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mc:AlternateContent xmlns:mc="http://schemas.openxmlformats.org/markup-compatibility/2006">
    <mc:Choice Requires="x15">
      <x15ac:absPath xmlns:x15ac="http://schemas.microsoft.com/office/spreadsheetml/2010/11/ac" url="E:\Semester 2\Financial management\"/>
    </mc:Choice>
  </mc:AlternateContent>
  <xr:revisionPtr revIDLastSave="0" documentId="13_ncr:1_{39CECACD-B0F0-473A-B6A6-1CCE2DDEE416}" xr6:coauthVersionLast="47" xr6:coauthVersionMax="47" xr10:uidLastSave="{00000000-0000-0000-0000-000000000000}"/>
  <bookViews>
    <workbookView xWindow="-108" yWindow="-108" windowWidth="23256" windowHeight="12456" activeTab="3" xr2:uid="{B3D2FAC9-7109-4997-80D6-7B5B095EEB26}"/>
  </bookViews>
  <sheets>
    <sheet name="Introduction" sheetId="4" r:id="rId1"/>
    <sheet name="Sheet1" sheetId="1" r:id="rId2"/>
    <sheet name="Sheet2" sheetId="2" r:id="rId3"/>
    <sheet name="Sheet3"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1" i="3" l="1"/>
  <c r="F50" i="3"/>
  <c r="E48" i="3"/>
  <c r="F47" i="3"/>
  <c r="E47" i="3"/>
  <c r="F44" i="3"/>
  <c r="F41" i="3"/>
  <c r="F38" i="3"/>
  <c r="E33" i="3"/>
  <c r="E30" i="3"/>
  <c r="E27" i="3"/>
  <c r="E20" i="3"/>
  <c r="F20" i="3" s="1"/>
  <c r="E17" i="3"/>
  <c r="E14" i="3"/>
  <c r="E11" i="3"/>
  <c r="E10" i="3"/>
  <c r="F10" i="3" s="1"/>
  <c r="E7" i="3"/>
  <c r="E6" i="3"/>
  <c r="E13" i="3" s="1"/>
  <c r="F13" i="3" s="1"/>
  <c r="E4" i="3"/>
  <c r="E28" i="3" s="1"/>
  <c r="F27" i="3" s="1"/>
  <c r="E3" i="3"/>
  <c r="F3" i="3" s="1"/>
  <c r="B18" i="2"/>
  <c r="B27" i="2"/>
  <c r="C15" i="2"/>
  <c r="B7" i="2"/>
  <c r="B13" i="2"/>
  <c r="B27" i="1"/>
  <c r="C27" i="1"/>
  <c r="B15" i="1"/>
  <c r="C15" i="1"/>
  <c r="E18" i="3" l="1"/>
  <c r="F17" i="3" s="1"/>
  <c r="F6" i="3"/>
</calcChain>
</file>

<file path=xl/sharedStrings.xml><?xml version="1.0" encoding="utf-8"?>
<sst xmlns="http://schemas.openxmlformats.org/spreadsheetml/2006/main" count="134" uniqueCount="126">
  <si>
    <t>ASSETS</t>
  </si>
  <si>
    <t>As at 31-03-2023</t>
  </si>
  <si>
    <t>As at 31-03-2022</t>
  </si>
  <si>
    <t>CAPITAL &amp; LIABITIES</t>
  </si>
  <si>
    <t>Capital</t>
  </si>
  <si>
    <t>Emploees' stock option building</t>
  </si>
  <si>
    <t>Reserves &amp; Surplus</t>
  </si>
  <si>
    <t>Deposite</t>
  </si>
  <si>
    <t>Borrowings</t>
  </si>
  <si>
    <t>Other Liabilities and Provisions</t>
  </si>
  <si>
    <t>TOTAL</t>
  </si>
  <si>
    <t>SHAREHOLDER'S FUND</t>
  </si>
  <si>
    <t>LONGTERM LIABITIES</t>
  </si>
  <si>
    <t>NON-CURRENT ASSETS</t>
  </si>
  <si>
    <t>Investment</t>
  </si>
  <si>
    <t>fixed Assets</t>
  </si>
  <si>
    <t>CURRENT ASSETS</t>
  </si>
  <si>
    <t>Other Assets</t>
  </si>
  <si>
    <t>Cash &amp; Balances with RBI</t>
  </si>
  <si>
    <t xml:space="preserve">Debtors </t>
  </si>
  <si>
    <t>Advances</t>
  </si>
  <si>
    <t>Fictious Assets</t>
  </si>
  <si>
    <t>As at 31 March 2023</t>
  </si>
  <si>
    <t>PROFIT &amp; LOSS ACCOUNT FOR AXIS BANK</t>
  </si>
  <si>
    <t>PARTICULAR</t>
  </si>
  <si>
    <t>Year 31-03-2023</t>
  </si>
  <si>
    <t>Revenue  from Operation</t>
  </si>
  <si>
    <t>Other Income</t>
  </si>
  <si>
    <t>TOTAL INCOME</t>
  </si>
  <si>
    <t>EXPENDITURE</t>
  </si>
  <si>
    <t>Interest paid</t>
  </si>
  <si>
    <t>Operating Expenses</t>
  </si>
  <si>
    <t>Provisions and contingencies</t>
  </si>
  <si>
    <t>TOTAL EXPENDITURE</t>
  </si>
  <si>
    <t>NET PROFIT</t>
  </si>
  <si>
    <t>Balance in Profit &amp; Loss account brought forward previous year</t>
  </si>
  <si>
    <t>AMOUNT AVILABLE FOR APPROPRIATION</t>
  </si>
  <si>
    <t>Tranfer to Statutory Reserve</t>
  </si>
  <si>
    <t>Tranfer to Special Reserve</t>
  </si>
  <si>
    <t>Transfer to/(from) Investment Reserves</t>
  </si>
  <si>
    <t>Transfer to Capital Reserve</t>
  </si>
  <si>
    <t>Transfer to Investment Fluctuation Reserve</t>
  </si>
  <si>
    <t>Dividend paid</t>
  </si>
  <si>
    <t>Balance in Profit &amp; Loss Account carried forward</t>
  </si>
  <si>
    <t>NUMBER OF SHAREHOLDER</t>
  </si>
  <si>
    <t>CA/CL</t>
  </si>
  <si>
    <t>Current ratio=</t>
  </si>
  <si>
    <t>LIQUIDITY RATIO</t>
  </si>
  <si>
    <t>CALCULATION OF ACCOUNTING RATIO</t>
  </si>
  <si>
    <t>CURRENT ASSESTS</t>
  </si>
  <si>
    <t>CURRENT LIABITIES</t>
  </si>
  <si>
    <t>Current Liabilities</t>
  </si>
  <si>
    <t xml:space="preserve">Quick Assets </t>
  </si>
  <si>
    <t>quick assests/CL</t>
  </si>
  <si>
    <t>Quick Assests</t>
  </si>
  <si>
    <t>SOLVENCY RATIO</t>
  </si>
  <si>
    <t>Debt Equity ratio</t>
  </si>
  <si>
    <t>longterm debt/sharefolder's fund</t>
  </si>
  <si>
    <t>longterm debt</t>
  </si>
  <si>
    <t>sharefolder's fund</t>
  </si>
  <si>
    <t>When calculating shareholders' funds, employee stock options are generally not included. Shareholders' funds represent the equity or ownership interest of the shareholders in a company. It typically includes the following components:
•	Share capital: This includes the nominal or par value of the company's issued shares. It represents the initial capital contributed by shareholders in exchange for ownership.
•	Reserves: These are accumulated profits that have not been distributed to shareholders as dividends. Reserves can include different types, such as retained earnings, capital reserves, and other reserves created through appropriations.
•	Non-controlling interests: If the company has subsidiaries or joint ventures where it does not have full ownership, the portion of equity attributable to non-controlling shareholders is included.
Employee stock options (ESOs) represent the right of employees to purchase company shares at a predetermined price within a specified period. ESOs are part of employee compensation and do not impact shareholders' funds. They are typically accounted for separately, usually under the category of "share-based payments" in the financial statements.
However, it's worth noting that the exact composition of shareholders' funds can vary depending on the accounting standards followed and the specific circumstances of the company. It's always advisable to refer to the relevant accounting guidelines and the company's financial statements for accurate and up-to-date information.</t>
  </si>
  <si>
    <t>Assets to Debt Ratio</t>
  </si>
  <si>
    <t>Total Assets/Longterm Debt</t>
  </si>
  <si>
    <t>Total Assets</t>
  </si>
  <si>
    <t>Longterm Debts</t>
  </si>
  <si>
    <t>Propritary Ratio</t>
  </si>
  <si>
    <t>Shareholders's Fund/Total Assets</t>
  </si>
  <si>
    <t>Intrest Coverage Ratio(Times)</t>
  </si>
  <si>
    <t>EBIT/Intrest on longterm Debts</t>
  </si>
  <si>
    <t>EBIT</t>
  </si>
  <si>
    <t>Interest on longterm debt</t>
  </si>
  <si>
    <t>ACTIVITY/TURNOVER RATIOS(TIMES)</t>
  </si>
  <si>
    <t>Stock Turnover ratio</t>
  </si>
  <si>
    <t>COGS</t>
  </si>
  <si>
    <t>Average Stocks</t>
  </si>
  <si>
    <t>The Stock Turnover ratio is typically used to measure the efficiency of a company's inventory management. However, in the case of a bank, which primarily deals with financial assets and liabilities rather than physical inventory, the concept of stock turnover doesn't directly apply. Instead, banks use different metrics to assess their operational performance. Two common ratios used in the banking industry are the Loan-to-Deposit Ratio and the Net Interest Margin.
•	Loan-to-Deposit Ratio: This ratio measures the amount of loans a bank has compared to its total deposits. It indicates the bank's ability to lend and generate interest income. The formula is as follows:
•	Loan-to-Deposit Ratio = Total Loans / Total Deposits
•	A higher loan-to-deposit ratio suggests that the bank is using a larger proportion of its deposits for lending purposes.
•	Net Interest Margin: This ratio reflects the profitability of a bank's core lending and investment activities. It represents the difference between the interest income generated by the bank's assets (such as loans and investments) and the interest expense paid on its liabilities (such as deposits and borrowings). The formula is as follows:
Net Interest Margin = (Interest Income - Interest Expense) / Average Earning Assets
The average earning assets represent the average value of the bank's interest-earning assets over a specific period.
These ratios provide insights into a bank's financial performance and its ability to generate profits from its lending and investment activities. However, it's important to note that banks have unique financial structures and operational dynamics compared to traditional businesses, so analyzing their performance involves considering a range of other key metrics and indicators specific to the banking industry.</t>
  </si>
  <si>
    <t>The trade receivable ratio is typically used to assess a company's ability to collect payments from its customers. However, in the case of a bank, it may not be directly applicable since banks primarily deal with financial transactions and loans rather than selling products on credit.
In the banking industry, a more relevant metric for assessing credit quality is the non-performing loans (NPL) ratio or loan delinquency ratio. This ratio helps evaluate the quality of a bank's loan portfolio by measuring the proportion of loans that are not being serviced as per the agreed terms.
The formula for calculating the non-performing loans ratio is:
NPL ratio = (Total non-performing loans / Total gross loans) x 100</t>
  </si>
  <si>
    <t xml:space="preserve">The trade payable ratio is a financial metric typically used to analyze the liquidity and payment performance of a company. However, in the case of a bank, it may not be directly applicable since banks primarily deal with financial transactions and loans rather than trade payables for goods and services.
Instead, banks often focus on other liquidity and performance ratios that are more relevant to their operations. Here are a few key ratios commonly used in the banking industry:
Loan-to-Deposit Ratio: This ratio measures the proportion of a bank's loans to its deposits and indicates the bank's ability to lend money. The formula is:
•	Loan-to-Deposit Ratio = Total Loans / Total Deposits
•	Capital Adequacy Ratio: This ratio evaluates the bank's capital adequacy and measures its ability to absorb potential losses. It is typically expressed as a percentage and can be calculated using the following formula:
•	Capital Adequacy Ratio = (Tier 1 Capital / Risk-Weighted Assets) x 100
•	Tier 1 capital represents a bank's core capital, while risk-weighted assets account for the bank's assets weighted based on their credit risk.
•	Return on Assets (ROA): This ratio assesses a bank's profitability by measuring its ability to generate earnings from its assets. It is calculated as:
•	ROA = (Net Income / Average Total Assets) x 100
Net Income refers to the bank's profit, and Average Total Assets represent the average value of its total assets over a specific period.
These ratios can provide insights into a bank's financial health, performance, and risk management. However, it's important to note that banking regulations and reporting requirements may vary across countries, so specific ratios and calculations might differ based on local regulatory frameworks.
</t>
  </si>
  <si>
    <t>Working Capital Turnover Ratio</t>
  </si>
  <si>
    <t>Net Revenue</t>
  </si>
  <si>
    <t>Average Working Capital</t>
  </si>
  <si>
    <t>Net profit before Int &amp; Tax</t>
  </si>
  <si>
    <t>CA-Cl</t>
  </si>
  <si>
    <t>NPL ratios</t>
  </si>
  <si>
    <t>Total NPA</t>
  </si>
  <si>
    <t>Total gross loans</t>
  </si>
  <si>
    <t>Loan to Deposite Ratio</t>
  </si>
  <si>
    <t>Loan</t>
  </si>
  <si>
    <t>PROFITABILITY RATIOS(% PERCENTAGES)</t>
  </si>
  <si>
    <t>Gross Profit Ratio=</t>
  </si>
  <si>
    <t>(Gross profit*100)/Net Sales</t>
  </si>
  <si>
    <t>Gross Profit</t>
  </si>
  <si>
    <t>Operating Ratio</t>
  </si>
  <si>
    <t>(COGS+Opearting exp)*100/net revenue fron operations</t>
  </si>
  <si>
    <t>COGS+Opearting exp</t>
  </si>
  <si>
    <t>Net Revenue from Operations</t>
  </si>
  <si>
    <t>Net Profit Ratios</t>
  </si>
  <si>
    <t>Net Profit after interest&amp; Taxs</t>
  </si>
  <si>
    <t>Net Revune from Operations</t>
  </si>
  <si>
    <t>(Net Profit after interest&amp; Taxs/Net Revune from Operations)*100</t>
  </si>
  <si>
    <t>ROI/Return on Capital Employed</t>
  </si>
  <si>
    <t>EBIT*100/Capital Employed</t>
  </si>
  <si>
    <t>Capital Employed</t>
  </si>
  <si>
    <t>Return on Profit</t>
  </si>
  <si>
    <t>Profit/ Equity</t>
  </si>
  <si>
    <t>EAT</t>
  </si>
  <si>
    <t>Shareholders' fund</t>
  </si>
  <si>
    <t>Column1</t>
  </si>
  <si>
    <t>Current Ratio: It is a measure of a company's short-term liquidity and ability to cover its short-term liabilities using its short-term assets. It is calculated by dividing current assets by current liabilities.</t>
  </si>
  <si>
    <t>Quick Ratio: Also known as the acid-test ratio, it is a more conservative measure of a company's liquidity compared to the current ratio. It excludes inventory from current assets as it is considered less liquid. It is calculated by dividing quick assets (current assets minus inventory) by current liabilities.</t>
  </si>
  <si>
    <t>Debt Equity Ratio: This ratio measures the proportion of a company's financing that comes from debt compared to equity. It indicates the company's financial leverage and risk. It is calculated by dividing total debt by shareholders' equity.</t>
  </si>
  <si>
    <t>Assets to Debt Ratio: This ratio assesses a company's ability to cover its debt obligations using its total assets. It is calculated by dividing total assets by total debt.</t>
  </si>
  <si>
    <t>Proprietary Ratio: It measures the proportion of a company's total assets that are financed by shareholders' equity. It reflects the company's financial stability and ownership structure. It is calculated by dividing shareholders' equity by total assets.</t>
  </si>
  <si>
    <t>Interest Coverage Ratio: It evaluates a company's ability to pay interest expenses on its debt. It measures the company's earnings relative to its interest obligations. It is calculated by dividing earnings before interest and taxes (EBIT) by interest expenses.</t>
  </si>
  <si>
    <t>Stock Turnover Ratio: This ratio indicates how efficiently a company manages its inventory. It measures the number of times inventory is sold and replaced over a specific period. It is calculated by dividing the cost of goods sold by average inventory.</t>
  </si>
  <si>
    <t>Working Capital Ratio: It assesses a company's ability to cover its short-term obligations using its current assets. It measures the margin of safety for short-term creditors. It is calculated by dividing working capital (current assets minus current liabilities) by current liabilities.</t>
  </si>
  <si>
    <t>NPL Ratio: Non-performing loans (NPL) ratio is used by banks to assess the quality of their loan portfolios. It measures the proportion of loans that are not being serviced or are in default. It is calculated by dividing the total amount of NPLs by total loans.</t>
  </si>
  <si>
    <t>Loan to Deposit Ratio: This ratio evaluates the proportion of a bank's loans that are funded by customer deposits. It indicates the bank's reliance on deposits for lending activities. It is calculated by dividing total loans by total deposits.</t>
  </si>
  <si>
    <t>Gross Profit Ratio: It assesses the profitability of a company's core operations by measuring the gross profit generated from sales. It is calculated by dividing gross profit by net sales revenue.</t>
  </si>
  <si>
    <t>Operating Ratio: This ratio measures the operational efficiency of a company by comparing its operating expenses to net sales. It indicates the percentage of sales revenue consumed by operating expenses. It is calculated by dividing operating expenses by net sales revenue.</t>
  </si>
  <si>
    <t>Net Profit Ratio: It evaluates the profitability of a company's overall operations by measuring the net profit as a percentage of net sales. It indicates the company's ability to generate profits after considering all expenses. It is calculated by dividing net profit by net sales revenue.</t>
  </si>
  <si>
    <t>Return on Capital Employed (ROCE) Ratio: It measures the profitability of a company's capital investments. It assesses how effectively a company uses its capital to generate profits. It is calculated by dividing earnings before interest and taxes (EBIT) by capital employed (total assets minus current liabilities).</t>
  </si>
  <si>
    <t>Return on Equity (ROE) Ratio: It evaluates the profitability of a company for its shareholders. It measures how effectively a company generates profits from the shareholders' investments. It is calculated by dividing net profit by shareholders' equity.</t>
  </si>
  <si>
    <t>CONCLUSION:-These ratios provide valuable insights into different aspects of a company's financial performance, liquidity, profitability, and risk. They are commonly used by investors, analysts, and creditors to evaluate the financial health and performance of a company.</t>
  </si>
  <si>
    <t>FINANCIAL RATIOS</t>
  </si>
  <si>
    <r>
      <t xml:space="preserve">  </t>
    </r>
    <r>
      <rPr>
        <b/>
        <sz val="16"/>
        <color theme="9" tint="-0.499984740745262"/>
        <rFont val="Trebuchet MS"/>
        <family val="2"/>
        <scheme val="minor"/>
      </rPr>
      <t>BALANCE SHEET OF AXIS BANK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</si>
</sst>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Trebuchet MS"/>
      <family val="2"/>
      <scheme val="minor"/>
    </font>
    <font>
      <sz val="11"/>
      <color rgb="FF006100"/>
      <name val="Trebuchet MS"/>
      <family val="2"/>
      <scheme val="minor"/>
    </font>
    <font>
      <sz val="11"/>
      <color rgb="FF9C0006"/>
      <name val="Trebuchet MS"/>
      <family val="2"/>
      <scheme val="minor"/>
    </font>
    <font>
      <sz val="11"/>
      <color rgb="FF9C5700"/>
      <name val="Trebuchet MS"/>
      <family val="2"/>
      <scheme val="minor"/>
    </font>
    <font>
      <b/>
      <sz val="11"/>
      <color theme="0"/>
      <name val="Trebuchet MS"/>
      <family val="2"/>
      <scheme val="minor"/>
    </font>
    <font>
      <sz val="11"/>
      <color theme="0"/>
      <name val="Trebuchet MS"/>
      <family val="2"/>
      <scheme val="minor"/>
    </font>
    <font>
      <sz val="16"/>
      <color theme="0"/>
      <name val="Trebuchet MS"/>
      <family val="2"/>
      <scheme val="minor"/>
    </font>
    <font>
      <sz val="8"/>
      <name val="Trebuchet MS"/>
      <family val="2"/>
      <scheme val="minor"/>
    </font>
    <font>
      <b/>
      <sz val="11"/>
      <color rgb="FF3F3F3F"/>
      <name val="Trebuchet MS"/>
      <family val="2"/>
      <scheme val="minor"/>
    </font>
    <font>
      <b/>
      <sz val="11"/>
      <color rgb="FFFA7D00"/>
      <name val="Trebuchet MS"/>
      <family val="2"/>
      <scheme val="minor"/>
    </font>
    <font>
      <b/>
      <sz val="16"/>
      <name val="Trebuchet MS"/>
      <family val="2"/>
      <scheme val="minor"/>
    </font>
    <font>
      <b/>
      <sz val="16"/>
      <color theme="0"/>
      <name val="Trebuchet MS"/>
      <family val="2"/>
      <scheme val="minor"/>
    </font>
    <font>
      <sz val="16"/>
      <color theme="9" tint="-0.499984740745262"/>
      <name val="Trebuchet MS"/>
      <family val="2"/>
      <scheme val="minor"/>
    </font>
    <font>
      <b/>
      <sz val="14"/>
      <color theme="1" tint="0.14999847407452621"/>
      <name val="Trebuchet MS"/>
      <family val="2"/>
      <scheme val="minor"/>
    </font>
    <font>
      <sz val="16"/>
      <color theme="1"/>
      <name val="Trebuchet MS"/>
      <family val="2"/>
      <scheme val="minor"/>
    </font>
    <font>
      <sz val="16"/>
      <color rgb="FF9C0006"/>
      <name val="Trebuchet MS"/>
      <family val="2"/>
      <scheme val="minor"/>
    </font>
    <font>
      <sz val="16"/>
      <color rgb="FF9C5700"/>
      <name val="Trebuchet MS"/>
      <family val="2"/>
      <scheme val="minor"/>
    </font>
    <font>
      <sz val="16"/>
      <color rgb="FF002060"/>
      <name val="Trebuchet MS"/>
      <family val="2"/>
      <scheme val="minor"/>
    </font>
    <font>
      <sz val="16"/>
      <color rgb="FF006100"/>
      <name val="Trebuchet MS"/>
      <family val="2"/>
      <scheme val="minor"/>
    </font>
    <font>
      <sz val="16"/>
      <color theme="3" tint="-0.249977111117893"/>
      <name val="Trebuchet MS"/>
      <family val="2"/>
      <scheme val="minor"/>
    </font>
    <font>
      <sz val="16"/>
      <color theme="1" tint="0.14999847407452621"/>
      <name val="Trebuchet MS"/>
      <family val="2"/>
      <scheme val="minor"/>
    </font>
    <font>
      <sz val="16"/>
      <color theme="5" tint="-0.499984740745262"/>
      <name val="Trebuchet MS"/>
      <family val="2"/>
      <scheme val="minor"/>
    </font>
    <font>
      <b/>
      <sz val="20"/>
      <name val="Trebuchet MS"/>
      <family val="2"/>
      <scheme val="minor"/>
    </font>
    <font>
      <b/>
      <sz val="16"/>
      <color rgb="FF9C5700"/>
      <name val="Trebuchet MS"/>
      <family val="2"/>
      <scheme val="minor"/>
    </font>
    <font>
      <b/>
      <sz val="16"/>
      <color rgb="FF9C0006"/>
      <name val="Trebuchet MS"/>
      <family val="2"/>
      <scheme val="minor"/>
    </font>
    <font>
      <b/>
      <sz val="16"/>
      <color theme="1"/>
      <name val="Trebuchet MS"/>
      <family val="2"/>
      <scheme val="minor"/>
    </font>
    <font>
      <b/>
      <sz val="16"/>
      <color rgb="FF006100"/>
      <name val="Trebuchet MS"/>
      <family val="2"/>
      <scheme val="minor"/>
    </font>
    <font>
      <sz val="16"/>
      <color theme="1"/>
      <name val="Trebuchet MS"/>
      <family val="2"/>
      <scheme val="major"/>
    </font>
    <font>
      <b/>
      <sz val="16"/>
      <color theme="1"/>
      <name val="Trebuchet MS"/>
      <family val="2"/>
      <scheme val="major"/>
    </font>
    <font>
      <b/>
      <sz val="16"/>
      <color theme="9" tint="-0.499984740745262"/>
      <name val="Trebuchet MS"/>
      <family val="2"/>
      <scheme val="minor"/>
    </font>
  </fonts>
  <fills count="1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theme="6"/>
      </patternFill>
    </fill>
    <fill>
      <patternFill patternType="solid">
        <fgColor rgb="FFF2F2F2"/>
      </patternFill>
    </fill>
    <fill>
      <patternFill patternType="solid">
        <fgColor theme="2"/>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8" tint="0.39997558519241921"/>
        <bgColor indexed="64"/>
      </patternFill>
    </fill>
  </fills>
  <borders count="5">
    <border>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5" fillId="6" borderId="0" applyNumberFormat="0" applyBorder="0" applyAlignment="0" applyProtection="0"/>
    <xf numFmtId="0" fontId="8" fillId="7" borderId="3" applyNumberFormat="0" applyAlignment="0" applyProtection="0"/>
    <xf numFmtId="0" fontId="9" fillId="7" borderId="2" applyNumberFormat="0" applyAlignment="0" applyProtection="0"/>
  </cellStyleXfs>
  <cellXfs count="50">
    <xf numFmtId="0" fontId="0" fillId="0" borderId="0" xfId="0"/>
    <xf numFmtId="0" fontId="5" fillId="8" borderId="4" xfId="0" applyFont="1" applyFill="1" applyBorder="1"/>
    <xf numFmtId="3" fontId="5" fillId="8" borderId="4" xfId="0" applyNumberFormat="1" applyFont="1" applyFill="1" applyBorder="1"/>
    <xf numFmtId="0" fontId="6" fillId="8" borderId="4" xfId="0" applyFont="1" applyFill="1" applyBorder="1"/>
    <xf numFmtId="0" fontId="14" fillId="8" borderId="4" xfId="0" applyFont="1" applyFill="1" applyBorder="1"/>
    <xf numFmtId="0" fontId="16" fillId="4" borderId="4" xfId="3" applyFont="1" applyBorder="1"/>
    <xf numFmtId="3" fontId="16" fillId="4" borderId="4" xfId="3" applyNumberFormat="1" applyFont="1" applyBorder="1"/>
    <xf numFmtId="0" fontId="16" fillId="4" borderId="4" xfId="3" applyFont="1" applyBorder="1" applyAlignment="1">
      <alignment vertical="top"/>
    </xf>
    <xf numFmtId="0" fontId="15" fillId="3" borderId="4" xfId="2" applyFont="1" applyBorder="1"/>
    <xf numFmtId="3" fontId="15" fillId="3" borderId="4" xfId="2" applyNumberFormat="1" applyFont="1" applyBorder="1"/>
    <xf numFmtId="0" fontId="18" fillId="8" borderId="4" xfId="1" applyFont="1" applyFill="1" applyBorder="1"/>
    <xf numFmtId="4" fontId="16" fillId="4" borderId="4" xfId="3" applyNumberFormat="1" applyFont="1" applyBorder="1"/>
    <xf numFmtId="0" fontId="20" fillId="8" borderId="4" xfId="0" applyFont="1" applyFill="1" applyBorder="1"/>
    <xf numFmtId="0" fontId="11" fillId="8" borderId="4" xfId="4" applyFont="1" applyFill="1" applyBorder="1"/>
    <xf numFmtId="0" fontId="6" fillId="8" borderId="4" xfId="5" applyFont="1" applyFill="1" applyBorder="1"/>
    <xf numFmtId="3" fontId="6" fillId="8" borderId="4" xfId="5" applyNumberFormat="1" applyFont="1" applyFill="1" applyBorder="1"/>
    <xf numFmtId="0" fontId="13" fillId="11" borderId="3" xfId="6" applyFont="1" applyFill="1"/>
    <xf numFmtId="3" fontId="13" fillId="11" borderId="3" xfId="6" applyNumberFormat="1" applyFont="1" applyFill="1"/>
    <xf numFmtId="0" fontId="23" fillId="8" borderId="4" xfId="3" applyFont="1" applyFill="1" applyBorder="1"/>
    <xf numFmtId="0" fontId="24" fillId="3" borderId="4" xfId="2" applyFont="1" applyBorder="1"/>
    <xf numFmtId="0" fontId="11" fillId="8" borderId="4" xfId="0" applyFont="1" applyFill="1" applyBorder="1"/>
    <xf numFmtId="0" fontId="25" fillId="8" borderId="4" xfId="0" applyFont="1" applyFill="1" applyBorder="1"/>
    <xf numFmtId="0" fontId="24" fillId="8" borderId="4" xfId="2" applyFont="1" applyFill="1" applyBorder="1"/>
    <xf numFmtId="0" fontId="23" fillId="4" borderId="4" xfId="3" applyFont="1" applyBorder="1"/>
    <xf numFmtId="0" fontId="26" fillId="8" borderId="4" xfId="1" applyFont="1" applyFill="1" applyBorder="1"/>
    <xf numFmtId="0" fontId="27" fillId="0" borderId="0" xfId="0" applyFont="1" applyAlignment="1">
      <alignment horizontal="left" vertical="top" wrapText="1"/>
    </xf>
    <xf numFmtId="0" fontId="27" fillId="0" borderId="0" xfId="0" applyFont="1"/>
    <xf numFmtId="0" fontId="28" fillId="0" borderId="0" xfId="0" applyFont="1" applyAlignment="1">
      <alignment horizontal="center" vertical="top" wrapText="1"/>
    </xf>
    <xf numFmtId="0" fontId="12" fillId="9" borderId="4" xfId="0" applyFont="1" applyFill="1" applyBorder="1" applyAlignment="1">
      <alignment horizontal="left" vertical="center" wrapText="1"/>
    </xf>
    <xf numFmtId="0" fontId="10" fillId="8" borderId="4" xfId="0" applyFont="1" applyFill="1" applyBorder="1" applyAlignment="1">
      <alignment horizontal="center" vertical="center" wrapText="1"/>
    </xf>
    <xf numFmtId="0" fontId="5" fillId="8" borderId="4" xfId="0" applyFont="1" applyFill="1" applyBorder="1" applyAlignment="1">
      <alignment horizontal="center" vertical="center" wrapText="1"/>
    </xf>
    <xf numFmtId="0" fontId="12" fillId="8" borderId="4" xfId="0" applyFont="1" applyFill="1" applyBorder="1" applyAlignment="1">
      <alignment vertical="top" wrapText="1"/>
    </xf>
    <xf numFmtId="0" fontId="6" fillId="8" borderId="4" xfId="0" applyFont="1" applyFill="1" applyBorder="1" applyAlignment="1">
      <alignment vertical="top" wrapText="1"/>
    </xf>
    <xf numFmtId="0" fontId="19" fillId="8" borderId="4" xfId="0" applyFont="1" applyFill="1" applyBorder="1" applyAlignment="1">
      <alignment vertical="top" wrapText="1"/>
    </xf>
    <xf numFmtId="0" fontId="21" fillId="8" borderId="4" xfId="0" applyFont="1" applyFill="1" applyBorder="1" applyAlignment="1">
      <alignment vertical="top" wrapText="1"/>
    </xf>
    <xf numFmtId="0" fontId="22" fillId="8" borderId="4" xfId="0" applyFont="1" applyFill="1" applyBorder="1" applyAlignment="1">
      <alignment horizontal="center" vertical="center"/>
    </xf>
    <xf numFmtId="0" fontId="11" fillId="8" borderId="4" xfId="0" applyFont="1" applyFill="1" applyBorder="1" applyAlignment="1">
      <alignment horizontal="center" vertical="center"/>
    </xf>
    <xf numFmtId="0" fontId="17" fillId="8" borderId="4" xfId="0" applyFont="1" applyFill="1" applyBorder="1" applyAlignment="1">
      <alignment vertical="top" wrapText="1"/>
    </xf>
    <xf numFmtId="0" fontId="6" fillId="8" borderId="4" xfId="0" applyFont="1" applyFill="1" applyBorder="1" applyAlignment="1">
      <alignment vertical="top"/>
    </xf>
    <xf numFmtId="0" fontId="12" fillId="9" borderId="4" xfId="0" applyFont="1" applyFill="1" applyBorder="1"/>
    <xf numFmtId="0" fontId="14" fillId="10" borderId="4" xfId="0" applyFont="1" applyFill="1" applyBorder="1"/>
    <xf numFmtId="0" fontId="25" fillId="10" borderId="2" xfId="7" applyFont="1" applyFill="1" applyAlignment="1">
      <alignment vertical="top"/>
    </xf>
    <xf numFmtId="0" fontId="25" fillId="10" borderId="2" xfId="7" applyFont="1" applyFill="1" applyAlignment="1">
      <alignment wrapText="1"/>
    </xf>
    <xf numFmtId="0" fontId="25" fillId="10" borderId="2" xfId="7" applyFont="1" applyFill="1" applyAlignment="1">
      <alignment horizontal="left" vertical="top" wrapText="1"/>
    </xf>
    <xf numFmtId="0" fontId="29" fillId="9" borderId="4" xfId="0" applyFont="1" applyFill="1" applyBorder="1"/>
    <xf numFmtId="0" fontId="14" fillId="10" borderId="2" xfId="7" applyFont="1" applyFill="1"/>
    <xf numFmtId="3" fontId="14" fillId="10" borderId="2" xfId="7" applyNumberFormat="1" applyFont="1" applyFill="1"/>
    <xf numFmtId="0" fontId="25" fillId="10" borderId="2" xfId="7" applyFont="1" applyFill="1"/>
    <xf numFmtId="3" fontId="25" fillId="10" borderId="2" xfId="7" applyNumberFormat="1" applyFont="1" applyFill="1"/>
    <xf numFmtId="3" fontId="14" fillId="10" borderId="2" xfId="7" applyNumberFormat="1" applyFont="1" applyFill="1" applyAlignment="1">
      <alignment horizontal="center" vertical="center"/>
    </xf>
  </cellXfs>
  <cellStyles count="8">
    <cellStyle name="Accent3" xfId="5" builtinId="37"/>
    <cellStyle name="Bad" xfId="2" builtinId="27"/>
    <cellStyle name="Calculation" xfId="7" builtinId="22"/>
    <cellStyle name="Check Cell" xfId="4" builtinId="23"/>
    <cellStyle name="Good" xfId="1" builtinId="26"/>
    <cellStyle name="Neutral" xfId="3" builtinId="28"/>
    <cellStyle name="Normal" xfId="0" builtinId="0"/>
    <cellStyle name="Output" xfId="6" builtinId="21"/>
  </cellStyles>
  <dxfs count="5">
    <dxf>
      <font>
        <strike val="0"/>
        <outline val="0"/>
        <shadow val="0"/>
        <u val="none"/>
        <vertAlign val="baseline"/>
        <sz val="14"/>
        <color theme="1" tint="0.14999847407452621"/>
        <name val="Trebuchet MS"/>
        <family val="2"/>
        <scheme val="minor"/>
      </font>
      <fill>
        <patternFill patternType="solid">
          <fgColor indexed="64"/>
          <bgColor theme="8" tint="0.39997558519241921"/>
        </patternFill>
      </fill>
    </dxf>
    <dxf>
      <font>
        <strike val="0"/>
        <outline val="0"/>
        <shadow val="0"/>
        <u val="none"/>
        <vertAlign val="baseline"/>
        <sz val="14"/>
        <color theme="1" tint="0.14999847407452621"/>
        <name val="Trebuchet MS"/>
        <family val="2"/>
        <scheme val="minor"/>
      </font>
      <numFmt numFmtId="3" formatCode="#,##0"/>
      <fill>
        <patternFill patternType="solid">
          <fgColor indexed="64"/>
          <bgColor theme="8" tint="0.39997558519241921"/>
        </patternFill>
      </fill>
    </dxf>
    <dxf>
      <font>
        <strike val="0"/>
        <outline val="0"/>
        <shadow val="0"/>
        <u val="none"/>
        <vertAlign val="baseline"/>
        <sz val="14"/>
        <color theme="1" tint="0.14999847407452621"/>
        <name val="Trebuchet MS"/>
        <family val="2"/>
        <scheme val="minor"/>
      </font>
      <fill>
        <patternFill patternType="solid">
          <fgColor indexed="64"/>
          <bgColor theme="8" tint="0.39997558519241921"/>
        </patternFill>
      </fill>
    </dxf>
    <dxf>
      <font>
        <strike val="0"/>
        <outline val="0"/>
        <shadow val="0"/>
        <u val="none"/>
        <vertAlign val="baseline"/>
        <sz val="14"/>
        <color theme="1" tint="0.14999847407452621"/>
        <name val="Trebuchet MS"/>
        <family val="2"/>
        <scheme val="minor"/>
      </font>
      <fill>
        <patternFill patternType="solid">
          <fgColor indexed="64"/>
          <bgColor theme="8" tint="0.39997558519241921"/>
        </patternFill>
      </fill>
    </dxf>
    <dxf>
      <font>
        <strike val="0"/>
        <outline val="0"/>
        <shadow val="0"/>
        <u val="none"/>
        <vertAlign val="baseline"/>
        <sz val="14"/>
        <color theme="1" tint="0.14999847407452621"/>
        <name val="Trebuchet MS"/>
        <family val="2"/>
        <scheme val="minor"/>
      </font>
      <fill>
        <patternFill patternType="solid">
          <fgColor indexed="64"/>
          <bgColor theme="8"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6AC5A98-1A3C-473C-A972-5C244CC06293}" name="Table2" displayName="Table2" ref="A4:C29" totalsRowShown="0" headerRowDxfId="4" dataDxfId="3" headerRowCellStyle="Output" dataCellStyle="Output">
  <autoFilter ref="A4:C29" xr:uid="{66AC5A98-1A3C-473C-A972-5C244CC06293}"/>
  <tableColumns count="3">
    <tableColumn id="1" xr3:uid="{42ABFD75-2DAA-4037-9B36-D80E5B05439B}" name="PARTICULAR" dataDxfId="2" dataCellStyle="Output"/>
    <tableColumn id="2" xr3:uid="{D7948475-04D5-4A16-AB0F-E9BD016738C7}" name="Year 31-03-2023" dataDxfId="1" dataCellStyle="Output"/>
    <tableColumn id="3" xr3:uid="{E9BEEBBA-BAE5-47A8-AA88-D810915F18E5}" name="Column1" dataDxfId="0" dataCellStyle="Output"/>
  </tableColumns>
  <tableStyleInfo name="TableStyleMedium22" showFirstColumn="0" showLastColumn="0" showRowStripes="1" showColumnStripes="0"/>
</table>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image" Target="../media/image1.jpeg"/><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7DD01-DF59-464B-816F-AAC76B229AAC}">
  <dimension ref="A1:A30"/>
  <sheetViews>
    <sheetView zoomScale="95" workbookViewId="0">
      <selection activeCell="A15" sqref="A15"/>
    </sheetView>
  </sheetViews>
  <sheetFormatPr defaultRowHeight="22.2" x14ac:dyDescent="0.45"/>
  <cols>
    <col min="1" max="1" width="206.6640625" style="26" customWidth="1"/>
    <col min="2" max="16384" width="8.88671875" style="26"/>
  </cols>
  <sheetData>
    <row r="1" spans="1:1" x14ac:dyDescent="0.45">
      <c r="A1" s="27" t="s">
        <v>124</v>
      </c>
    </row>
    <row r="2" spans="1:1" ht="44.4" x14ac:dyDescent="0.45">
      <c r="A2" s="25" t="s">
        <v>108</v>
      </c>
    </row>
    <row r="3" spans="1:1" ht="66.599999999999994" x14ac:dyDescent="0.45">
      <c r="A3" s="25" t="s">
        <v>109</v>
      </c>
    </row>
    <row r="4" spans="1:1" ht="44.4" x14ac:dyDescent="0.45">
      <c r="A4" s="25" t="s">
        <v>110</v>
      </c>
    </row>
    <row r="5" spans="1:1" ht="44.4" x14ac:dyDescent="0.45">
      <c r="A5" s="25" t="s">
        <v>111</v>
      </c>
    </row>
    <row r="6" spans="1:1" ht="44.4" x14ac:dyDescent="0.45">
      <c r="A6" s="25" t="s">
        <v>112</v>
      </c>
    </row>
    <row r="7" spans="1:1" ht="44.4" x14ac:dyDescent="0.45">
      <c r="A7" s="25" t="s">
        <v>113</v>
      </c>
    </row>
    <row r="9" spans="1:1" x14ac:dyDescent="0.45">
      <c r="A9" s="25"/>
    </row>
    <row r="10" spans="1:1" x14ac:dyDescent="0.45">
      <c r="A10" s="25"/>
    </row>
    <row r="11" spans="1:1" x14ac:dyDescent="0.45">
      <c r="A11" s="25"/>
    </row>
    <row r="12" spans="1:1" x14ac:dyDescent="0.45">
      <c r="A12" s="25"/>
    </row>
    <row r="13" spans="1:1" x14ac:dyDescent="0.45">
      <c r="A13" s="25"/>
    </row>
    <row r="14" spans="1:1" ht="44.4" x14ac:dyDescent="0.45">
      <c r="A14" s="25" t="s">
        <v>114</v>
      </c>
    </row>
    <row r="15" spans="1:1" ht="44.4" x14ac:dyDescent="0.45">
      <c r="A15" s="25" t="s">
        <v>115</v>
      </c>
    </row>
    <row r="16" spans="1:1" ht="44.4" x14ac:dyDescent="0.45">
      <c r="A16" s="25" t="s">
        <v>116</v>
      </c>
    </row>
    <row r="17" spans="1:1" ht="44.4" x14ac:dyDescent="0.45">
      <c r="A17" s="25" t="s">
        <v>117</v>
      </c>
    </row>
    <row r="18" spans="1:1" ht="44.4" x14ac:dyDescent="0.45">
      <c r="A18" s="25" t="s">
        <v>118</v>
      </c>
    </row>
    <row r="19" spans="1:1" ht="44.4" x14ac:dyDescent="0.45">
      <c r="A19" s="25" t="s">
        <v>119</v>
      </c>
    </row>
    <row r="20" spans="1:1" ht="44.4" x14ac:dyDescent="0.45">
      <c r="A20" s="25" t="s">
        <v>120</v>
      </c>
    </row>
    <row r="21" spans="1:1" x14ac:dyDescent="0.45">
      <c r="A21" s="25"/>
    </row>
    <row r="22" spans="1:1" x14ac:dyDescent="0.45">
      <c r="A22" s="25"/>
    </row>
    <row r="23" spans="1:1" x14ac:dyDescent="0.45">
      <c r="A23" s="25"/>
    </row>
    <row r="24" spans="1:1" x14ac:dyDescent="0.45">
      <c r="A24" s="25"/>
    </row>
    <row r="25" spans="1:1" x14ac:dyDescent="0.45">
      <c r="A25" s="25"/>
    </row>
    <row r="26" spans="1:1" x14ac:dyDescent="0.45">
      <c r="A26" s="25"/>
    </row>
    <row r="27" spans="1:1" x14ac:dyDescent="0.45">
      <c r="A27" s="25"/>
    </row>
    <row r="28" spans="1:1" ht="66.599999999999994" x14ac:dyDescent="0.45">
      <c r="A28" s="25" t="s">
        <v>121</v>
      </c>
    </row>
    <row r="29" spans="1:1" ht="44.4" x14ac:dyDescent="0.45">
      <c r="A29" s="25" t="s">
        <v>122</v>
      </c>
    </row>
    <row r="30" spans="1:1" ht="44.4" x14ac:dyDescent="0.45">
      <c r="A30" s="25" t="s">
        <v>123</v>
      </c>
    </row>
  </sheetData>
  <pageMargins left="0.7" right="0.7" top="0.75" bottom="0.75" header="0.3" footer="0.3"/>
  <pageSetup paperSize="9" orientation="portrait" r:id="rId1"/>
  <pictur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5B93F-CC1F-4C29-BF5B-7C68D23BFD10}">
  <sheetPr codeName="Sheet1"/>
  <dimension ref="A1:C42"/>
  <sheetViews>
    <sheetView zoomScale="62" zoomScaleNormal="96" workbookViewId="0">
      <selection activeCell="E8" sqref="E8"/>
    </sheetView>
  </sheetViews>
  <sheetFormatPr defaultRowHeight="22.2" x14ac:dyDescent="0.45"/>
  <cols>
    <col min="1" max="1" width="45.6640625" style="39" bestFit="1" customWidth="1"/>
    <col min="2" max="3" width="26.109375" style="39" bestFit="1" customWidth="1"/>
    <col min="4" max="4" width="8.88671875" style="39"/>
    <col min="5" max="5" width="11.6640625" style="39" customWidth="1"/>
    <col min="6" max="6" width="13.33203125" style="39" customWidth="1"/>
    <col min="7" max="8" width="12.5546875" style="39" customWidth="1"/>
    <col min="9" max="9" width="10.88671875" style="39" customWidth="1"/>
    <col min="10" max="16384" width="8.88671875" style="39"/>
  </cols>
  <sheetData>
    <row r="1" spans="1:3" x14ac:dyDescent="0.45">
      <c r="A1" s="28" t="s">
        <v>125</v>
      </c>
      <c r="B1" s="28"/>
      <c r="C1" s="28"/>
    </row>
    <row r="2" spans="1:3" x14ac:dyDescent="0.45">
      <c r="A2" s="28"/>
      <c r="B2" s="28"/>
      <c r="C2" s="28"/>
    </row>
    <row r="3" spans="1:3" x14ac:dyDescent="0.45">
      <c r="A3" s="28"/>
      <c r="B3" s="28"/>
      <c r="C3" s="28"/>
    </row>
    <row r="4" spans="1:3" x14ac:dyDescent="0.45">
      <c r="A4" s="40" t="s">
        <v>22</v>
      </c>
      <c r="B4" s="40"/>
      <c r="C4" s="40"/>
    </row>
    <row r="5" spans="1:3" s="44" customFormat="1" ht="44.4" x14ac:dyDescent="0.45">
      <c r="A5" s="41" t="s">
        <v>3</v>
      </c>
      <c r="B5" s="42" t="s">
        <v>2</v>
      </c>
      <c r="C5" s="43" t="s">
        <v>1</v>
      </c>
    </row>
    <row r="6" spans="1:3" s="44" customFormat="1" x14ac:dyDescent="0.45">
      <c r="A6" s="41" t="s">
        <v>11</v>
      </c>
      <c r="B6" s="42"/>
      <c r="C6" s="43"/>
    </row>
    <row r="7" spans="1:3" x14ac:dyDescent="0.45">
      <c r="A7" s="45" t="s">
        <v>4</v>
      </c>
      <c r="B7" s="46">
        <v>6139496</v>
      </c>
      <c r="C7" s="46">
        <v>6153704</v>
      </c>
    </row>
    <row r="8" spans="1:3" x14ac:dyDescent="0.45">
      <c r="A8" s="45" t="s">
        <v>5</v>
      </c>
      <c r="B8" s="46">
        <v>1485957</v>
      </c>
      <c r="C8" s="46">
        <v>4234118</v>
      </c>
    </row>
    <row r="9" spans="1:3" x14ac:dyDescent="0.45">
      <c r="A9" s="45" t="s">
        <v>6</v>
      </c>
      <c r="B9" s="46">
        <v>1144115119</v>
      </c>
      <c r="C9" s="46">
        <v>1243778747</v>
      </c>
    </row>
    <row r="10" spans="1:3" x14ac:dyDescent="0.45">
      <c r="A10" s="45" t="s">
        <v>7</v>
      </c>
      <c r="B10" s="46">
        <v>8219715463</v>
      </c>
      <c r="C10" s="46">
        <v>9469452104</v>
      </c>
    </row>
    <row r="11" spans="1:3" s="44" customFormat="1" x14ac:dyDescent="0.45">
      <c r="A11" s="47" t="s">
        <v>12</v>
      </c>
      <c r="B11" s="47"/>
      <c r="C11" s="48"/>
    </row>
    <row r="12" spans="1:3" x14ac:dyDescent="0.45">
      <c r="A12" s="45" t="s">
        <v>8</v>
      </c>
      <c r="B12" s="46">
        <v>1851338631</v>
      </c>
      <c r="C12" s="46">
        <v>1863000386</v>
      </c>
    </row>
    <row r="13" spans="1:3" x14ac:dyDescent="0.45">
      <c r="A13" s="45" t="s">
        <v>9</v>
      </c>
      <c r="B13" s="46">
        <v>531492834</v>
      </c>
      <c r="C13" s="46">
        <v>586636261</v>
      </c>
    </row>
    <row r="14" spans="1:3" x14ac:dyDescent="0.45">
      <c r="A14" s="47" t="s">
        <v>51</v>
      </c>
      <c r="B14" s="45"/>
      <c r="C14" s="46">
        <v>2888148338</v>
      </c>
    </row>
    <row r="15" spans="1:3" s="44" customFormat="1" x14ac:dyDescent="0.45">
      <c r="A15" s="47" t="s">
        <v>10</v>
      </c>
      <c r="B15" s="48">
        <f>SUM(B7:B14)</f>
        <v>11754287500</v>
      </c>
      <c r="C15" s="48">
        <f>SUM(C7:C14)</f>
        <v>16061403658</v>
      </c>
    </row>
    <row r="16" spans="1:3" x14ac:dyDescent="0.45">
      <c r="A16" s="45"/>
      <c r="B16" s="45"/>
      <c r="C16" s="45"/>
    </row>
    <row r="17" spans="1:3" s="44" customFormat="1" x14ac:dyDescent="0.45">
      <c r="A17" s="47" t="s">
        <v>0</v>
      </c>
      <c r="B17" s="47"/>
      <c r="C17" s="47"/>
    </row>
    <row r="18" spans="1:3" s="44" customFormat="1" x14ac:dyDescent="0.45">
      <c r="A18" s="47" t="s">
        <v>13</v>
      </c>
      <c r="B18" s="47"/>
      <c r="C18" s="48"/>
    </row>
    <row r="19" spans="1:3" x14ac:dyDescent="0.45">
      <c r="A19" s="45" t="s">
        <v>14</v>
      </c>
      <c r="B19" s="46">
        <v>2755972009</v>
      </c>
      <c r="C19" s="46">
        <v>2888148338</v>
      </c>
    </row>
    <row r="20" spans="1:3" x14ac:dyDescent="0.45">
      <c r="A20" s="45" t="s">
        <v>15</v>
      </c>
      <c r="B20" s="46">
        <v>45723503</v>
      </c>
      <c r="C20" s="45">
        <v>47338516</v>
      </c>
    </row>
    <row r="21" spans="1:3" s="44" customFormat="1" x14ac:dyDescent="0.45">
      <c r="A21" s="47" t="s">
        <v>16</v>
      </c>
      <c r="B21" s="47"/>
      <c r="C21" s="47"/>
    </row>
    <row r="22" spans="1:3" ht="18" customHeight="1" x14ac:dyDescent="0.45">
      <c r="A22" s="45" t="s">
        <v>19</v>
      </c>
      <c r="B22" s="46">
        <v>7079465923</v>
      </c>
      <c r="C22" s="46">
        <v>8453028410</v>
      </c>
    </row>
    <row r="23" spans="1:3" x14ac:dyDescent="0.45">
      <c r="A23" s="45" t="s">
        <v>17</v>
      </c>
      <c r="B23" s="46">
        <v>763254780</v>
      </c>
      <c r="C23" s="45">
        <v>720631984</v>
      </c>
    </row>
    <row r="24" spans="1:3" x14ac:dyDescent="0.45">
      <c r="A24" s="45" t="s">
        <v>18</v>
      </c>
      <c r="B24" s="46">
        <v>940345056</v>
      </c>
      <c r="C24" s="46">
        <v>661177565</v>
      </c>
    </row>
    <row r="25" spans="1:3" x14ac:dyDescent="0.45">
      <c r="A25" s="45" t="s">
        <v>20</v>
      </c>
      <c r="B25" s="46">
        <v>169526229</v>
      </c>
      <c r="C25" s="46">
        <v>402930507</v>
      </c>
    </row>
    <row r="26" spans="1:3" x14ac:dyDescent="0.45">
      <c r="A26" s="45" t="s">
        <v>21</v>
      </c>
      <c r="B26" s="46">
        <v>45723503</v>
      </c>
      <c r="C26" s="49">
        <v>0</v>
      </c>
    </row>
    <row r="27" spans="1:3" s="44" customFormat="1" x14ac:dyDescent="0.45">
      <c r="A27" s="47" t="s">
        <v>10</v>
      </c>
      <c r="B27" s="48">
        <f>SUM(B22:B26)</f>
        <v>8998315491</v>
      </c>
      <c r="C27" s="48">
        <f>SUM(C19:C26)</f>
        <v>13173255320</v>
      </c>
    </row>
    <row r="35" s="39" customFormat="1" ht="18" customHeight="1" x14ac:dyDescent="0.45"/>
    <row r="42" s="39" customFormat="1" ht="18" customHeight="1" x14ac:dyDescent="0.45"/>
  </sheetData>
  <mergeCells count="2">
    <mergeCell ref="A1:C3"/>
    <mergeCell ref="A4:C4"/>
  </mergeCells>
  <phoneticPr fontId="7" type="noConversion"/>
  <pageMargins left="0.7" right="0.7" top="0.75" bottom="0.75" header="0.3" footer="0.3"/>
  <pageSetup paperSize="9" orientation="portrait" r:id="rId1"/>
  <pictur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05AEF-6A0C-4130-AE32-DF0C6D6921D6}">
  <sheetPr codeName="Sheet2"/>
  <dimension ref="A1:F29"/>
  <sheetViews>
    <sheetView zoomScale="84" zoomScaleNormal="96" workbookViewId="0">
      <selection activeCell="E7" sqref="E7"/>
    </sheetView>
  </sheetViews>
  <sheetFormatPr defaultRowHeight="14.4" x14ac:dyDescent="0.3"/>
  <cols>
    <col min="1" max="1" width="82.77734375" style="1" bestFit="1" customWidth="1"/>
    <col min="2" max="2" width="25.5546875" style="1" bestFit="1" customWidth="1"/>
    <col min="3" max="3" width="21" style="1" bestFit="1" customWidth="1"/>
    <col min="4" max="16384" width="8.88671875" style="1"/>
  </cols>
  <sheetData>
    <row r="1" spans="1:6" x14ac:dyDescent="0.3">
      <c r="A1" s="29" t="s">
        <v>23</v>
      </c>
      <c r="B1" s="30"/>
      <c r="C1" s="30"/>
      <c r="D1" s="30"/>
      <c r="E1" s="30"/>
      <c r="F1" s="30"/>
    </row>
    <row r="2" spans="1:6" x14ac:dyDescent="0.3">
      <c r="A2" s="30"/>
      <c r="B2" s="30"/>
      <c r="C2" s="30"/>
      <c r="D2" s="30"/>
      <c r="E2" s="30"/>
      <c r="F2" s="30"/>
    </row>
    <row r="3" spans="1:6" x14ac:dyDescent="0.3">
      <c r="A3" s="30"/>
      <c r="B3" s="30"/>
      <c r="C3" s="30"/>
      <c r="D3" s="30"/>
      <c r="E3" s="30"/>
      <c r="F3" s="30"/>
    </row>
    <row r="4" spans="1:6" ht="18" x14ac:dyDescent="0.35">
      <c r="A4" s="16" t="s">
        <v>24</v>
      </c>
      <c r="B4" s="16" t="s">
        <v>25</v>
      </c>
      <c r="C4" s="16" t="s">
        <v>107</v>
      </c>
    </row>
    <row r="5" spans="1:6" ht="18" x14ac:dyDescent="0.35">
      <c r="A5" s="16" t="s">
        <v>26</v>
      </c>
      <c r="B5" s="17">
        <v>851637656</v>
      </c>
      <c r="C5" s="16"/>
    </row>
    <row r="6" spans="1:6" ht="18" x14ac:dyDescent="0.35">
      <c r="A6" s="16" t="s">
        <v>27</v>
      </c>
      <c r="B6" s="17">
        <v>165008717</v>
      </c>
      <c r="C6" s="16"/>
    </row>
    <row r="7" spans="1:6" ht="18" x14ac:dyDescent="0.35">
      <c r="A7" s="16" t="s">
        <v>28</v>
      </c>
      <c r="B7" s="17">
        <f>SUM(B5:B6)</f>
        <v>1016646373</v>
      </c>
      <c r="C7" s="17">
        <v>1016646373</v>
      </c>
    </row>
    <row r="8" spans="1:6" ht="18" x14ac:dyDescent="0.35">
      <c r="A8" s="16"/>
      <c r="B8" s="17"/>
      <c r="C8" s="16"/>
    </row>
    <row r="9" spans="1:6" ht="18" x14ac:dyDescent="0.35">
      <c r="A9" s="16" t="s">
        <v>29</v>
      </c>
      <c r="B9" s="16"/>
      <c r="C9" s="16"/>
    </row>
    <row r="10" spans="1:6" ht="18" x14ac:dyDescent="0.35">
      <c r="A10" s="16" t="s">
        <v>30</v>
      </c>
      <c r="B10" s="17">
        <v>422180212</v>
      </c>
      <c r="C10" s="16"/>
    </row>
    <row r="11" spans="1:6" ht="18" x14ac:dyDescent="0.35">
      <c r="A11" s="16" t="s">
        <v>31</v>
      </c>
      <c r="B11" s="17">
        <v>396559899</v>
      </c>
      <c r="C11" s="17"/>
    </row>
    <row r="12" spans="1:6" ht="18" x14ac:dyDescent="0.35">
      <c r="A12" s="16" t="s">
        <v>32</v>
      </c>
      <c r="B12" s="17">
        <v>102109477</v>
      </c>
      <c r="C12" s="16"/>
    </row>
    <row r="13" spans="1:6" ht="18" x14ac:dyDescent="0.35">
      <c r="A13" s="16" t="s">
        <v>33</v>
      </c>
      <c r="B13" s="17">
        <f>SUM(B10:B12)</f>
        <v>920849588</v>
      </c>
      <c r="C13" s="17">
        <v>920849588</v>
      </c>
    </row>
    <row r="14" spans="1:6" ht="18" x14ac:dyDescent="0.35">
      <c r="A14" s="16"/>
      <c r="B14" s="16"/>
      <c r="C14" s="16"/>
    </row>
    <row r="15" spans="1:6" ht="18" x14ac:dyDescent="0.35">
      <c r="A15" s="16" t="s">
        <v>34</v>
      </c>
      <c r="B15" s="16"/>
      <c r="C15" s="17">
        <f>C7-C13</f>
        <v>95796785</v>
      </c>
    </row>
    <row r="16" spans="1:6" ht="18" x14ac:dyDescent="0.35">
      <c r="A16" s="16" t="s">
        <v>35</v>
      </c>
      <c r="B16" s="17">
        <v>381006591</v>
      </c>
      <c r="C16" s="16"/>
    </row>
    <row r="17" spans="1:4" ht="18" x14ac:dyDescent="0.35">
      <c r="A17" s="16"/>
      <c r="B17" s="16"/>
      <c r="C17" s="16"/>
    </row>
    <row r="18" spans="1:4" ht="18" x14ac:dyDescent="0.35">
      <c r="A18" s="16" t="s">
        <v>36</v>
      </c>
      <c r="B18" s="17">
        <f>C15+B16</f>
        <v>476803376</v>
      </c>
      <c r="C18" s="17"/>
      <c r="D18" s="2"/>
    </row>
    <row r="19" spans="1:4" ht="18" x14ac:dyDescent="0.35">
      <c r="A19" s="16"/>
      <c r="B19" s="17"/>
      <c r="C19" s="16"/>
    </row>
    <row r="20" spans="1:4" ht="18" x14ac:dyDescent="0.35">
      <c r="A20" s="16" t="s">
        <v>37</v>
      </c>
      <c r="B20" s="17">
        <v>23949197</v>
      </c>
      <c r="C20" s="16"/>
    </row>
    <row r="21" spans="1:4" ht="18" x14ac:dyDescent="0.35">
      <c r="A21" s="16" t="s">
        <v>38</v>
      </c>
      <c r="B21" s="17">
        <v>8410000</v>
      </c>
      <c r="C21" s="16"/>
    </row>
    <row r="22" spans="1:4" ht="18" x14ac:dyDescent="0.35">
      <c r="A22" s="16" t="s">
        <v>39</v>
      </c>
      <c r="B22" s="17">
        <v>-1484983</v>
      </c>
      <c r="C22" s="16"/>
    </row>
    <row r="23" spans="1:4" ht="18" x14ac:dyDescent="0.35">
      <c r="A23" s="16" t="s">
        <v>40</v>
      </c>
      <c r="B23" s="17">
        <v>678413</v>
      </c>
      <c r="C23" s="16"/>
    </row>
    <row r="24" spans="1:4" ht="18" x14ac:dyDescent="0.35">
      <c r="A24" s="16" t="s">
        <v>41</v>
      </c>
      <c r="B24" s="17">
        <v>730000</v>
      </c>
      <c r="C24" s="16"/>
    </row>
    <row r="25" spans="1:4" ht="18" x14ac:dyDescent="0.35">
      <c r="A25" s="16" t="s">
        <v>42</v>
      </c>
      <c r="B25" s="17">
        <v>3071447</v>
      </c>
      <c r="C25" s="16"/>
    </row>
    <row r="26" spans="1:4" ht="18" x14ac:dyDescent="0.35">
      <c r="A26" s="16" t="s">
        <v>43</v>
      </c>
      <c r="B26" s="17">
        <v>441449302</v>
      </c>
      <c r="C26" s="16"/>
    </row>
    <row r="27" spans="1:4" ht="18" x14ac:dyDescent="0.35">
      <c r="A27" s="16" t="s">
        <v>10</v>
      </c>
      <c r="B27" s="17">
        <f>SUM(B20:B26)</f>
        <v>476803376</v>
      </c>
      <c r="C27" s="16"/>
    </row>
    <row r="28" spans="1:4" ht="18" x14ac:dyDescent="0.35">
      <c r="A28" s="16"/>
      <c r="B28" s="16"/>
      <c r="C28" s="16"/>
    </row>
    <row r="29" spans="1:4" ht="18" x14ac:dyDescent="0.35">
      <c r="A29" s="16" t="s">
        <v>44</v>
      </c>
      <c r="B29" s="17">
        <v>3076852012</v>
      </c>
      <c r="C29" s="16"/>
    </row>
  </sheetData>
  <mergeCells count="1">
    <mergeCell ref="A1:F3"/>
  </mergeCells>
  <pageMargins left="0.7" right="0.7" top="0.75" bottom="0.75" header="0.3" footer="0.3"/>
  <pageSetup paperSize="9" orientation="portrait" r:id="rId1"/>
  <picture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704FA-D4F0-4F06-BCEE-2444B8E4C510}">
  <sheetPr codeName="Sheet3"/>
  <dimension ref="A1:AO128"/>
  <sheetViews>
    <sheetView tabSelected="1" topLeftCell="A16" zoomScale="63" zoomScaleNormal="98" workbookViewId="0">
      <selection activeCell="C36" sqref="C36"/>
    </sheetView>
  </sheetViews>
  <sheetFormatPr defaultRowHeight="22.2" x14ac:dyDescent="0.45"/>
  <cols>
    <col min="1" max="1" width="6.77734375" style="4" customWidth="1"/>
    <col min="2" max="2" width="60.21875" style="4" bestFit="1" customWidth="1"/>
    <col min="3" max="3" width="94.33203125" style="4" bestFit="1" customWidth="1"/>
    <col min="4" max="4" width="26.33203125" style="4" customWidth="1"/>
    <col min="5" max="5" width="23.77734375" style="4" bestFit="1" customWidth="1"/>
    <col min="6" max="6" width="19.33203125" style="4" bestFit="1" customWidth="1"/>
    <col min="7" max="16384" width="8.88671875" style="4"/>
  </cols>
  <sheetData>
    <row r="1" spans="1:41" ht="25.8" x14ac:dyDescent="0.45">
      <c r="A1" s="3"/>
      <c r="B1" s="35" t="s">
        <v>48</v>
      </c>
      <c r="C1" s="36"/>
      <c r="D1" s="36"/>
      <c r="E1" s="36"/>
      <c r="F1" s="36"/>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row>
    <row r="2" spans="1:41" s="21" customFormat="1" x14ac:dyDescent="0.45">
      <c r="A2" s="22"/>
      <c r="B2" s="23" t="s">
        <v>47</v>
      </c>
      <c r="C2" s="23"/>
      <c r="D2" s="23"/>
      <c r="E2" s="23"/>
      <c r="F2" s="23"/>
      <c r="G2" s="20"/>
      <c r="H2" s="20"/>
      <c r="I2" s="20"/>
      <c r="J2" s="20"/>
      <c r="K2" s="20"/>
      <c r="L2" s="20"/>
      <c r="M2" s="20"/>
      <c r="N2" s="20"/>
      <c r="O2" s="20"/>
      <c r="P2" s="20"/>
      <c r="Q2" s="20"/>
      <c r="R2" s="20"/>
      <c r="S2" s="20"/>
      <c r="T2" s="20"/>
      <c r="U2" s="20"/>
      <c r="V2" s="20"/>
      <c r="W2" s="20"/>
      <c r="X2" s="20"/>
      <c r="Y2" s="20"/>
      <c r="Z2" s="20"/>
      <c r="AA2" s="20"/>
      <c r="AB2" s="20"/>
      <c r="AC2" s="20"/>
      <c r="AD2" s="20"/>
      <c r="AE2" s="20"/>
      <c r="AF2" s="20"/>
      <c r="AG2" s="20"/>
      <c r="AH2" s="20"/>
      <c r="AI2" s="20"/>
      <c r="AJ2" s="20"/>
      <c r="AK2" s="20"/>
      <c r="AL2" s="20"/>
      <c r="AM2" s="20"/>
      <c r="AN2" s="20"/>
      <c r="AO2" s="20"/>
    </row>
    <row r="3" spans="1:41" x14ac:dyDescent="0.45">
      <c r="A3" s="3"/>
      <c r="B3" s="5" t="s">
        <v>46</v>
      </c>
      <c r="C3" s="5" t="s">
        <v>45</v>
      </c>
      <c r="D3" s="5" t="s">
        <v>49</v>
      </c>
      <c r="E3" s="6">
        <f>SUM(Sheet1!C22:C25)</f>
        <v>10237768466</v>
      </c>
      <c r="F3" s="5">
        <f>E3/E4</f>
        <v>3.5447516082534403</v>
      </c>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row>
    <row r="4" spans="1:41" x14ac:dyDescent="0.45">
      <c r="A4" s="3"/>
      <c r="B4" s="5"/>
      <c r="C4" s="5"/>
      <c r="D4" s="5" t="s">
        <v>50</v>
      </c>
      <c r="E4" s="6">
        <f>Sheet1!C14</f>
        <v>2888148338</v>
      </c>
      <c r="F4" s="5"/>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row>
    <row r="5" spans="1:41" x14ac:dyDescent="0.45">
      <c r="A5" s="3"/>
      <c r="B5" s="5"/>
      <c r="C5" s="5"/>
      <c r="D5" s="5"/>
      <c r="E5" s="5"/>
      <c r="F5" s="5"/>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row>
    <row r="6" spans="1:41" x14ac:dyDescent="0.45">
      <c r="A6" s="3"/>
      <c r="B6" s="7" t="s">
        <v>52</v>
      </c>
      <c r="C6" s="7" t="s">
        <v>53</v>
      </c>
      <c r="D6" s="5" t="s">
        <v>54</v>
      </c>
      <c r="E6" s="6">
        <f>SUM(Sheet1!C22+Sheet1!C24+Sheet1!C25)</f>
        <v>9517136482</v>
      </c>
      <c r="F6" s="5">
        <f>E6/E7</f>
        <v>3.2952381139088156</v>
      </c>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row>
    <row r="7" spans="1:41" x14ac:dyDescent="0.45">
      <c r="A7" s="3"/>
      <c r="B7" s="5"/>
      <c r="C7" s="5"/>
      <c r="D7" s="5" t="s">
        <v>50</v>
      </c>
      <c r="E7" s="6">
        <f>Sheet1!C14</f>
        <v>2888148338</v>
      </c>
      <c r="F7" s="5"/>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row>
    <row r="8" spans="1:41" x14ac:dyDescent="0.45">
      <c r="A8" s="3"/>
      <c r="B8" s="3"/>
      <c r="C8" s="3"/>
      <c r="D8" s="3"/>
      <c r="E8" s="3"/>
      <c r="F8" s="3"/>
      <c r="G8" s="37" t="s">
        <v>60</v>
      </c>
      <c r="H8" s="38"/>
      <c r="I8" s="38"/>
      <c r="J8" s="38"/>
      <c r="K8" s="38"/>
      <c r="L8" s="38"/>
      <c r="M8" s="38"/>
      <c r="N8" s="38"/>
      <c r="O8" s="38"/>
      <c r="P8" s="38"/>
      <c r="Q8" s="38"/>
      <c r="R8" s="38"/>
      <c r="S8" s="38"/>
      <c r="T8" s="38"/>
      <c r="U8" s="38"/>
      <c r="V8" s="38"/>
      <c r="W8" s="38"/>
      <c r="X8" s="38"/>
      <c r="Y8" s="38"/>
      <c r="Z8" s="38"/>
      <c r="AA8" s="38"/>
      <c r="AB8" s="38"/>
      <c r="AC8" s="38"/>
      <c r="AD8" s="3"/>
      <c r="AE8" s="3"/>
      <c r="AF8" s="3"/>
      <c r="AG8" s="3"/>
      <c r="AH8" s="3"/>
      <c r="AI8" s="3"/>
      <c r="AJ8" s="3"/>
      <c r="AK8" s="3"/>
      <c r="AL8" s="3"/>
      <c r="AM8" s="3"/>
      <c r="AN8" s="3"/>
      <c r="AO8" s="3"/>
    </row>
    <row r="9" spans="1:41" s="21" customFormat="1" x14ac:dyDescent="0.45">
      <c r="A9" s="18"/>
      <c r="B9" s="19" t="s">
        <v>55</v>
      </c>
      <c r="C9" s="19"/>
      <c r="D9" s="19"/>
      <c r="E9" s="19"/>
      <c r="F9" s="19"/>
      <c r="G9" s="38"/>
      <c r="H9" s="38"/>
      <c r="I9" s="38"/>
      <c r="J9" s="38"/>
      <c r="K9" s="38"/>
      <c r="L9" s="38"/>
      <c r="M9" s="38"/>
      <c r="N9" s="38"/>
      <c r="O9" s="38"/>
      <c r="P9" s="38"/>
      <c r="Q9" s="38"/>
      <c r="R9" s="38"/>
      <c r="S9" s="38"/>
      <c r="T9" s="38"/>
      <c r="U9" s="38"/>
      <c r="V9" s="38"/>
      <c r="W9" s="38"/>
      <c r="X9" s="38"/>
      <c r="Y9" s="38"/>
      <c r="Z9" s="38"/>
      <c r="AA9" s="38"/>
      <c r="AB9" s="38"/>
      <c r="AC9" s="38"/>
      <c r="AD9" s="20"/>
      <c r="AE9" s="20"/>
      <c r="AF9" s="20"/>
      <c r="AG9" s="20"/>
      <c r="AH9" s="20"/>
      <c r="AI9" s="20"/>
      <c r="AJ9" s="20"/>
      <c r="AK9" s="20"/>
      <c r="AL9" s="20"/>
      <c r="AM9" s="20"/>
      <c r="AN9" s="20"/>
      <c r="AO9" s="20"/>
    </row>
    <row r="10" spans="1:41" x14ac:dyDescent="0.45">
      <c r="A10" s="3"/>
      <c r="B10" s="8" t="s">
        <v>56</v>
      </c>
      <c r="C10" s="8" t="s">
        <v>57</v>
      </c>
      <c r="D10" s="8" t="s">
        <v>58</v>
      </c>
      <c r="E10" s="9">
        <f>SUM(Sheet1!C12:C13)</f>
        <v>2449636647</v>
      </c>
      <c r="F10" s="8">
        <f>E10/E11</f>
        <v>2.1296473103044233</v>
      </c>
      <c r="G10" s="38"/>
      <c r="H10" s="38"/>
      <c r="I10" s="38"/>
      <c r="J10" s="38"/>
      <c r="K10" s="38"/>
      <c r="L10" s="38"/>
      <c r="M10" s="38"/>
      <c r="N10" s="38"/>
      <c r="O10" s="38"/>
      <c r="P10" s="38"/>
      <c r="Q10" s="38"/>
      <c r="R10" s="38"/>
      <c r="S10" s="38"/>
      <c r="T10" s="38"/>
      <c r="U10" s="38"/>
      <c r="V10" s="38"/>
      <c r="W10" s="38"/>
      <c r="X10" s="38"/>
      <c r="Y10" s="38"/>
      <c r="Z10" s="38"/>
      <c r="AA10" s="38"/>
      <c r="AB10" s="38"/>
      <c r="AC10" s="38"/>
      <c r="AD10" s="3"/>
      <c r="AE10" s="3"/>
      <c r="AF10" s="3"/>
      <c r="AG10" s="3"/>
      <c r="AH10" s="3"/>
      <c r="AI10" s="3"/>
      <c r="AJ10" s="3"/>
      <c r="AK10" s="3"/>
      <c r="AL10" s="3"/>
      <c r="AM10" s="3"/>
      <c r="AN10" s="3"/>
      <c r="AO10" s="3"/>
    </row>
    <row r="11" spans="1:41" x14ac:dyDescent="0.45">
      <c r="A11" s="3"/>
      <c r="B11" s="8"/>
      <c r="C11" s="8"/>
      <c r="D11" s="8" t="s">
        <v>59</v>
      </c>
      <c r="E11" s="9">
        <f>SUM(Sheet1!B7+Sheet1!B9)</f>
        <v>1150254615</v>
      </c>
      <c r="F11" s="8"/>
      <c r="G11" s="38"/>
      <c r="H11" s="38"/>
      <c r="I11" s="38"/>
      <c r="J11" s="38"/>
      <c r="K11" s="38"/>
      <c r="L11" s="38"/>
      <c r="M11" s="38"/>
      <c r="N11" s="38"/>
      <c r="O11" s="38"/>
      <c r="P11" s="38"/>
      <c r="Q11" s="38"/>
      <c r="R11" s="38"/>
      <c r="S11" s="38"/>
      <c r="T11" s="38"/>
      <c r="U11" s="38"/>
      <c r="V11" s="38"/>
      <c r="W11" s="38"/>
      <c r="X11" s="38"/>
      <c r="Y11" s="38"/>
      <c r="Z11" s="38"/>
      <c r="AA11" s="38"/>
      <c r="AB11" s="38"/>
      <c r="AC11" s="38"/>
      <c r="AD11" s="3"/>
      <c r="AE11" s="3"/>
      <c r="AF11" s="3"/>
      <c r="AG11" s="3"/>
      <c r="AH11" s="3"/>
      <c r="AI11" s="3"/>
      <c r="AJ11" s="3"/>
      <c r="AK11" s="3"/>
      <c r="AL11" s="3"/>
      <c r="AM11" s="3"/>
      <c r="AN11" s="3"/>
      <c r="AO11" s="3"/>
    </row>
    <row r="12" spans="1:41" x14ac:dyDescent="0.45">
      <c r="A12" s="3"/>
      <c r="B12" s="8"/>
      <c r="C12" s="8"/>
      <c r="D12" s="8"/>
      <c r="E12" s="8"/>
      <c r="F12" s="8"/>
      <c r="G12" s="38"/>
      <c r="H12" s="38"/>
      <c r="I12" s="38"/>
      <c r="J12" s="38"/>
      <c r="K12" s="38"/>
      <c r="L12" s="38"/>
      <c r="M12" s="38"/>
      <c r="N12" s="38"/>
      <c r="O12" s="38"/>
      <c r="P12" s="38"/>
      <c r="Q12" s="38"/>
      <c r="R12" s="38"/>
      <c r="S12" s="38"/>
      <c r="T12" s="38"/>
      <c r="U12" s="38"/>
      <c r="V12" s="38"/>
      <c r="W12" s="38"/>
      <c r="X12" s="38"/>
      <c r="Y12" s="38"/>
      <c r="Z12" s="38"/>
      <c r="AA12" s="38"/>
      <c r="AB12" s="38"/>
      <c r="AC12" s="38"/>
      <c r="AD12" s="3"/>
      <c r="AE12" s="3"/>
      <c r="AF12" s="3"/>
      <c r="AG12" s="3"/>
      <c r="AH12" s="3"/>
      <c r="AI12" s="3"/>
      <c r="AJ12" s="3"/>
      <c r="AK12" s="3"/>
      <c r="AL12" s="3"/>
      <c r="AM12" s="3"/>
      <c r="AN12" s="3"/>
      <c r="AO12" s="3"/>
    </row>
    <row r="13" spans="1:41" x14ac:dyDescent="0.45">
      <c r="A13" s="3"/>
      <c r="B13" s="8" t="s">
        <v>61</v>
      </c>
      <c r="C13" s="8" t="s">
        <v>62</v>
      </c>
      <c r="D13" s="8" t="s">
        <v>63</v>
      </c>
      <c r="E13" s="9">
        <f>SUM(E5:E12)</f>
        <v>16005176082</v>
      </c>
      <c r="F13" s="8">
        <f>E13/E14</f>
        <v>6.5336939262404821</v>
      </c>
      <c r="G13" s="38"/>
      <c r="H13" s="38"/>
      <c r="I13" s="38"/>
      <c r="J13" s="38"/>
      <c r="K13" s="38"/>
      <c r="L13" s="38"/>
      <c r="M13" s="38"/>
      <c r="N13" s="38"/>
      <c r="O13" s="38"/>
      <c r="P13" s="38"/>
      <c r="Q13" s="38"/>
      <c r="R13" s="38"/>
      <c r="S13" s="38"/>
      <c r="T13" s="38"/>
      <c r="U13" s="38"/>
      <c r="V13" s="38"/>
      <c r="W13" s="38"/>
      <c r="X13" s="38"/>
      <c r="Y13" s="38"/>
      <c r="Z13" s="38"/>
      <c r="AA13" s="38"/>
      <c r="AB13" s="38"/>
      <c r="AC13" s="38"/>
      <c r="AD13" s="3"/>
      <c r="AE13" s="3"/>
      <c r="AF13" s="3"/>
      <c r="AG13" s="3"/>
      <c r="AH13" s="3"/>
      <c r="AI13" s="3"/>
      <c r="AJ13" s="3"/>
      <c r="AK13" s="3"/>
      <c r="AL13" s="3"/>
      <c r="AM13" s="3"/>
      <c r="AN13" s="3"/>
      <c r="AO13" s="3"/>
    </row>
    <row r="14" spans="1:41" x14ac:dyDescent="0.45">
      <c r="A14" s="3"/>
      <c r="B14" s="8"/>
      <c r="C14" s="8"/>
      <c r="D14" s="8" t="s">
        <v>64</v>
      </c>
      <c r="E14" s="9">
        <f>SUM(Sheet1!C12:C13)</f>
        <v>2449636647</v>
      </c>
      <c r="F14" s="8"/>
      <c r="G14" s="38"/>
      <c r="H14" s="38"/>
      <c r="I14" s="38"/>
      <c r="J14" s="38"/>
      <c r="K14" s="38"/>
      <c r="L14" s="38"/>
      <c r="M14" s="38"/>
      <c r="N14" s="38"/>
      <c r="O14" s="38"/>
      <c r="P14" s="38"/>
      <c r="Q14" s="38"/>
      <c r="R14" s="38"/>
      <c r="S14" s="38"/>
      <c r="T14" s="38"/>
      <c r="U14" s="38"/>
      <c r="V14" s="38"/>
      <c r="W14" s="38"/>
      <c r="X14" s="38"/>
      <c r="Y14" s="38"/>
      <c r="Z14" s="38"/>
      <c r="AA14" s="38"/>
      <c r="AB14" s="38"/>
      <c r="AC14" s="38"/>
      <c r="AD14" s="3"/>
      <c r="AE14" s="3"/>
      <c r="AF14" s="3"/>
      <c r="AG14" s="3"/>
      <c r="AH14" s="3"/>
      <c r="AI14" s="3"/>
      <c r="AJ14" s="3"/>
      <c r="AK14" s="3"/>
      <c r="AL14" s="3"/>
      <c r="AM14" s="3"/>
      <c r="AN14" s="3"/>
      <c r="AO14" s="3"/>
    </row>
    <row r="15" spans="1:41" x14ac:dyDescent="0.45">
      <c r="A15" s="3"/>
      <c r="B15" s="9"/>
      <c r="C15" s="8"/>
      <c r="D15" s="8"/>
      <c r="E15" s="8"/>
      <c r="F15" s="8"/>
      <c r="G15" s="38"/>
      <c r="H15" s="38"/>
      <c r="I15" s="38"/>
      <c r="J15" s="38"/>
      <c r="K15" s="38"/>
      <c r="L15" s="38"/>
      <c r="M15" s="38"/>
      <c r="N15" s="38"/>
      <c r="O15" s="38"/>
      <c r="P15" s="38"/>
      <c r="Q15" s="38"/>
      <c r="R15" s="38"/>
      <c r="S15" s="38"/>
      <c r="T15" s="38"/>
      <c r="U15" s="38"/>
      <c r="V15" s="38"/>
      <c r="W15" s="38"/>
      <c r="X15" s="38"/>
      <c r="Y15" s="38"/>
      <c r="Z15" s="38"/>
      <c r="AA15" s="38"/>
      <c r="AB15" s="38"/>
      <c r="AC15" s="38"/>
      <c r="AD15" s="3"/>
      <c r="AE15" s="3"/>
      <c r="AF15" s="3"/>
      <c r="AG15" s="3"/>
      <c r="AH15" s="3"/>
      <c r="AI15" s="3"/>
      <c r="AJ15" s="3"/>
      <c r="AK15" s="3"/>
      <c r="AL15" s="3"/>
      <c r="AM15" s="3"/>
      <c r="AN15" s="3"/>
      <c r="AO15" s="3"/>
    </row>
    <row r="16" spans="1:41" x14ac:dyDescent="0.45">
      <c r="A16" s="3"/>
      <c r="B16" s="8"/>
      <c r="C16" s="8"/>
      <c r="D16" s="8"/>
      <c r="E16" s="8"/>
      <c r="F16" s="8"/>
      <c r="G16" s="38"/>
      <c r="H16" s="38"/>
      <c r="I16" s="38"/>
      <c r="J16" s="38"/>
      <c r="K16" s="38"/>
      <c r="L16" s="38"/>
      <c r="M16" s="38"/>
      <c r="N16" s="38"/>
      <c r="O16" s="38"/>
      <c r="P16" s="38"/>
      <c r="Q16" s="38"/>
      <c r="R16" s="38"/>
      <c r="S16" s="38"/>
      <c r="T16" s="38"/>
      <c r="U16" s="38"/>
      <c r="V16" s="38"/>
      <c r="W16" s="38"/>
      <c r="X16" s="38"/>
      <c r="Y16" s="38"/>
      <c r="Z16" s="38"/>
      <c r="AA16" s="38"/>
      <c r="AB16" s="38"/>
      <c r="AC16" s="38"/>
      <c r="AD16" s="3"/>
      <c r="AE16" s="3"/>
      <c r="AF16" s="3"/>
      <c r="AG16" s="3"/>
      <c r="AH16" s="3"/>
      <c r="AI16" s="3"/>
      <c r="AJ16" s="3"/>
      <c r="AK16" s="3"/>
      <c r="AL16" s="3"/>
      <c r="AM16" s="3"/>
      <c r="AN16" s="3"/>
      <c r="AO16" s="3"/>
    </row>
    <row r="17" spans="1:41" x14ac:dyDescent="0.45">
      <c r="A17" s="3"/>
      <c r="B17" s="8" t="s">
        <v>65</v>
      </c>
      <c r="C17" s="8" t="s">
        <v>66</v>
      </c>
      <c r="D17" s="8" t="s">
        <v>59</v>
      </c>
      <c r="E17" s="9">
        <f>SUM(Sheet1!B7+Sheet1!B9)</f>
        <v>1150254615</v>
      </c>
      <c r="F17" s="8">
        <f>E17/E18</f>
        <v>7.1867663879913071E-2</v>
      </c>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row>
    <row r="18" spans="1:41" x14ac:dyDescent="0.45">
      <c r="A18" s="3"/>
      <c r="B18" s="8"/>
      <c r="C18" s="8"/>
      <c r="D18" s="8" t="s">
        <v>63</v>
      </c>
      <c r="E18" s="8">
        <f>SUM(E5:E12)</f>
        <v>16005176082</v>
      </c>
      <c r="F18" s="8"/>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row>
    <row r="19" spans="1:41" x14ac:dyDescent="0.45">
      <c r="A19" s="3"/>
      <c r="B19" s="8"/>
      <c r="C19" s="8"/>
      <c r="D19" s="8"/>
      <c r="E19" s="8"/>
      <c r="F19" s="8"/>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row>
    <row r="20" spans="1:41" x14ac:dyDescent="0.45">
      <c r="A20" s="3"/>
      <c r="B20" s="9" t="s">
        <v>67</v>
      </c>
      <c r="C20" s="8" t="s">
        <v>68</v>
      </c>
      <c r="D20" s="9" t="s">
        <v>69</v>
      </c>
      <c r="E20" s="9">
        <f>476803376+422180212</f>
        <v>898983588</v>
      </c>
      <c r="F20" s="8">
        <f>E20/E21</f>
        <v>2.1293835249672952</v>
      </c>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row>
    <row r="21" spans="1:41" x14ac:dyDescent="0.45">
      <c r="A21" s="3"/>
      <c r="B21" s="8"/>
      <c r="C21" s="8"/>
      <c r="D21" s="8" t="s">
        <v>70</v>
      </c>
      <c r="E21" s="8">
        <v>422180212</v>
      </c>
      <c r="F21" s="8"/>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row>
    <row r="22" spans="1:41" x14ac:dyDescent="0.45">
      <c r="A22" s="3"/>
      <c r="B22" s="3"/>
      <c r="C22" s="3"/>
      <c r="D22" s="3"/>
      <c r="E22" s="3"/>
      <c r="F22" s="3"/>
      <c r="G22" s="31" t="s">
        <v>75</v>
      </c>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row>
    <row r="23" spans="1:41" s="21" customFormat="1" x14ac:dyDescent="0.45">
      <c r="A23" s="24"/>
      <c r="B23" s="23" t="s">
        <v>71</v>
      </c>
      <c r="C23" s="23"/>
      <c r="D23" s="23"/>
      <c r="E23" s="23"/>
      <c r="F23" s="23"/>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row>
    <row r="24" spans="1:41" x14ac:dyDescent="0.45">
      <c r="A24" s="3"/>
      <c r="B24" s="5" t="s">
        <v>72</v>
      </c>
      <c r="C24" s="5" t="s">
        <v>73</v>
      </c>
      <c r="D24" s="5"/>
      <c r="E24" s="5"/>
      <c r="F24" s="5"/>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row>
    <row r="25" spans="1:41" x14ac:dyDescent="0.45">
      <c r="A25" s="3"/>
      <c r="B25" s="5"/>
      <c r="C25" s="5" t="s">
        <v>74</v>
      </c>
      <c r="D25" s="5"/>
      <c r="E25" s="5"/>
      <c r="F25" s="5"/>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row>
    <row r="26" spans="1:41" x14ac:dyDescent="0.45">
      <c r="A26" s="3"/>
      <c r="B26" s="5"/>
      <c r="C26" s="5"/>
      <c r="D26" s="5"/>
      <c r="E26" s="5"/>
      <c r="F26" s="5"/>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row>
    <row r="27" spans="1:41" x14ac:dyDescent="0.45">
      <c r="A27" s="3"/>
      <c r="B27" s="5" t="s">
        <v>78</v>
      </c>
      <c r="C27" s="5" t="s">
        <v>79</v>
      </c>
      <c r="D27" s="5" t="s">
        <v>81</v>
      </c>
      <c r="E27" s="6">
        <f>95796785+422180212</f>
        <v>517976997</v>
      </c>
      <c r="F27" s="5">
        <f>E27/E28</f>
        <v>7.047670328248018E-2</v>
      </c>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row>
    <row r="28" spans="1:41" x14ac:dyDescent="0.45">
      <c r="A28" s="3"/>
      <c r="B28" s="5"/>
      <c r="C28" s="5" t="s">
        <v>80</v>
      </c>
      <c r="D28" s="5" t="s">
        <v>82</v>
      </c>
      <c r="E28" s="6">
        <f>E3-E4</f>
        <v>7349620128</v>
      </c>
      <c r="F28" s="5"/>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row>
    <row r="29" spans="1:41" x14ac:dyDescent="0.45">
      <c r="A29" s="3"/>
      <c r="B29" s="5"/>
      <c r="C29" s="5"/>
      <c r="D29" s="5"/>
      <c r="E29" s="5"/>
      <c r="F29" s="5"/>
      <c r="G29" s="32"/>
      <c r="H29" s="32"/>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row>
    <row r="30" spans="1:41" x14ac:dyDescent="0.45">
      <c r="A30" s="3"/>
      <c r="B30" s="5" t="s">
        <v>83</v>
      </c>
      <c r="C30" s="5" t="s">
        <v>84</v>
      </c>
      <c r="D30" s="5">
        <v>38015.300000000003</v>
      </c>
      <c r="E30" s="5">
        <f>D30/D31</f>
        <v>2.8857928864988624E-2</v>
      </c>
      <c r="F30" s="5"/>
      <c r="G30" s="32"/>
      <c r="H30" s="32"/>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row>
    <row r="31" spans="1:41" x14ac:dyDescent="0.45">
      <c r="A31" s="3"/>
      <c r="B31" s="5"/>
      <c r="C31" s="5" t="s">
        <v>85</v>
      </c>
      <c r="D31" s="6">
        <v>1317326</v>
      </c>
      <c r="E31" s="5"/>
      <c r="F31" s="5"/>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row>
    <row r="32" spans="1:41" x14ac:dyDescent="0.45">
      <c r="A32" s="3"/>
      <c r="B32" s="5"/>
      <c r="C32" s="5"/>
      <c r="D32" s="5"/>
      <c r="E32" s="5"/>
      <c r="F32" s="5"/>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row>
    <row r="33" spans="1:41" x14ac:dyDescent="0.45">
      <c r="A33" s="3"/>
      <c r="B33" s="5" t="s">
        <v>86</v>
      </c>
      <c r="C33" s="5" t="s">
        <v>87</v>
      </c>
      <c r="D33" s="6">
        <v>1317326</v>
      </c>
      <c r="E33" s="5">
        <f>D33/D34</f>
        <v>1.3911322282310294</v>
      </c>
      <c r="F33" s="5"/>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row>
    <row r="34" spans="1:41" x14ac:dyDescent="0.45">
      <c r="A34" s="3"/>
      <c r="B34" s="5"/>
      <c r="C34" s="5" t="s">
        <v>7</v>
      </c>
      <c r="D34" s="11">
        <v>946945.21</v>
      </c>
      <c r="E34" s="5"/>
      <c r="F34" s="5"/>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row>
    <row r="35" spans="1:41" x14ac:dyDescent="0.45">
      <c r="A35" s="3"/>
      <c r="B35" s="10"/>
      <c r="C35" s="10"/>
      <c r="D35" s="10"/>
      <c r="E35" s="10"/>
      <c r="F35" s="10"/>
      <c r="G35" s="33" t="s">
        <v>76</v>
      </c>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row>
    <row r="36" spans="1:41" x14ac:dyDescent="0.45">
      <c r="A36" s="3"/>
      <c r="B36" s="12"/>
      <c r="C36" s="12"/>
      <c r="D36" s="12"/>
      <c r="E36" s="12"/>
      <c r="F36" s="1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row>
    <row r="37" spans="1:41" s="21" customFormat="1" x14ac:dyDescent="0.45">
      <c r="A37" s="13"/>
      <c r="B37" s="19" t="s">
        <v>88</v>
      </c>
      <c r="C37" s="19"/>
      <c r="D37" s="19"/>
      <c r="E37" s="19"/>
      <c r="F37" s="19"/>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row>
    <row r="38" spans="1:41" x14ac:dyDescent="0.45">
      <c r="A38" s="3"/>
      <c r="B38" s="8" t="s">
        <v>89</v>
      </c>
      <c r="C38" s="8" t="s">
        <v>90</v>
      </c>
      <c r="D38" s="8" t="s">
        <v>91</v>
      </c>
      <c r="E38" s="8">
        <v>851637656</v>
      </c>
      <c r="F38" s="8">
        <f>(E38*100)/E39</f>
        <v>178.61401551821228</v>
      </c>
      <c r="G38" s="32"/>
      <c r="H38" s="32"/>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row>
    <row r="39" spans="1:41" x14ac:dyDescent="0.45">
      <c r="A39" s="3"/>
      <c r="B39" s="8"/>
      <c r="C39" s="8"/>
      <c r="D39" s="8" t="s">
        <v>79</v>
      </c>
      <c r="E39" s="8">
        <v>476803376</v>
      </c>
      <c r="F39" s="8"/>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row>
    <row r="40" spans="1:41" x14ac:dyDescent="0.45">
      <c r="A40" s="3"/>
      <c r="B40" s="8"/>
      <c r="C40" s="8"/>
      <c r="D40" s="8"/>
      <c r="E40" s="8"/>
      <c r="F40" s="8"/>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row>
    <row r="41" spans="1:41" x14ac:dyDescent="0.45">
      <c r="A41" s="3"/>
      <c r="B41" s="8" t="s">
        <v>92</v>
      </c>
      <c r="C41" s="8" t="s">
        <v>93</v>
      </c>
      <c r="D41" s="8" t="s">
        <v>94</v>
      </c>
      <c r="E41" s="8">
        <v>818740111</v>
      </c>
      <c r="F41" s="8">
        <f>(E41/E42)*100</f>
        <v>96.137142977623341</v>
      </c>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row>
    <row r="42" spans="1:41" x14ac:dyDescent="0.45">
      <c r="A42" s="3"/>
      <c r="B42" s="8"/>
      <c r="C42" s="8"/>
      <c r="D42" s="8" t="s">
        <v>95</v>
      </c>
      <c r="E42" s="9">
        <v>851637656</v>
      </c>
      <c r="F42" s="8"/>
      <c r="G42" s="34" t="s">
        <v>77</v>
      </c>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row>
    <row r="43" spans="1:41" x14ac:dyDescent="0.45">
      <c r="A43" s="3"/>
      <c r="B43" s="8"/>
      <c r="C43" s="8"/>
      <c r="D43" s="8"/>
      <c r="E43" s="8"/>
      <c r="F43" s="8"/>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row>
    <row r="44" spans="1:41" x14ac:dyDescent="0.45">
      <c r="A44" s="3"/>
      <c r="B44" s="8" t="s">
        <v>96</v>
      </c>
      <c r="C44" s="8" t="s">
        <v>99</v>
      </c>
      <c r="D44" s="8" t="s">
        <v>97</v>
      </c>
      <c r="E44" s="8">
        <v>476803376</v>
      </c>
      <c r="F44" s="8">
        <f>E44*100/E45</f>
        <v>55.986647917785355</v>
      </c>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row>
    <row r="45" spans="1:41" x14ac:dyDescent="0.45">
      <c r="A45" s="3"/>
      <c r="B45" s="8"/>
      <c r="C45" s="8"/>
      <c r="D45" s="8" t="s">
        <v>98</v>
      </c>
      <c r="E45" s="9">
        <v>851637656</v>
      </c>
      <c r="F45" s="8"/>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row>
    <row r="46" spans="1:41" x14ac:dyDescent="0.45">
      <c r="A46" s="3"/>
      <c r="B46" s="8"/>
      <c r="C46" s="8"/>
      <c r="D46" s="8"/>
      <c r="E46" s="8"/>
      <c r="F46" s="8"/>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row>
    <row r="47" spans="1:41" x14ac:dyDescent="0.45">
      <c r="A47" s="3"/>
      <c r="B47" s="8" t="s">
        <v>100</v>
      </c>
      <c r="C47" s="8" t="s">
        <v>101</v>
      </c>
      <c r="D47" s="8" t="s">
        <v>69</v>
      </c>
      <c r="E47" s="8">
        <f>476803376+422180212</f>
        <v>898983588</v>
      </c>
      <c r="F47" s="8">
        <f>E47*100/E48</f>
        <v>24.29968367089004</v>
      </c>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row>
    <row r="48" spans="1:41" x14ac:dyDescent="0.45">
      <c r="A48" s="3"/>
      <c r="B48" s="8"/>
      <c r="C48" s="8"/>
      <c r="D48" s="8" t="s">
        <v>102</v>
      </c>
      <c r="E48" s="9">
        <f>SUM(Sheet1!C7+Sheet1!C9+Sheet1!C12+Sheet1!C13)</f>
        <v>3699569098</v>
      </c>
      <c r="F48" s="8"/>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row>
    <row r="49" spans="1:41" x14ac:dyDescent="0.45">
      <c r="A49" s="3"/>
      <c r="B49" s="8"/>
      <c r="C49" s="8"/>
      <c r="D49" s="8"/>
      <c r="E49" s="8"/>
      <c r="F49" s="8"/>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row>
    <row r="50" spans="1:41" x14ac:dyDescent="0.45">
      <c r="A50" s="3"/>
      <c r="B50" s="8" t="s">
        <v>103</v>
      </c>
      <c r="C50" s="8" t="s">
        <v>104</v>
      </c>
      <c r="D50" s="8" t="s">
        <v>105</v>
      </c>
      <c r="E50" s="8">
        <v>476803376</v>
      </c>
      <c r="F50" s="8">
        <f>E50/E51*100</f>
        <v>41.45198548062335</v>
      </c>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c r="AM50" s="32"/>
      <c r="AN50" s="32"/>
      <c r="AO50" s="32"/>
    </row>
    <row r="51" spans="1:41" x14ac:dyDescent="0.45">
      <c r="A51" s="3"/>
      <c r="B51" s="14"/>
      <c r="C51" s="14"/>
      <c r="D51" s="14" t="s">
        <v>106</v>
      </c>
      <c r="E51" s="15">
        <f>SUM(Sheet1!B7+Sheet1!B9)</f>
        <v>1150254615</v>
      </c>
      <c r="F51" s="14"/>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row>
    <row r="52" spans="1:41" x14ac:dyDescent="0.45">
      <c r="A52" s="3"/>
      <c r="B52" s="12"/>
      <c r="C52" s="12"/>
      <c r="D52" s="12"/>
      <c r="E52" s="12"/>
      <c r="F52" s="12"/>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row>
    <row r="53" spans="1:41" x14ac:dyDescent="0.45">
      <c r="A53" s="3"/>
      <c r="B53" s="12"/>
      <c r="C53" s="12"/>
      <c r="D53" s="12"/>
      <c r="E53" s="12"/>
      <c r="F53" s="12"/>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row>
    <row r="54" spans="1:41" x14ac:dyDescent="0.45">
      <c r="A54" s="3"/>
      <c r="B54" s="12"/>
      <c r="C54" s="12"/>
      <c r="D54" s="12"/>
      <c r="E54" s="12"/>
      <c r="F54" s="12"/>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row>
    <row r="55" spans="1:41" x14ac:dyDescent="0.45">
      <c r="A55" s="3"/>
      <c r="B55" s="12"/>
      <c r="C55" s="12"/>
      <c r="D55" s="12"/>
      <c r="E55" s="12"/>
      <c r="F55" s="12"/>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row>
    <row r="56" spans="1:41" x14ac:dyDescent="0.45">
      <c r="A56" s="3"/>
      <c r="B56" s="12"/>
      <c r="C56" s="12"/>
      <c r="D56" s="12"/>
      <c r="E56" s="12"/>
      <c r="F56" s="12"/>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row>
    <row r="57" spans="1:41" x14ac:dyDescent="0.45">
      <c r="A57" s="3"/>
      <c r="B57" s="12"/>
      <c r="C57" s="12"/>
      <c r="D57" s="12"/>
      <c r="E57" s="12"/>
      <c r="F57" s="12"/>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row>
    <row r="58" spans="1:41" x14ac:dyDescent="0.45">
      <c r="A58" s="3"/>
      <c r="B58" s="12"/>
      <c r="C58" s="12"/>
      <c r="D58" s="12"/>
      <c r="E58" s="12"/>
      <c r="F58" s="12"/>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row>
    <row r="59" spans="1:41" x14ac:dyDescent="0.4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row>
    <row r="60" spans="1:41" x14ac:dyDescent="0.4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row>
    <row r="61" spans="1:41" x14ac:dyDescent="0.4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row>
    <row r="62" spans="1:41" x14ac:dyDescent="0.4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row>
    <row r="63" spans="1:41" x14ac:dyDescent="0.4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row>
    <row r="64" spans="1:41" x14ac:dyDescent="0.4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row>
    <row r="65" spans="1:41" x14ac:dyDescent="0.4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row>
    <row r="66" spans="1:41" x14ac:dyDescent="0.4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row>
    <row r="67" spans="1:41" x14ac:dyDescent="0.4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row>
    <row r="68" spans="1:41" x14ac:dyDescent="0.4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row>
    <row r="69" spans="1:41" x14ac:dyDescent="0.4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row>
    <row r="70" spans="1:41" x14ac:dyDescent="0.4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row>
    <row r="71" spans="1:41" x14ac:dyDescent="0.4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row>
    <row r="72" spans="1:41" x14ac:dyDescent="0.4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row>
    <row r="73" spans="1:41" x14ac:dyDescent="0.4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row>
    <row r="74" spans="1:41" x14ac:dyDescent="0.4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row>
    <row r="75" spans="1:41" x14ac:dyDescent="0.4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row>
    <row r="76" spans="1:41" x14ac:dyDescent="0.4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row>
    <row r="77" spans="1:41" x14ac:dyDescent="0.4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row>
    <row r="78" spans="1:41" x14ac:dyDescent="0.4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row>
    <row r="79" spans="1:41" x14ac:dyDescent="0.4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row>
    <row r="80" spans="1:41" x14ac:dyDescent="0.4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row>
    <row r="81" spans="1:41" x14ac:dyDescent="0.4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row>
    <row r="82" spans="1:41" x14ac:dyDescent="0.4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row>
    <row r="83" spans="1:41" x14ac:dyDescent="0.4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row>
    <row r="84" spans="1:41" x14ac:dyDescent="0.4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row>
    <row r="85" spans="1:41" x14ac:dyDescent="0.4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row>
    <row r="86" spans="1:41" x14ac:dyDescent="0.4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row>
    <row r="87" spans="1:41" x14ac:dyDescent="0.4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row>
    <row r="88" spans="1:41" x14ac:dyDescent="0.4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row>
    <row r="89" spans="1:41" x14ac:dyDescent="0.4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row>
    <row r="90" spans="1:41" x14ac:dyDescent="0.4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row>
    <row r="91" spans="1:41" x14ac:dyDescent="0.4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row>
    <row r="92" spans="1:41" x14ac:dyDescent="0.4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row>
    <row r="93" spans="1:41" x14ac:dyDescent="0.4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row>
    <row r="94" spans="1:41" x14ac:dyDescent="0.4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row>
    <row r="95" spans="1:41" x14ac:dyDescent="0.4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row>
    <row r="96" spans="1:41" x14ac:dyDescent="0.4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row>
    <row r="97" spans="1:41" x14ac:dyDescent="0.4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row>
    <row r="98" spans="1:41" x14ac:dyDescent="0.4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row>
    <row r="99" spans="1:41" x14ac:dyDescent="0.4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row>
    <row r="100" spans="1:41" x14ac:dyDescent="0.4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row>
    <row r="101" spans="1:41" x14ac:dyDescent="0.4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row>
    <row r="102" spans="1:41" x14ac:dyDescent="0.4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row>
    <row r="103" spans="1:41" x14ac:dyDescent="0.4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row>
    <row r="104" spans="1:41" x14ac:dyDescent="0.4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row>
    <row r="105" spans="1:41" x14ac:dyDescent="0.4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row>
    <row r="106" spans="1:41" x14ac:dyDescent="0.4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row>
    <row r="107" spans="1:41" x14ac:dyDescent="0.4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row>
    <row r="108" spans="1:41" x14ac:dyDescent="0.4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row>
    <row r="109" spans="1:41" x14ac:dyDescent="0.4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row>
    <row r="110" spans="1:41" x14ac:dyDescent="0.4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row>
    <row r="111" spans="1:41" x14ac:dyDescent="0.4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row>
    <row r="112" spans="1:41" x14ac:dyDescent="0.4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row>
    <row r="113" spans="1:41" x14ac:dyDescent="0.4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row>
    <row r="114" spans="1:41" x14ac:dyDescent="0.4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row>
    <row r="115" spans="1:41" x14ac:dyDescent="0.4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row>
    <row r="116" spans="1:41" x14ac:dyDescent="0.4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row>
    <row r="117" spans="1:41" x14ac:dyDescent="0.4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row>
    <row r="118" spans="1:41" x14ac:dyDescent="0.4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row>
    <row r="119" spans="1:41" x14ac:dyDescent="0.4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row>
    <row r="120" spans="1:41" x14ac:dyDescent="0.4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row>
    <row r="121" spans="1:41" x14ac:dyDescent="0.4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row>
    <row r="122" spans="1:41" x14ac:dyDescent="0.4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row>
    <row r="123" spans="1:41" x14ac:dyDescent="0.4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row>
    <row r="124" spans="1:41" x14ac:dyDescent="0.4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row>
    <row r="125" spans="1:41" x14ac:dyDescent="0.4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row>
    <row r="126" spans="1:41" x14ac:dyDescent="0.4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row>
    <row r="127" spans="1:41" x14ac:dyDescent="0.4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row>
    <row r="128" spans="1:41" x14ac:dyDescent="0.4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row>
  </sheetData>
  <mergeCells count="5">
    <mergeCell ref="G22:AO33"/>
    <mergeCell ref="G35:AO40"/>
    <mergeCell ref="G42:AO51"/>
    <mergeCell ref="B1:F1"/>
    <mergeCell ref="G8:AC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Chouksey</dc:creator>
  <cp:lastModifiedBy>Abhishek Chouksey</cp:lastModifiedBy>
  <cp:lastPrinted>2023-07-13T07:50:28Z</cp:lastPrinted>
  <dcterms:created xsi:type="dcterms:W3CDTF">2023-07-11T10:08:08Z</dcterms:created>
  <dcterms:modified xsi:type="dcterms:W3CDTF">2023-07-14T02:54:40Z</dcterms:modified>
</cp:coreProperties>
</file>