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1592" windowHeight="9324" tabRatio="850" activeTab="1"/>
  </bookViews>
  <sheets>
    <sheet name="CSE-3rd_Sem A Overall " sheetId="41" r:id="rId1"/>
    <sheet name="CSE-3rd sem A Overall Summary" sheetId="42" r:id="rId2"/>
  </sheets>
  <definedNames>
    <definedName name="__xlfn_COUNTIFS">NA()</definedName>
    <definedName name="_xlnm._FilterDatabase" localSheetId="0" hidden="1">'CSE-3rd_Sem A Overall '!$A$1:$BE$77</definedName>
  </definedNames>
  <calcPr calcId="152511"/>
</workbook>
</file>

<file path=xl/calcChain.xml><?xml version="1.0" encoding="utf-8"?>
<calcChain xmlns="http://schemas.openxmlformats.org/spreadsheetml/2006/main">
  <c r="BJ5" i="41" l="1"/>
  <c r="BJ6" i="41"/>
  <c r="BJ7" i="41"/>
  <c r="BJ8" i="41"/>
  <c r="BJ9" i="41"/>
  <c r="BJ10" i="41"/>
  <c r="BJ11" i="41"/>
  <c r="BJ12" i="41"/>
  <c r="BJ13" i="41"/>
  <c r="BJ14" i="41"/>
  <c r="BJ15" i="41"/>
  <c r="BJ16" i="41"/>
  <c r="BJ17" i="41"/>
  <c r="BJ18" i="41"/>
  <c r="BJ19" i="41"/>
  <c r="BJ20" i="41"/>
  <c r="BJ21" i="41"/>
  <c r="BJ22" i="41"/>
  <c r="BJ23" i="41"/>
  <c r="BJ24" i="41"/>
  <c r="BJ25" i="41"/>
  <c r="BJ26" i="41"/>
  <c r="BJ27" i="41"/>
  <c r="BJ28" i="41"/>
  <c r="BJ29" i="41"/>
  <c r="BJ30" i="41"/>
  <c r="BJ31" i="41"/>
  <c r="BJ32" i="41"/>
  <c r="BJ33" i="41"/>
  <c r="BJ34" i="41"/>
  <c r="BJ35" i="41"/>
  <c r="BJ36" i="41"/>
  <c r="BJ37" i="41"/>
  <c r="BJ38" i="41"/>
  <c r="BJ39" i="41"/>
  <c r="BJ40" i="41"/>
  <c r="BJ41" i="41"/>
  <c r="BJ42" i="41"/>
  <c r="BJ43" i="41"/>
  <c r="BJ44" i="41"/>
  <c r="BJ45" i="41"/>
  <c r="BJ46" i="41"/>
  <c r="BJ47" i="41"/>
  <c r="BJ48" i="41"/>
  <c r="BJ49" i="41"/>
  <c r="BJ50" i="41"/>
  <c r="BJ51" i="41"/>
  <c r="BJ52" i="41"/>
  <c r="BJ53" i="41"/>
  <c r="BJ54" i="41"/>
  <c r="BJ55" i="41"/>
  <c r="BJ56" i="41"/>
  <c r="BJ57" i="41"/>
  <c r="BJ58" i="41"/>
  <c r="BJ59" i="41"/>
  <c r="BJ60" i="41"/>
  <c r="BJ61" i="41"/>
  <c r="BJ62" i="41"/>
  <c r="BJ63" i="41"/>
  <c r="BJ64" i="41"/>
  <c r="BJ65" i="41"/>
  <c r="BJ66" i="41"/>
  <c r="BJ67" i="41"/>
  <c r="BJ68" i="41"/>
  <c r="BJ69" i="41"/>
  <c r="BJ70" i="41"/>
  <c r="BJ4" i="41"/>
  <c r="G5" i="42" l="1"/>
  <c r="G6" i="42"/>
  <c r="G7" i="42"/>
  <c r="G8" i="42"/>
  <c r="G9" i="42"/>
  <c r="G10" i="42"/>
  <c r="G3" i="42"/>
  <c r="AY5" i="41" l="1"/>
  <c r="AY6" i="41"/>
  <c r="AY7" i="41"/>
  <c r="AY8" i="41"/>
  <c r="AY9" i="41"/>
  <c r="AY10" i="41"/>
  <c r="AY11" i="41"/>
  <c r="AY12" i="41"/>
  <c r="AY13" i="41"/>
  <c r="AY14" i="41"/>
  <c r="AY15" i="41"/>
  <c r="AY16" i="41"/>
  <c r="AY17" i="41"/>
  <c r="AY18" i="41"/>
  <c r="AY19" i="41"/>
  <c r="AY20" i="41"/>
  <c r="AY21" i="41"/>
  <c r="AY22" i="41"/>
  <c r="AY23" i="41"/>
  <c r="AY24" i="41"/>
  <c r="AY25" i="41"/>
  <c r="AY26" i="41"/>
  <c r="AY27" i="41"/>
  <c r="AY28" i="41"/>
  <c r="AY29" i="41"/>
  <c r="AY30" i="41"/>
  <c r="AY31" i="41"/>
  <c r="AY32" i="41"/>
  <c r="AY33" i="41"/>
  <c r="AY34" i="41"/>
  <c r="AY35" i="41"/>
  <c r="AY36" i="41"/>
  <c r="AY37" i="41"/>
  <c r="AY38" i="41"/>
  <c r="AY39" i="41"/>
  <c r="AY40" i="41"/>
  <c r="AY41" i="41"/>
  <c r="AY42" i="41"/>
  <c r="AY43" i="41"/>
  <c r="AY44" i="41"/>
  <c r="AY45" i="41"/>
  <c r="AY46" i="41"/>
  <c r="AY47" i="41"/>
  <c r="AY48" i="41"/>
  <c r="AY49" i="41"/>
  <c r="AY50" i="41"/>
  <c r="AY51" i="41"/>
  <c r="AY52" i="41"/>
  <c r="AY53" i="41"/>
  <c r="AY54" i="41"/>
  <c r="AY55" i="41"/>
  <c r="AY56" i="41"/>
  <c r="AY57" i="41"/>
  <c r="AY58" i="41"/>
  <c r="AY59" i="41"/>
  <c r="AY60" i="41"/>
  <c r="AY61" i="41"/>
  <c r="AY62" i="41"/>
  <c r="AY63" i="41"/>
  <c r="AY64" i="41"/>
  <c r="AY65" i="41"/>
  <c r="AY66" i="41"/>
  <c r="AY67" i="41"/>
  <c r="AY68" i="41"/>
  <c r="AY69" i="41"/>
  <c r="AY70" i="41"/>
  <c r="AV5" i="41"/>
  <c r="AX5" i="41" s="1"/>
  <c r="AV6" i="41"/>
  <c r="AX6" i="41" s="1"/>
  <c r="AV7" i="41"/>
  <c r="AW7" i="41" s="1"/>
  <c r="AV8" i="41"/>
  <c r="AX8" i="41" s="1"/>
  <c r="AV9" i="41"/>
  <c r="AX9" i="41" s="1"/>
  <c r="AV10" i="41"/>
  <c r="AX10" i="41" s="1"/>
  <c r="AV11" i="41"/>
  <c r="AX11" i="41" s="1"/>
  <c r="AV12" i="41"/>
  <c r="AX12" i="41" s="1"/>
  <c r="AV13" i="41"/>
  <c r="AX13" i="41" s="1"/>
  <c r="AV14" i="41"/>
  <c r="AX14" i="41" s="1"/>
  <c r="AV15" i="41"/>
  <c r="AX15" i="41" s="1"/>
  <c r="AV16" i="41"/>
  <c r="AX16" i="41" s="1"/>
  <c r="AV17" i="41"/>
  <c r="AX17" i="41" s="1"/>
  <c r="AV18" i="41"/>
  <c r="AX18" i="41" s="1"/>
  <c r="AV19" i="41"/>
  <c r="AX19" i="41" s="1"/>
  <c r="AV20" i="41"/>
  <c r="AX20" i="41" s="1"/>
  <c r="AV21" i="41"/>
  <c r="AX21" i="41" s="1"/>
  <c r="AV22" i="41"/>
  <c r="AX22" i="41" s="1"/>
  <c r="AV23" i="41"/>
  <c r="AX23" i="41" s="1"/>
  <c r="AV24" i="41"/>
  <c r="AX24" i="41" s="1"/>
  <c r="AV25" i="41"/>
  <c r="AX25" i="41" s="1"/>
  <c r="AV26" i="41"/>
  <c r="AX26" i="41" s="1"/>
  <c r="AV27" i="41"/>
  <c r="AX27" i="41" s="1"/>
  <c r="AV28" i="41"/>
  <c r="AX28" i="41" s="1"/>
  <c r="AV29" i="41"/>
  <c r="AX29" i="41" s="1"/>
  <c r="AV30" i="41"/>
  <c r="AX30" i="41" s="1"/>
  <c r="AV31" i="41"/>
  <c r="AX31" i="41" s="1"/>
  <c r="AV32" i="41"/>
  <c r="AX32" i="41" s="1"/>
  <c r="AV33" i="41"/>
  <c r="AX33" i="41" s="1"/>
  <c r="AV34" i="41"/>
  <c r="AX34" i="41" s="1"/>
  <c r="AV35" i="41"/>
  <c r="AX35" i="41" s="1"/>
  <c r="AV36" i="41"/>
  <c r="AX36" i="41" s="1"/>
  <c r="AV37" i="41"/>
  <c r="AX37" i="41" s="1"/>
  <c r="AV38" i="41"/>
  <c r="AX38" i="41" s="1"/>
  <c r="AV39" i="41"/>
  <c r="AX39" i="41" s="1"/>
  <c r="AV40" i="41"/>
  <c r="AX40" i="41" s="1"/>
  <c r="AV41" i="41"/>
  <c r="AX41" i="41" s="1"/>
  <c r="AV42" i="41"/>
  <c r="AX42" i="41" s="1"/>
  <c r="AV43" i="41"/>
  <c r="AX43" i="41" s="1"/>
  <c r="AV44" i="41"/>
  <c r="AX44" i="41" s="1"/>
  <c r="AV45" i="41"/>
  <c r="AX45" i="41" s="1"/>
  <c r="AV46" i="41"/>
  <c r="AX46" i="41" s="1"/>
  <c r="AV47" i="41"/>
  <c r="AX47" i="41" s="1"/>
  <c r="AV48" i="41"/>
  <c r="AX48" i="41" s="1"/>
  <c r="AV49" i="41"/>
  <c r="AX49" i="41" s="1"/>
  <c r="AV50" i="41"/>
  <c r="AX50" i="41" s="1"/>
  <c r="AV51" i="41"/>
  <c r="AX51" i="41" s="1"/>
  <c r="AV52" i="41"/>
  <c r="AX52" i="41" s="1"/>
  <c r="AV53" i="41"/>
  <c r="AX53" i="41" s="1"/>
  <c r="AV54" i="41"/>
  <c r="AX54" i="41" s="1"/>
  <c r="AV55" i="41"/>
  <c r="AX55" i="41" s="1"/>
  <c r="AV56" i="41"/>
  <c r="AX56" i="41" s="1"/>
  <c r="AV57" i="41"/>
  <c r="AX57" i="41" s="1"/>
  <c r="AV58" i="41"/>
  <c r="AX58" i="41" s="1"/>
  <c r="AV59" i="41"/>
  <c r="AX59" i="41" s="1"/>
  <c r="AV60" i="41"/>
  <c r="AX60" i="41" s="1"/>
  <c r="AV61" i="41"/>
  <c r="AX61" i="41" s="1"/>
  <c r="AV62" i="41"/>
  <c r="AX62" i="41" s="1"/>
  <c r="AV63" i="41"/>
  <c r="AX63" i="41" s="1"/>
  <c r="AV64" i="41"/>
  <c r="AX64" i="41" s="1"/>
  <c r="AV65" i="41"/>
  <c r="AX65" i="41" s="1"/>
  <c r="AV66" i="41"/>
  <c r="AX66" i="41" s="1"/>
  <c r="AV67" i="41"/>
  <c r="AX67" i="41" s="1"/>
  <c r="AV68" i="41"/>
  <c r="AX68" i="41" s="1"/>
  <c r="AV69" i="41"/>
  <c r="AX69" i="41" s="1"/>
  <c r="AV70" i="41"/>
  <c r="AX70" i="41" s="1"/>
  <c r="AS5" i="41"/>
  <c r="AS6" i="41"/>
  <c r="AS7" i="41"/>
  <c r="AS8" i="41"/>
  <c r="AS9" i="41"/>
  <c r="AS10" i="41"/>
  <c r="AS11" i="41"/>
  <c r="AS12" i="41"/>
  <c r="AS13" i="41"/>
  <c r="AS14" i="41"/>
  <c r="AS15" i="41"/>
  <c r="AS16" i="41"/>
  <c r="AS17" i="41"/>
  <c r="AS18" i="41"/>
  <c r="AS19" i="41"/>
  <c r="AS20" i="41"/>
  <c r="AS21" i="41"/>
  <c r="AS22" i="41"/>
  <c r="AS23" i="41"/>
  <c r="AS24" i="41"/>
  <c r="AS25" i="41"/>
  <c r="AS26" i="41"/>
  <c r="AS27" i="41"/>
  <c r="AS28" i="41"/>
  <c r="AS29" i="41"/>
  <c r="AS30" i="41"/>
  <c r="AS31" i="41"/>
  <c r="AS32" i="41"/>
  <c r="AS33" i="41"/>
  <c r="AS34" i="41"/>
  <c r="AS35" i="41"/>
  <c r="AS36" i="41"/>
  <c r="AS37" i="41"/>
  <c r="AS38" i="41"/>
  <c r="AS39" i="41"/>
  <c r="AS40" i="41"/>
  <c r="AS41" i="41"/>
  <c r="AS42" i="41"/>
  <c r="AS43" i="41"/>
  <c r="AS44" i="41"/>
  <c r="AS45" i="41"/>
  <c r="AS46" i="41"/>
  <c r="AS47" i="41"/>
  <c r="AS48" i="41"/>
  <c r="AS49" i="41"/>
  <c r="AS50" i="41"/>
  <c r="AS51" i="41"/>
  <c r="AS52" i="41"/>
  <c r="AS53" i="41"/>
  <c r="AS54" i="41"/>
  <c r="AS55" i="41"/>
  <c r="AS56" i="41"/>
  <c r="AS57" i="41"/>
  <c r="AS58" i="41"/>
  <c r="AS59" i="41"/>
  <c r="AS60" i="41"/>
  <c r="AS61" i="41"/>
  <c r="AS62" i="41"/>
  <c r="AS63" i="41"/>
  <c r="AS64" i="41"/>
  <c r="AS65" i="41"/>
  <c r="AS66" i="41"/>
  <c r="AS67" i="41"/>
  <c r="AS68" i="41"/>
  <c r="AS69" i="41"/>
  <c r="AS70" i="41"/>
  <c r="AP5" i="41"/>
  <c r="AR5" i="41" s="1"/>
  <c r="AP6" i="41"/>
  <c r="AR6" i="41" s="1"/>
  <c r="AP7" i="41"/>
  <c r="AQ7" i="41" s="1"/>
  <c r="AP8" i="41"/>
  <c r="AR8" i="41" s="1"/>
  <c r="AP9" i="41"/>
  <c r="AR9" i="41" s="1"/>
  <c r="AP10" i="41"/>
  <c r="AR10" i="41" s="1"/>
  <c r="AP11" i="41"/>
  <c r="AR11" i="41" s="1"/>
  <c r="AP12" i="41"/>
  <c r="AR12" i="41" s="1"/>
  <c r="AP13" i="41"/>
  <c r="AR13" i="41" s="1"/>
  <c r="AP14" i="41"/>
  <c r="AR14" i="41" s="1"/>
  <c r="AP15" i="41"/>
  <c r="AR15" i="41" s="1"/>
  <c r="AP16" i="41"/>
  <c r="AR16" i="41" s="1"/>
  <c r="AP17" i="41"/>
  <c r="AR17" i="41" s="1"/>
  <c r="AP18" i="41"/>
  <c r="AR18" i="41" s="1"/>
  <c r="AP19" i="41"/>
  <c r="AR19" i="41" s="1"/>
  <c r="AP20" i="41"/>
  <c r="AR20" i="41" s="1"/>
  <c r="AP21" i="41"/>
  <c r="AR21" i="41" s="1"/>
  <c r="AP22" i="41"/>
  <c r="AR22" i="41" s="1"/>
  <c r="AP23" i="41"/>
  <c r="AR23" i="41" s="1"/>
  <c r="AP24" i="41"/>
  <c r="AR24" i="41" s="1"/>
  <c r="AP25" i="41"/>
  <c r="AR25" i="41" s="1"/>
  <c r="AP26" i="41"/>
  <c r="AR26" i="41" s="1"/>
  <c r="AP27" i="41"/>
  <c r="AR27" i="41" s="1"/>
  <c r="AP28" i="41"/>
  <c r="AR28" i="41" s="1"/>
  <c r="AP29" i="41"/>
  <c r="AR29" i="41" s="1"/>
  <c r="AP30" i="41"/>
  <c r="AR30" i="41" s="1"/>
  <c r="AP31" i="41"/>
  <c r="AR31" i="41" s="1"/>
  <c r="AP32" i="41"/>
  <c r="AR32" i="41" s="1"/>
  <c r="AP33" i="41"/>
  <c r="AR33" i="41" s="1"/>
  <c r="AP34" i="41"/>
  <c r="AR34" i="41" s="1"/>
  <c r="AP35" i="41"/>
  <c r="AR35" i="41" s="1"/>
  <c r="AP36" i="41"/>
  <c r="AR36" i="41" s="1"/>
  <c r="AP37" i="41"/>
  <c r="AR37" i="41" s="1"/>
  <c r="AP38" i="41"/>
  <c r="AR38" i="41" s="1"/>
  <c r="AP39" i="41"/>
  <c r="AR39" i="41" s="1"/>
  <c r="AP40" i="41"/>
  <c r="AR40" i="41" s="1"/>
  <c r="AP41" i="41"/>
  <c r="AR41" i="41" s="1"/>
  <c r="AP42" i="41"/>
  <c r="AR42" i="41" s="1"/>
  <c r="AP43" i="41"/>
  <c r="AR43" i="41" s="1"/>
  <c r="AP44" i="41"/>
  <c r="AR44" i="41" s="1"/>
  <c r="AP45" i="41"/>
  <c r="AR45" i="41" s="1"/>
  <c r="AP46" i="41"/>
  <c r="AR46" i="41" s="1"/>
  <c r="AP47" i="41"/>
  <c r="AR47" i="41" s="1"/>
  <c r="AP48" i="41"/>
  <c r="AR48" i="41" s="1"/>
  <c r="AP49" i="41"/>
  <c r="AR49" i="41" s="1"/>
  <c r="AP50" i="41"/>
  <c r="AR50" i="41" s="1"/>
  <c r="AP51" i="41"/>
  <c r="AR51" i="41" s="1"/>
  <c r="AP52" i="41"/>
  <c r="AR52" i="41" s="1"/>
  <c r="AP53" i="41"/>
  <c r="AR53" i="41" s="1"/>
  <c r="AP54" i="41"/>
  <c r="AR54" i="41" s="1"/>
  <c r="AP55" i="41"/>
  <c r="AR55" i="41" s="1"/>
  <c r="AP56" i="41"/>
  <c r="AR56" i="41" s="1"/>
  <c r="AP57" i="41"/>
  <c r="AR57" i="41" s="1"/>
  <c r="AP58" i="41"/>
  <c r="AR58" i="41" s="1"/>
  <c r="AP59" i="41"/>
  <c r="AR59" i="41" s="1"/>
  <c r="AP60" i="41"/>
  <c r="AR60" i="41" s="1"/>
  <c r="AP61" i="41"/>
  <c r="AR61" i="41" s="1"/>
  <c r="AP62" i="41"/>
  <c r="AR62" i="41" s="1"/>
  <c r="AP63" i="41"/>
  <c r="AR63" i="41" s="1"/>
  <c r="AP64" i="41"/>
  <c r="AR64" i="41" s="1"/>
  <c r="AP65" i="41"/>
  <c r="AR65" i="41" s="1"/>
  <c r="AP66" i="41"/>
  <c r="AR66" i="41" s="1"/>
  <c r="AP67" i="41"/>
  <c r="AR67" i="41" s="1"/>
  <c r="AP68" i="41"/>
  <c r="AR68" i="41" s="1"/>
  <c r="AP69" i="41"/>
  <c r="AR69" i="41" s="1"/>
  <c r="AP70" i="41"/>
  <c r="AR70" i="41" s="1"/>
  <c r="AM5" i="41"/>
  <c r="AM6" i="41"/>
  <c r="AM7" i="41"/>
  <c r="AM8" i="41"/>
  <c r="AM9" i="41"/>
  <c r="AM10" i="41"/>
  <c r="AM11" i="41"/>
  <c r="AM12" i="41"/>
  <c r="AM13" i="41"/>
  <c r="AM14" i="41"/>
  <c r="AM15" i="41"/>
  <c r="AM16" i="41"/>
  <c r="AM17" i="41"/>
  <c r="AM18" i="41"/>
  <c r="AM19" i="41"/>
  <c r="AM20" i="41"/>
  <c r="AM21" i="41"/>
  <c r="AM22" i="41"/>
  <c r="AM23" i="41"/>
  <c r="AM24" i="41"/>
  <c r="AM25" i="41"/>
  <c r="AM26" i="41"/>
  <c r="AM27" i="41"/>
  <c r="AM28" i="41"/>
  <c r="AM29" i="41"/>
  <c r="AM30" i="41"/>
  <c r="AM31" i="41"/>
  <c r="AM32" i="41"/>
  <c r="AM33" i="41"/>
  <c r="AM34" i="41"/>
  <c r="AM35" i="41"/>
  <c r="AM36" i="41"/>
  <c r="AM37" i="41"/>
  <c r="AM38" i="41"/>
  <c r="AM39" i="41"/>
  <c r="AM40" i="41"/>
  <c r="AM41" i="41"/>
  <c r="AM42" i="41"/>
  <c r="AM43" i="41"/>
  <c r="AM44" i="41"/>
  <c r="AM45" i="41"/>
  <c r="AM46" i="41"/>
  <c r="AM47" i="41"/>
  <c r="AM48" i="41"/>
  <c r="AM49" i="41"/>
  <c r="AM50" i="41"/>
  <c r="AM51" i="41"/>
  <c r="AM52" i="41"/>
  <c r="AM53" i="41"/>
  <c r="AM54" i="41"/>
  <c r="AM55" i="41"/>
  <c r="AM56" i="41"/>
  <c r="AM57" i="41"/>
  <c r="AM58" i="41"/>
  <c r="AM59" i="41"/>
  <c r="AM60" i="41"/>
  <c r="AM61" i="41"/>
  <c r="AM62" i="41"/>
  <c r="AM63" i="41"/>
  <c r="AM64" i="41"/>
  <c r="AM65" i="41"/>
  <c r="AM66" i="41"/>
  <c r="AM67" i="41"/>
  <c r="AM68" i="41"/>
  <c r="AM69" i="41"/>
  <c r="AM70" i="41"/>
  <c r="AJ5" i="41"/>
  <c r="AL5" i="41" s="1"/>
  <c r="AJ6" i="41"/>
  <c r="AL6" i="41" s="1"/>
  <c r="AJ7" i="41"/>
  <c r="AL7" i="41" s="1"/>
  <c r="AJ8" i="41"/>
  <c r="AL8" i="41" s="1"/>
  <c r="AJ9" i="41"/>
  <c r="AL9" i="41" s="1"/>
  <c r="AJ10" i="41"/>
  <c r="AL10" i="41" s="1"/>
  <c r="AJ11" i="41"/>
  <c r="AL11" i="41" s="1"/>
  <c r="AJ12" i="41"/>
  <c r="AL12" i="41" s="1"/>
  <c r="AJ13" i="41"/>
  <c r="AL13" i="41" s="1"/>
  <c r="AJ14" i="41"/>
  <c r="AL14" i="41" s="1"/>
  <c r="AJ15" i="41"/>
  <c r="AL15" i="41" s="1"/>
  <c r="AJ16" i="41"/>
  <c r="AL16" i="41" s="1"/>
  <c r="AJ17" i="41"/>
  <c r="AL17" i="41" s="1"/>
  <c r="AJ18" i="41"/>
  <c r="AL18" i="41" s="1"/>
  <c r="AJ19" i="41"/>
  <c r="AL19" i="41" s="1"/>
  <c r="AJ20" i="41"/>
  <c r="AL20" i="41" s="1"/>
  <c r="AJ21" i="41"/>
  <c r="AL21" i="41" s="1"/>
  <c r="AJ22" i="41"/>
  <c r="AL22" i="41" s="1"/>
  <c r="AJ23" i="41"/>
  <c r="AL23" i="41" s="1"/>
  <c r="AJ24" i="41"/>
  <c r="AL24" i="41" s="1"/>
  <c r="AJ25" i="41"/>
  <c r="AL25" i="41" s="1"/>
  <c r="AJ26" i="41"/>
  <c r="AL26" i="41" s="1"/>
  <c r="AJ27" i="41"/>
  <c r="AL27" i="41" s="1"/>
  <c r="AJ28" i="41"/>
  <c r="AL28" i="41" s="1"/>
  <c r="AJ29" i="41"/>
  <c r="AL29" i="41" s="1"/>
  <c r="AJ30" i="41"/>
  <c r="AL30" i="41" s="1"/>
  <c r="AJ31" i="41"/>
  <c r="AL31" i="41" s="1"/>
  <c r="AJ32" i="41"/>
  <c r="AL32" i="41" s="1"/>
  <c r="AJ33" i="41"/>
  <c r="AL33" i="41" s="1"/>
  <c r="AJ34" i="41"/>
  <c r="AL34" i="41" s="1"/>
  <c r="AJ35" i="41"/>
  <c r="AL35" i="41" s="1"/>
  <c r="AJ36" i="41"/>
  <c r="AL36" i="41" s="1"/>
  <c r="AJ37" i="41"/>
  <c r="AL37" i="41" s="1"/>
  <c r="AJ38" i="41"/>
  <c r="AL38" i="41" s="1"/>
  <c r="AJ39" i="41"/>
  <c r="AL39" i="41" s="1"/>
  <c r="AJ40" i="41"/>
  <c r="AL40" i="41" s="1"/>
  <c r="AJ41" i="41"/>
  <c r="AL41" i="41" s="1"/>
  <c r="AJ42" i="41"/>
  <c r="AL42" i="41" s="1"/>
  <c r="AJ43" i="41"/>
  <c r="AL43" i="41" s="1"/>
  <c r="AJ44" i="41"/>
  <c r="AL44" i="41" s="1"/>
  <c r="AJ45" i="41"/>
  <c r="AL45" i="41" s="1"/>
  <c r="AJ46" i="41"/>
  <c r="AL46" i="41" s="1"/>
  <c r="AJ47" i="41"/>
  <c r="AL47" i="41" s="1"/>
  <c r="AJ48" i="41"/>
  <c r="AL48" i="41" s="1"/>
  <c r="AJ49" i="41"/>
  <c r="AL49" i="41" s="1"/>
  <c r="AJ50" i="41"/>
  <c r="AL50" i="41" s="1"/>
  <c r="AJ51" i="41"/>
  <c r="AL51" i="41" s="1"/>
  <c r="AJ52" i="41"/>
  <c r="AL52" i="41" s="1"/>
  <c r="AJ53" i="41"/>
  <c r="AL53" i="41" s="1"/>
  <c r="AJ54" i="41"/>
  <c r="AL54" i="41" s="1"/>
  <c r="AJ55" i="41"/>
  <c r="AL55" i="41" s="1"/>
  <c r="AJ56" i="41"/>
  <c r="AL56" i="41" s="1"/>
  <c r="AJ57" i="41"/>
  <c r="AL57" i="41" s="1"/>
  <c r="AJ58" i="41"/>
  <c r="AL58" i="41" s="1"/>
  <c r="AJ59" i="41"/>
  <c r="AL59" i="41" s="1"/>
  <c r="AJ60" i="41"/>
  <c r="AL60" i="41" s="1"/>
  <c r="AJ61" i="41"/>
  <c r="AL61" i="41" s="1"/>
  <c r="AJ62" i="41"/>
  <c r="AL62" i="41" s="1"/>
  <c r="AJ63" i="41"/>
  <c r="AL63" i="41" s="1"/>
  <c r="AJ64" i="41"/>
  <c r="AL64" i="41" s="1"/>
  <c r="AJ65" i="41"/>
  <c r="AL65" i="41" s="1"/>
  <c r="AJ66" i="41"/>
  <c r="AL66" i="41" s="1"/>
  <c r="AJ67" i="41"/>
  <c r="AL67" i="41" s="1"/>
  <c r="AJ68" i="41"/>
  <c r="AL68" i="41" s="1"/>
  <c r="AJ69" i="41"/>
  <c r="AL69" i="41" s="1"/>
  <c r="AJ70" i="41"/>
  <c r="AL70" i="41" s="1"/>
  <c r="AD5" i="41"/>
  <c r="AF5" i="41" s="1"/>
  <c r="AD6" i="41"/>
  <c r="AF6" i="41" s="1"/>
  <c r="AD7" i="41"/>
  <c r="AD8" i="41"/>
  <c r="AF8" i="41" s="1"/>
  <c r="AD9" i="41"/>
  <c r="AF9" i="41" s="1"/>
  <c r="AD10" i="41"/>
  <c r="AF10" i="41" s="1"/>
  <c r="AD11" i="41"/>
  <c r="AF11" i="41" s="1"/>
  <c r="AD12" i="41"/>
  <c r="AF12" i="41" s="1"/>
  <c r="AD13" i="41"/>
  <c r="AF13" i="41" s="1"/>
  <c r="AD14" i="41"/>
  <c r="AF14" i="41" s="1"/>
  <c r="AD15" i="41"/>
  <c r="AF15" i="41" s="1"/>
  <c r="AD16" i="41"/>
  <c r="AF16" i="41" s="1"/>
  <c r="AD17" i="41"/>
  <c r="AF17" i="41" s="1"/>
  <c r="AD18" i="41"/>
  <c r="AF18" i="41" s="1"/>
  <c r="AD19" i="41"/>
  <c r="AF19" i="41" s="1"/>
  <c r="AD20" i="41"/>
  <c r="AF20" i="41" s="1"/>
  <c r="AD21" i="41"/>
  <c r="AF21" i="41" s="1"/>
  <c r="AD22" i="41"/>
  <c r="AF22" i="41" s="1"/>
  <c r="AD23" i="41"/>
  <c r="AF23" i="41" s="1"/>
  <c r="AD24" i="41"/>
  <c r="AF24" i="41" s="1"/>
  <c r="AD25" i="41"/>
  <c r="AF25" i="41" s="1"/>
  <c r="AD26" i="41"/>
  <c r="AF26" i="41" s="1"/>
  <c r="AD27" i="41"/>
  <c r="AF27" i="41" s="1"/>
  <c r="AD28" i="41"/>
  <c r="AF28" i="41" s="1"/>
  <c r="AD29" i="41"/>
  <c r="AF29" i="41" s="1"/>
  <c r="AD30" i="41"/>
  <c r="AF30" i="41" s="1"/>
  <c r="AD31" i="41"/>
  <c r="AF31" i="41" s="1"/>
  <c r="AD32" i="41"/>
  <c r="AF32" i="41" s="1"/>
  <c r="AD33" i="41"/>
  <c r="AF33" i="41" s="1"/>
  <c r="AD34" i="41"/>
  <c r="AF34" i="41" s="1"/>
  <c r="AD35" i="41"/>
  <c r="AF35" i="41" s="1"/>
  <c r="AD36" i="41"/>
  <c r="AF36" i="41" s="1"/>
  <c r="AD37" i="41"/>
  <c r="AF37" i="41" s="1"/>
  <c r="AD38" i="41"/>
  <c r="AF38" i="41" s="1"/>
  <c r="AD39" i="41"/>
  <c r="AF39" i="41" s="1"/>
  <c r="AD40" i="41"/>
  <c r="AF40" i="41" s="1"/>
  <c r="AD41" i="41"/>
  <c r="AF41" i="41" s="1"/>
  <c r="AD42" i="41"/>
  <c r="AF42" i="41" s="1"/>
  <c r="AD43" i="41"/>
  <c r="AF43" i="41" s="1"/>
  <c r="AD44" i="41"/>
  <c r="AF44" i="41" s="1"/>
  <c r="AD45" i="41"/>
  <c r="AF45" i="41" s="1"/>
  <c r="AD46" i="41"/>
  <c r="AF46" i="41" s="1"/>
  <c r="AD47" i="41"/>
  <c r="AF47" i="41" s="1"/>
  <c r="AD48" i="41"/>
  <c r="AF48" i="41" s="1"/>
  <c r="AD49" i="41"/>
  <c r="AF49" i="41" s="1"/>
  <c r="AD50" i="41"/>
  <c r="AF50" i="41" s="1"/>
  <c r="AD51" i="41"/>
  <c r="AF51" i="41" s="1"/>
  <c r="AD52" i="41"/>
  <c r="AF52" i="41" s="1"/>
  <c r="AD53" i="41"/>
  <c r="AF53" i="41" s="1"/>
  <c r="AD54" i="41"/>
  <c r="AF54" i="41" s="1"/>
  <c r="AD55" i="41"/>
  <c r="AF55" i="41" s="1"/>
  <c r="AD56" i="41"/>
  <c r="AF56" i="41" s="1"/>
  <c r="AD57" i="41"/>
  <c r="AF57" i="41" s="1"/>
  <c r="AD58" i="41"/>
  <c r="AF58" i="41" s="1"/>
  <c r="AD59" i="41"/>
  <c r="AF59" i="41" s="1"/>
  <c r="AD60" i="41"/>
  <c r="AF60" i="41" s="1"/>
  <c r="AD61" i="41"/>
  <c r="AF61" i="41" s="1"/>
  <c r="AD62" i="41"/>
  <c r="AF62" i="41" s="1"/>
  <c r="AD63" i="41"/>
  <c r="AF63" i="41" s="1"/>
  <c r="AD64" i="41"/>
  <c r="AF64" i="41" s="1"/>
  <c r="AD65" i="41"/>
  <c r="AF65" i="41" s="1"/>
  <c r="AD66" i="41"/>
  <c r="AF66" i="41" s="1"/>
  <c r="AD67" i="41"/>
  <c r="AF67" i="41" s="1"/>
  <c r="AD68" i="41"/>
  <c r="AF68" i="41" s="1"/>
  <c r="AD69" i="41"/>
  <c r="AF69" i="41" s="1"/>
  <c r="AD70" i="41"/>
  <c r="AF70" i="41" s="1"/>
  <c r="AA5" i="41"/>
  <c r="AA6" i="41"/>
  <c r="AA7" i="41"/>
  <c r="AA8" i="41"/>
  <c r="AA9" i="41"/>
  <c r="AA10" i="41"/>
  <c r="AA11" i="41"/>
  <c r="AA12" i="41"/>
  <c r="AA13" i="41"/>
  <c r="AA14" i="41"/>
  <c r="AA15" i="41"/>
  <c r="AA16" i="41"/>
  <c r="AA17" i="41"/>
  <c r="AA18" i="41"/>
  <c r="AA19" i="41"/>
  <c r="AA20" i="41"/>
  <c r="AA21" i="41"/>
  <c r="AA22" i="41"/>
  <c r="AA23" i="41"/>
  <c r="AA24" i="41"/>
  <c r="AA25" i="41"/>
  <c r="AA26" i="41"/>
  <c r="AA27" i="41"/>
  <c r="AA28" i="41"/>
  <c r="AA29" i="41"/>
  <c r="AA30" i="41"/>
  <c r="AA31" i="41"/>
  <c r="AA32" i="41"/>
  <c r="AA33" i="41"/>
  <c r="AA34" i="41"/>
  <c r="AA35" i="41"/>
  <c r="AA36" i="41"/>
  <c r="AA37" i="41"/>
  <c r="AA38" i="41"/>
  <c r="AA39" i="41"/>
  <c r="AA40" i="41"/>
  <c r="AA41" i="41"/>
  <c r="AA42" i="41"/>
  <c r="AA43" i="41"/>
  <c r="AA44" i="41"/>
  <c r="AA45" i="41"/>
  <c r="AA46" i="41"/>
  <c r="AA47" i="41"/>
  <c r="AA48" i="41"/>
  <c r="AA49" i="41"/>
  <c r="AA50" i="41"/>
  <c r="AA51" i="41"/>
  <c r="AA52" i="41"/>
  <c r="AA53" i="41"/>
  <c r="AA54" i="41"/>
  <c r="AA55" i="41"/>
  <c r="AA56" i="41"/>
  <c r="AA57" i="41"/>
  <c r="AA58" i="41"/>
  <c r="AA59" i="41"/>
  <c r="AA60" i="41"/>
  <c r="AA61" i="41"/>
  <c r="AA62" i="41"/>
  <c r="AA63" i="41"/>
  <c r="AA64" i="41"/>
  <c r="AA65" i="41"/>
  <c r="AA66" i="41"/>
  <c r="AA67" i="41"/>
  <c r="AA68" i="41"/>
  <c r="AA69" i="41"/>
  <c r="AA70" i="41"/>
  <c r="X5" i="41"/>
  <c r="Z5" i="41" s="1"/>
  <c r="X6" i="41"/>
  <c r="Y6" i="41" s="1"/>
  <c r="X7" i="41"/>
  <c r="Y7" i="41" s="1"/>
  <c r="X8" i="41"/>
  <c r="Z8" i="41" s="1"/>
  <c r="X9" i="41"/>
  <c r="Z9" i="41" s="1"/>
  <c r="X10" i="41"/>
  <c r="Y10" i="41" s="1"/>
  <c r="X11" i="41"/>
  <c r="Z11" i="41" s="1"/>
  <c r="X12" i="41"/>
  <c r="Z12" i="41" s="1"/>
  <c r="X13" i="41"/>
  <c r="Z13" i="41" s="1"/>
  <c r="X14" i="41"/>
  <c r="Y14" i="41" s="1"/>
  <c r="X15" i="41"/>
  <c r="Z15" i="41" s="1"/>
  <c r="X16" i="41"/>
  <c r="Z16" i="41" s="1"/>
  <c r="X17" i="41"/>
  <c r="Z17" i="41" s="1"/>
  <c r="X18" i="41"/>
  <c r="Y18" i="41" s="1"/>
  <c r="X19" i="41"/>
  <c r="Z19" i="41" s="1"/>
  <c r="X20" i="41"/>
  <c r="Z20" i="41" s="1"/>
  <c r="X21" i="41"/>
  <c r="Z21" i="41" s="1"/>
  <c r="X22" i="41"/>
  <c r="Y22" i="41" s="1"/>
  <c r="X23" i="41"/>
  <c r="Z23" i="41" s="1"/>
  <c r="X24" i="41"/>
  <c r="Z24" i="41" s="1"/>
  <c r="X25" i="41"/>
  <c r="Z25" i="41" s="1"/>
  <c r="X26" i="41"/>
  <c r="Y26" i="41" s="1"/>
  <c r="X27" i="41"/>
  <c r="Z27" i="41" s="1"/>
  <c r="X28" i="41"/>
  <c r="Z28" i="41" s="1"/>
  <c r="X29" i="41"/>
  <c r="Z29" i="41" s="1"/>
  <c r="X30" i="41"/>
  <c r="Y30" i="41" s="1"/>
  <c r="X31" i="41"/>
  <c r="Z31" i="41" s="1"/>
  <c r="X32" i="41"/>
  <c r="Z32" i="41" s="1"/>
  <c r="X33" i="41"/>
  <c r="Z33" i="41" s="1"/>
  <c r="X34" i="41"/>
  <c r="Y34" i="41" s="1"/>
  <c r="X35" i="41"/>
  <c r="Z35" i="41" s="1"/>
  <c r="X36" i="41"/>
  <c r="Z36" i="41" s="1"/>
  <c r="X37" i="41"/>
  <c r="Z37" i="41" s="1"/>
  <c r="X38" i="41"/>
  <c r="Y38" i="41" s="1"/>
  <c r="X39" i="41"/>
  <c r="Z39" i="41" s="1"/>
  <c r="X40" i="41"/>
  <c r="Z40" i="41" s="1"/>
  <c r="X41" i="41"/>
  <c r="Z41" i="41" s="1"/>
  <c r="X42" i="41"/>
  <c r="Y42" i="41" s="1"/>
  <c r="X43" i="41"/>
  <c r="Z43" i="41" s="1"/>
  <c r="X44" i="41"/>
  <c r="Z44" i="41" s="1"/>
  <c r="X45" i="41"/>
  <c r="Z45" i="41" s="1"/>
  <c r="X46" i="41"/>
  <c r="Y46" i="41" s="1"/>
  <c r="X47" i="41"/>
  <c r="Z47" i="41" s="1"/>
  <c r="X48" i="41"/>
  <c r="Z48" i="41" s="1"/>
  <c r="X49" i="41"/>
  <c r="Z49" i="41" s="1"/>
  <c r="X50" i="41"/>
  <c r="Y50" i="41" s="1"/>
  <c r="X51" i="41"/>
  <c r="Z51" i="41" s="1"/>
  <c r="X52" i="41"/>
  <c r="Z52" i="41" s="1"/>
  <c r="X53" i="41"/>
  <c r="Z53" i="41" s="1"/>
  <c r="X54" i="41"/>
  <c r="Y54" i="41" s="1"/>
  <c r="X55" i="41"/>
  <c r="Z55" i="41" s="1"/>
  <c r="X56" i="41"/>
  <c r="Z56" i="41" s="1"/>
  <c r="X57" i="41"/>
  <c r="Z57" i="41" s="1"/>
  <c r="X58" i="41"/>
  <c r="X59" i="41"/>
  <c r="Y59" i="41" s="1"/>
  <c r="X60" i="41"/>
  <c r="Z60" i="41" s="1"/>
  <c r="X61" i="41"/>
  <c r="Z61" i="41" s="1"/>
  <c r="X62" i="41"/>
  <c r="Z62" i="41" s="1"/>
  <c r="X63" i="41"/>
  <c r="Y63" i="41" s="1"/>
  <c r="X64" i="41"/>
  <c r="Z64" i="41" s="1"/>
  <c r="X65" i="41"/>
  <c r="Z65" i="41" s="1"/>
  <c r="X66" i="41"/>
  <c r="Z66" i="41" s="1"/>
  <c r="X67" i="41"/>
  <c r="Y67" i="41" s="1"/>
  <c r="X68" i="41"/>
  <c r="Z68" i="41" s="1"/>
  <c r="X69" i="41"/>
  <c r="Z69" i="41" s="1"/>
  <c r="X70" i="41"/>
  <c r="Z70" i="41" s="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R5" i="41"/>
  <c r="T5" i="41" s="1"/>
  <c r="R6" i="41"/>
  <c r="T6" i="41" s="1"/>
  <c r="R7" i="41"/>
  <c r="S7" i="41" s="1"/>
  <c r="R8" i="41"/>
  <c r="S8" i="41" s="1"/>
  <c r="R9" i="41"/>
  <c r="T9" i="41" s="1"/>
  <c r="R10" i="41"/>
  <c r="T10" i="41" s="1"/>
  <c r="R11" i="41"/>
  <c r="T11" i="41" s="1"/>
  <c r="R12" i="41"/>
  <c r="S12" i="41" s="1"/>
  <c r="R13" i="41"/>
  <c r="T13" i="41" s="1"/>
  <c r="R14" i="41"/>
  <c r="T14" i="41" s="1"/>
  <c r="R15" i="41"/>
  <c r="T15" i="41" s="1"/>
  <c r="R16" i="41"/>
  <c r="S16" i="41" s="1"/>
  <c r="R17" i="41"/>
  <c r="T17" i="41" s="1"/>
  <c r="R18" i="41"/>
  <c r="T18" i="41" s="1"/>
  <c r="R19" i="41"/>
  <c r="T19" i="41" s="1"/>
  <c r="R20" i="41"/>
  <c r="S20" i="41" s="1"/>
  <c r="R21" i="41"/>
  <c r="T21" i="41" s="1"/>
  <c r="R22" i="41"/>
  <c r="T22" i="41" s="1"/>
  <c r="R23" i="41"/>
  <c r="T23" i="41" s="1"/>
  <c r="R24" i="41"/>
  <c r="S24" i="41" s="1"/>
  <c r="R25" i="41"/>
  <c r="T25" i="41" s="1"/>
  <c r="R26" i="41"/>
  <c r="T26" i="41" s="1"/>
  <c r="R27" i="41"/>
  <c r="T27" i="41" s="1"/>
  <c r="R28" i="41"/>
  <c r="S28" i="41" s="1"/>
  <c r="R29" i="41"/>
  <c r="T29" i="41" s="1"/>
  <c r="R30" i="41"/>
  <c r="T30" i="41" s="1"/>
  <c r="R31" i="41"/>
  <c r="T31" i="41" s="1"/>
  <c r="R32" i="41"/>
  <c r="S32" i="41" s="1"/>
  <c r="R33" i="41"/>
  <c r="T33" i="41" s="1"/>
  <c r="R34" i="41"/>
  <c r="T34" i="41" s="1"/>
  <c r="R35" i="41"/>
  <c r="T35" i="41" s="1"/>
  <c r="R36" i="41"/>
  <c r="S36" i="41" s="1"/>
  <c r="R37" i="41"/>
  <c r="T37" i="41" s="1"/>
  <c r="R38" i="41"/>
  <c r="T38" i="41" s="1"/>
  <c r="R39" i="41"/>
  <c r="T39" i="41" s="1"/>
  <c r="R40" i="41"/>
  <c r="S40" i="41" s="1"/>
  <c r="R41" i="41"/>
  <c r="T41" i="41" s="1"/>
  <c r="R42" i="41"/>
  <c r="T42" i="41" s="1"/>
  <c r="R43" i="41"/>
  <c r="T43" i="41" s="1"/>
  <c r="R44" i="41"/>
  <c r="S44" i="41" s="1"/>
  <c r="R45" i="41"/>
  <c r="T45" i="41" s="1"/>
  <c r="R46" i="41"/>
  <c r="T46" i="41" s="1"/>
  <c r="R47" i="41"/>
  <c r="T47" i="41" s="1"/>
  <c r="R48" i="41"/>
  <c r="S48" i="41" s="1"/>
  <c r="R49" i="41"/>
  <c r="T49" i="41" s="1"/>
  <c r="R50" i="41"/>
  <c r="T50" i="41" s="1"/>
  <c r="R51" i="41"/>
  <c r="T51" i="41" s="1"/>
  <c r="R52" i="41"/>
  <c r="S52" i="41" s="1"/>
  <c r="R53" i="41"/>
  <c r="T53" i="41" s="1"/>
  <c r="R54" i="41"/>
  <c r="T54" i="41" s="1"/>
  <c r="R55" i="41"/>
  <c r="T55" i="41" s="1"/>
  <c r="R56" i="41"/>
  <c r="S56" i="41" s="1"/>
  <c r="R57" i="41"/>
  <c r="T57" i="41" s="1"/>
  <c r="R58" i="41"/>
  <c r="T58" i="41" s="1"/>
  <c r="R59" i="41"/>
  <c r="T59" i="41" s="1"/>
  <c r="R60" i="41"/>
  <c r="S60" i="41" s="1"/>
  <c r="R61" i="41"/>
  <c r="T61" i="41" s="1"/>
  <c r="R62" i="41"/>
  <c r="T62" i="41" s="1"/>
  <c r="R63" i="41"/>
  <c r="T63" i="41" s="1"/>
  <c r="R64" i="41"/>
  <c r="S64" i="41" s="1"/>
  <c r="R65" i="41"/>
  <c r="T65" i="41" s="1"/>
  <c r="R66" i="41"/>
  <c r="T66" i="41" s="1"/>
  <c r="R67" i="41"/>
  <c r="T67" i="41" s="1"/>
  <c r="R68" i="41"/>
  <c r="S68" i="41" s="1"/>
  <c r="R69" i="41"/>
  <c r="T69" i="41" s="1"/>
  <c r="R70" i="41"/>
  <c r="T70" i="41" s="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L5" i="41"/>
  <c r="N5" i="41" s="1"/>
  <c r="L6" i="41"/>
  <c r="N6" i="41" s="1"/>
  <c r="L7" i="41"/>
  <c r="M7" i="41" s="1"/>
  <c r="L8" i="41"/>
  <c r="N8" i="41" s="1"/>
  <c r="L9" i="41"/>
  <c r="N9" i="41" s="1"/>
  <c r="L10" i="41"/>
  <c r="N10" i="41" s="1"/>
  <c r="L11" i="41"/>
  <c r="M11" i="41" s="1"/>
  <c r="L12" i="41"/>
  <c r="N12" i="41" s="1"/>
  <c r="L13" i="41"/>
  <c r="N13" i="41" s="1"/>
  <c r="L14" i="41"/>
  <c r="N14" i="41" s="1"/>
  <c r="L15" i="41"/>
  <c r="M15" i="41" s="1"/>
  <c r="L16" i="41"/>
  <c r="N16" i="41" s="1"/>
  <c r="L17" i="41"/>
  <c r="N17" i="41" s="1"/>
  <c r="L18" i="41"/>
  <c r="N18" i="41" s="1"/>
  <c r="L19" i="41"/>
  <c r="M19" i="41" s="1"/>
  <c r="L20" i="41"/>
  <c r="N20" i="41" s="1"/>
  <c r="L21" i="41"/>
  <c r="N21" i="41" s="1"/>
  <c r="L22" i="41"/>
  <c r="N22" i="41" s="1"/>
  <c r="L23" i="41"/>
  <c r="M23" i="41" s="1"/>
  <c r="L24" i="41"/>
  <c r="N24" i="41" s="1"/>
  <c r="L25" i="41"/>
  <c r="N25" i="41" s="1"/>
  <c r="L26" i="41"/>
  <c r="N26" i="41" s="1"/>
  <c r="L27" i="41"/>
  <c r="M27" i="41" s="1"/>
  <c r="L28" i="41"/>
  <c r="N28" i="41" s="1"/>
  <c r="L29" i="41"/>
  <c r="N29" i="41" s="1"/>
  <c r="L30" i="41"/>
  <c r="N30" i="41" s="1"/>
  <c r="L31" i="41"/>
  <c r="M31" i="41" s="1"/>
  <c r="L32" i="41"/>
  <c r="N32" i="41" s="1"/>
  <c r="L33" i="41"/>
  <c r="N33" i="41" s="1"/>
  <c r="L34" i="41"/>
  <c r="N34" i="41" s="1"/>
  <c r="L35" i="41"/>
  <c r="M35" i="41" s="1"/>
  <c r="L36" i="41"/>
  <c r="N36" i="41" s="1"/>
  <c r="L37" i="41"/>
  <c r="N37" i="41" s="1"/>
  <c r="L38" i="41"/>
  <c r="N38" i="41" s="1"/>
  <c r="L39" i="41"/>
  <c r="M39" i="41" s="1"/>
  <c r="L40" i="41"/>
  <c r="N40" i="41" s="1"/>
  <c r="L41" i="41"/>
  <c r="N41" i="41" s="1"/>
  <c r="L42" i="41"/>
  <c r="N42" i="41" s="1"/>
  <c r="L43" i="41"/>
  <c r="M43" i="41" s="1"/>
  <c r="L44" i="41"/>
  <c r="N44" i="41" s="1"/>
  <c r="L45" i="41"/>
  <c r="N45" i="41" s="1"/>
  <c r="L46" i="41"/>
  <c r="N46" i="41" s="1"/>
  <c r="L47" i="41"/>
  <c r="M47" i="41" s="1"/>
  <c r="L48" i="41"/>
  <c r="N48" i="41" s="1"/>
  <c r="L49" i="41"/>
  <c r="N49" i="41" s="1"/>
  <c r="L50" i="41"/>
  <c r="N50" i="41" s="1"/>
  <c r="L51" i="41"/>
  <c r="M51" i="41" s="1"/>
  <c r="L52" i="41"/>
  <c r="N52" i="41" s="1"/>
  <c r="L53" i="41"/>
  <c r="N53" i="41" s="1"/>
  <c r="L54" i="41"/>
  <c r="N54" i="41" s="1"/>
  <c r="L55" i="41"/>
  <c r="M55" i="41" s="1"/>
  <c r="L56" i="41"/>
  <c r="N56" i="41" s="1"/>
  <c r="L57" i="41"/>
  <c r="N57" i="41" s="1"/>
  <c r="L58" i="41"/>
  <c r="N58" i="41" s="1"/>
  <c r="L59" i="41"/>
  <c r="M59" i="41" s="1"/>
  <c r="L60" i="41"/>
  <c r="N60" i="41" s="1"/>
  <c r="L61" i="41"/>
  <c r="N61" i="41" s="1"/>
  <c r="L62" i="41"/>
  <c r="N62" i="41" s="1"/>
  <c r="L63" i="41"/>
  <c r="M63" i="41" s="1"/>
  <c r="L64" i="41"/>
  <c r="N64" i="41" s="1"/>
  <c r="L65" i="41"/>
  <c r="N65" i="41" s="1"/>
  <c r="L66" i="41"/>
  <c r="N66" i="41" s="1"/>
  <c r="L67" i="41"/>
  <c r="M67" i="41" s="1"/>
  <c r="L68" i="41"/>
  <c r="N68" i="41" s="1"/>
  <c r="L69" i="41"/>
  <c r="N69" i="41" s="1"/>
  <c r="L70" i="41"/>
  <c r="N70" i="41" s="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41" i="41"/>
  <c r="I42" i="41"/>
  <c r="I43" i="41"/>
  <c r="I44" i="41"/>
  <c r="I45" i="41"/>
  <c r="I46" i="41"/>
  <c r="I47" i="41"/>
  <c r="I48" i="41"/>
  <c r="I49" i="41"/>
  <c r="I50" i="41"/>
  <c r="I51" i="41"/>
  <c r="I52" i="41"/>
  <c r="I53" i="41"/>
  <c r="I54" i="41"/>
  <c r="I55" i="41"/>
  <c r="I56" i="41"/>
  <c r="I57" i="41"/>
  <c r="I58" i="41"/>
  <c r="I59" i="41"/>
  <c r="I60" i="41"/>
  <c r="I61" i="41"/>
  <c r="I62" i="41"/>
  <c r="I63" i="41"/>
  <c r="I64" i="41"/>
  <c r="I65" i="41"/>
  <c r="I66" i="41"/>
  <c r="I67" i="41"/>
  <c r="I68" i="41"/>
  <c r="I69" i="41"/>
  <c r="I70" i="41"/>
  <c r="F5" i="41"/>
  <c r="G5" i="41" s="1"/>
  <c r="F6" i="41"/>
  <c r="G6" i="41" s="1"/>
  <c r="F7" i="41"/>
  <c r="H7" i="41" s="1"/>
  <c r="F8" i="41"/>
  <c r="F9" i="41"/>
  <c r="G9" i="41" s="1"/>
  <c r="F10" i="41"/>
  <c r="G10" i="41" s="1"/>
  <c r="F11" i="41"/>
  <c r="H11" i="41" s="1"/>
  <c r="F12" i="41"/>
  <c r="F13" i="41"/>
  <c r="G13" i="41" s="1"/>
  <c r="F14" i="41"/>
  <c r="G14" i="41" s="1"/>
  <c r="F15" i="41"/>
  <c r="H15" i="41" s="1"/>
  <c r="F16" i="41"/>
  <c r="F17" i="41"/>
  <c r="G17" i="41" s="1"/>
  <c r="F18" i="41"/>
  <c r="G18" i="41" s="1"/>
  <c r="F19" i="41"/>
  <c r="H19" i="41" s="1"/>
  <c r="F20" i="41"/>
  <c r="F21" i="41"/>
  <c r="G21" i="41" s="1"/>
  <c r="F22" i="41"/>
  <c r="G22" i="41" s="1"/>
  <c r="F23" i="41"/>
  <c r="H23" i="41" s="1"/>
  <c r="F24" i="41"/>
  <c r="F25" i="41"/>
  <c r="G25" i="41" s="1"/>
  <c r="F26" i="41"/>
  <c r="G26" i="41" s="1"/>
  <c r="F27" i="41"/>
  <c r="H27" i="41" s="1"/>
  <c r="F28" i="41"/>
  <c r="F29" i="41"/>
  <c r="G29" i="41" s="1"/>
  <c r="F30" i="41"/>
  <c r="G30" i="41" s="1"/>
  <c r="F31" i="41"/>
  <c r="H31" i="41" s="1"/>
  <c r="F32" i="41"/>
  <c r="F33" i="41"/>
  <c r="G33" i="41" s="1"/>
  <c r="F34" i="41"/>
  <c r="G34" i="41" s="1"/>
  <c r="F35" i="41"/>
  <c r="H35" i="41" s="1"/>
  <c r="F36" i="41"/>
  <c r="F37" i="41"/>
  <c r="G37" i="41" s="1"/>
  <c r="F38" i="41"/>
  <c r="G38" i="41" s="1"/>
  <c r="F39" i="41"/>
  <c r="H39" i="41" s="1"/>
  <c r="F40" i="41"/>
  <c r="F41" i="41"/>
  <c r="G41" i="41" s="1"/>
  <c r="F42" i="41"/>
  <c r="G42" i="41" s="1"/>
  <c r="F43" i="41"/>
  <c r="H43" i="41" s="1"/>
  <c r="F44" i="41"/>
  <c r="F45" i="41"/>
  <c r="G45" i="41" s="1"/>
  <c r="F46" i="41"/>
  <c r="G46" i="41" s="1"/>
  <c r="F47" i="41"/>
  <c r="H47" i="41" s="1"/>
  <c r="F48" i="41"/>
  <c r="F49" i="41"/>
  <c r="G49" i="41" s="1"/>
  <c r="F50" i="41"/>
  <c r="G50" i="41" s="1"/>
  <c r="F51" i="41"/>
  <c r="H51" i="41" s="1"/>
  <c r="F52" i="41"/>
  <c r="F53" i="41"/>
  <c r="G53" i="41" s="1"/>
  <c r="F54" i="41"/>
  <c r="G54" i="41" s="1"/>
  <c r="F55" i="41"/>
  <c r="H55" i="41" s="1"/>
  <c r="F56" i="41"/>
  <c r="F57" i="41"/>
  <c r="G57" i="41" s="1"/>
  <c r="F58" i="41"/>
  <c r="G58" i="41" s="1"/>
  <c r="F59" i="41"/>
  <c r="H59" i="41" s="1"/>
  <c r="F60" i="41"/>
  <c r="H60" i="41" s="1"/>
  <c r="F61" i="41"/>
  <c r="AZ61" i="41" s="1"/>
  <c r="F62" i="41"/>
  <c r="F63" i="41"/>
  <c r="H63" i="41" s="1"/>
  <c r="F64" i="41"/>
  <c r="H64" i="41" s="1"/>
  <c r="F65" i="41"/>
  <c r="AZ65" i="41" s="1"/>
  <c r="F66" i="41"/>
  <c r="F67" i="41"/>
  <c r="H67" i="41" s="1"/>
  <c r="F68" i="41"/>
  <c r="H68" i="41" s="1"/>
  <c r="F69" i="41"/>
  <c r="AZ69" i="41" s="1"/>
  <c r="F70" i="41"/>
  <c r="AM4" i="41"/>
  <c r="AH76" i="41" s="1"/>
  <c r="AN76" i="41"/>
  <c r="AY4" i="41"/>
  <c r="AS4" i="41"/>
  <c r="AA4" i="41"/>
  <c r="V75" i="41" s="1"/>
  <c r="U4" i="41"/>
  <c r="P74" i="41" s="1"/>
  <c r="O4" i="41"/>
  <c r="I4" i="41"/>
  <c r="L4" i="41"/>
  <c r="M4" i="41" s="1"/>
  <c r="R4" i="41"/>
  <c r="S4" i="41" s="1"/>
  <c r="X4" i="41"/>
  <c r="Y4" i="41" s="1"/>
  <c r="AD4" i="41"/>
  <c r="AE4" i="41" s="1"/>
  <c r="AJ4" i="41"/>
  <c r="AK4" i="41" s="1"/>
  <c r="AP4" i="41"/>
  <c r="AQ4" i="41" s="1"/>
  <c r="AV4" i="41"/>
  <c r="AX4" i="41" s="1"/>
  <c r="AZ70" i="41" l="1"/>
  <c r="AZ62" i="41"/>
  <c r="AZ66" i="41"/>
  <c r="V76" i="41"/>
  <c r="V74" i="41"/>
  <c r="AW70" i="41"/>
  <c r="AW62" i="41"/>
  <c r="AW54" i="41"/>
  <c r="AW46" i="41"/>
  <c r="AW38" i="41"/>
  <c r="AW30" i="41"/>
  <c r="AW22" i="41"/>
  <c r="AW14" i="41"/>
  <c r="AW6" i="41"/>
  <c r="AW69" i="41"/>
  <c r="AW61" i="41"/>
  <c r="AW53" i="41"/>
  <c r="AW45" i="41"/>
  <c r="AW37" i="41"/>
  <c r="AW29" i="41"/>
  <c r="AW21" i="41"/>
  <c r="AW13" i="41"/>
  <c r="AW5" i="41"/>
  <c r="AW66" i="41"/>
  <c r="AW58" i="41"/>
  <c r="AW50" i="41"/>
  <c r="AW42" i="41"/>
  <c r="AW34" i="41"/>
  <c r="AW26" i="41"/>
  <c r="AW18" i="41"/>
  <c r="AW10" i="41"/>
  <c r="AW65" i="41"/>
  <c r="AW57" i="41"/>
  <c r="AW49" i="41"/>
  <c r="AW41" i="41"/>
  <c r="AW33" i="41"/>
  <c r="AW25" i="41"/>
  <c r="AW17" i="41"/>
  <c r="AW9" i="41"/>
  <c r="AQ66" i="41"/>
  <c r="AQ58" i="41"/>
  <c r="AQ50" i="41"/>
  <c r="AQ42" i="41"/>
  <c r="AQ34" i="41"/>
  <c r="AQ26" i="41"/>
  <c r="AQ18" i="41"/>
  <c r="AQ10" i="41"/>
  <c r="AR4" i="41"/>
  <c r="AQ65" i="41"/>
  <c r="AQ57" i="41"/>
  <c r="AQ49" i="41"/>
  <c r="AQ41" i="41"/>
  <c r="AQ33" i="41"/>
  <c r="AQ25" i="41"/>
  <c r="AQ17" i="41"/>
  <c r="AQ9" i="41"/>
  <c r="AQ70" i="41"/>
  <c r="AQ62" i="41"/>
  <c r="AQ54" i="41"/>
  <c r="AQ46" i="41"/>
  <c r="AQ38" i="41"/>
  <c r="AQ30" i="41"/>
  <c r="AQ22" i="41"/>
  <c r="AQ14" i="41"/>
  <c r="AQ6" i="41"/>
  <c r="AQ69" i="41"/>
  <c r="AQ61" i="41"/>
  <c r="AQ53" i="41"/>
  <c r="AQ45" i="41"/>
  <c r="AQ37" i="41"/>
  <c r="AQ29" i="41"/>
  <c r="AQ21" i="41"/>
  <c r="AQ13" i="41"/>
  <c r="AQ5" i="41"/>
  <c r="AK70" i="41"/>
  <c r="AK62" i="41"/>
  <c r="AK54" i="41"/>
  <c r="AK46" i="41"/>
  <c r="AK38" i="41"/>
  <c r="AK30" i="41"/>
  <c r="AK22" i="41"/>
  <c r="AK14" i="41"/>
  <c r="AK6" i="41"/>
  <c r="AK69" i="41"/>
  <c r="AK61" i="41"/>
  <c r="AK53" i="41"/>
  <c r="AK45" i="41"/>
  <c r="AK37" i="41"/>
  <c r="AK29" i="41"/>
  <c r="AK21" i="41"/>
  <c r="AK13" i="41"/>
  <c r="AK5" i="41"/>
  <c r="AK66" i="41"/>
  <c r="AK58" i="41"/>
  <c r="AK50" i="41"/>
  <c r="AK42" i="41"/>
  <c r="AK34" i="41"/>
  <c r="AK26" i="41"/>
  <c r="AK18" i="41"/>
  <c r="AK10" i="41"/>
  <c r="AK65" i="41"/>
  <c r="AK57" i="41"/>
  <c r="AK49" i="41"/>
  <c r="AK41" i="41"/>
  <c r="AK33" i="41"/>
  <c r="AK25" i="41"/>
  <c r="AK17" i="41"/>
  <c r="AK9" i="41"/>
  <c r="AE66" i="41"/>
  <c r="AE58" i="41"/>
  <c r="AE50" i="41"/>
  <c r="AE42" i="41"/>
  <c r="AE34" i="41"/>
  <c r="AE26" i="41"/>
  <c r="AE18" i="41"/>
  <c r="AE10" i="41"/>
  <c r="AG70" i="41"/>
  <c r="AG62" i="41"/>
  <c r="AG54" i="41"/>
  <c r="AG46" i="41"/>
  <c r="AG38" i="41"/>
  <c r="AG30" i="41"/>
  <c r="AG22" i="41"/>
  <c r="AG14" i="41"/>
  <c r="AG6" i="41"/>
  <c r="AE65" i="41"/>
  <c r="AE57" i="41"/>
  <c r="AE49" i="41"/>
  <c r="AE41" i="41"/>
  <c r="AE33" i="41"/>
  <c r="AE25" i="41"/>
  <c r="AE17" i="41"/>
  <c r="AE9" i="41"/>
  <c r="AG69" i="41"/>
  <c r="AG61" i="41"/>
  <c r="AG53" i="41"/>
  <c r="AG45" i="41"/>
  <c r="AG37" i="41"/>
  <c r="AG29" i="41"/>
  <c r="AG21" i="41"/>
  <c r="AG13" i="41"/>
  <c r="AG5" i="41"/>
  <c r="AE70" i="41"/>
  <c r="AE62" i="41"/>
  <c r="AE54" i="41"/>
  <c r="AE46" i="41"/>
  <c r="AE38" i="41"/>
  <c r="AE30" i="41"/>
  <c r="AE22" i="41"/>
  <c r="AE14" i="41"/>
  <c r="AE6" i="41"/>
  <c r="AG66" i="41"/>
  <c r="AG58" i="41"/>
  <c r="AG50" i="41"/>
  <c r="AG42" i="41"/>
  <c r="AG34" i="41"/>
  <c r="AG26" i="41"/>
  <c r="AG18" i="41"/>
  <c r="AG10" i="41"/>
  <c r="AB71" i="41"/>
  <c r="AB72" i="41" s="1"/>
  <c r="AE69" i="41"/>
  <c r="AE61" i="41"/>
  <c r="AE53" i="41"/>
  <c r="AE45" i="41"/>
  <c r="AE37" i="41"/>
  <c r="AE29" i="41"/>
  <c r="AE21" i="41"/>
  <c r="AE13" i="41"/>
  <c r="AE5" i="41"/>
  <c r="AG65" i="41"/>
  <c r="AG57" i="41"/>
  <c r="AG49" i="41"/>
  <c r="AG41" i="41"/>
  <c r="AG33" i="41"/>
  <c r="AG25" i="41"/>
  <c r="AG17" i="41"/>
  <c r="AG9" i="41"/>
  <c r="Y60" i="41"/>
  <c r="Y68" i="41"/>
  <c r="Y64" i="41"/>
  <c r="S59" i="41"/>
  <c r="S43" i="41"/>
  <c r="S27" i="41"/>
  <c r="S11" i="41"/>
  <c r="S55" i="41"/>
  <c r="S39" i="41"/>
  <c r="S23" i="41"/>
  <c r="S67" i="41"/>
  <c r="S51" i="41"/>
  <c r="S35" i="41"/>
  <c r="S19" i="41"/>
  <c r="S63" i="41"/>
  <c r="S47" i="41"/>
  <c r="S31" i="41"/>
  <c r="S15" i="41"/>
  <c r="M60" i="41"/>
  <c r="M44" i="41"/>
  <c r="M28" i="41"/>
  <c r="M12" i="41"/>
  <c r="M56" i="41"/>
  <c r="M40" i="41"/>
  <c r="M24" i="41"/>
  <c r="M8" i="41"/>
  <c r="M68" i="41"/>
  <c r="M52" i="41"/>
  <c r="M36" i="41"/>
  <c r="M20" i="41"/>
  <c r="M64" i="41"/>
  <c r="M48" i="41"/>
  <c r="M32" i="41"/>
  <c r="M16" i="41"/>
  <c r="G59" i="41"/>
  <c r="G43" i="41"/>
  <c r="G27" i="41"/>
  <c r="G11" i="41"/>
  <c r="G55" i="41"/>
  <c r="G39" i="41"/>
  <c r="G23" i="41"/>
  <c r="G7" i="41"/>
  <c r="G67" i="41"/>
  <c r="G51" i="41"/>
  <c r="G35" i="41"/>
  <c r="G19" i="41"/>
  <c r="G63" i="41"/>
  <c r="G47" i="41"/>
  <c r="G31" i="41"/>
  <c r="G15" i="41"/>
  <c r="AW68" i="41"/>
  <c r="AW64" i="41"/>
  <c r="AW60" i="41"/>
  <c r="AW56" i="41"/>
  <c r="AW52" i="41"/>
  <c r="AW48" i="41"/>
  <c r="AW44" i="41"/>
  <c r="AW40" i="41"/>
  <c r="AW36" i="41"/>
  <c r="AW32" i="41"/>
  <c r="AW28" i="41"/>
  <c r="AW24" i="41"/>
  <c r="AW20" i="41"/>
  <c r="AW16" i="41"/>
  <c r="AW12" i="41"/>
  <c r="AW8" i="41"/>
  <c r="AW4" i="41"/>
  <c r="AW67" i="41"/>
  <c r="AW63" i="41"/>
  <c r="AW59" i="41"/>
  <c r="AW55" i="41"/>
  <c r="AW51" i="41"/>
  <c r="AW47" i="41"/>
  <c r="AW43" i="41"/>
  <c r="AW39" i="41"/>
  <c r="AW35" i="41"/>
  <c r="AW31" i="41"/>
  <c r="AW27" i="41"/>
  <c r="AW23" i="41"/>
  <c r="AW19" i="41"/>
  <c r="AW15" i="41"/>
  <c r="AW11" i="41"/>
  <c r="AT76" i="41"/>
  <c r="AT71" i="41"/>
  <c r="AT72" i="41" s="1"/>
  <c r="AX7" i="41"/>
  <c r="AQ68" i="41"/>
  <c r="AQ64" i="41"/>
  <c r="AQ60" i="41"/>
  <c r="AQ56" i="41"/>
  <c r="AQ52" i="41"/>
  <c r="AQ48" i="41"/>
  <c r="AQ44" i="41"/>
  <c r="AQ40" i="41"/>
  <c r="AQ36" i="41"/>
  <c r="AQ32" i="41"/>
  <c r="AQ28" i="41"/>
  <c r="AQ24" i="41"/>
  <c r="AQ20" i="41"/>
  <c r="AQ16" i="41"/>
  <c r="AQ12" i="41"/>
  <c r="AQ8" i="41"/>
  <c r="AN75" i="41"/>
  <c r="AQ67" i="41"/>
  <c r="AQ63" i="41"/>
  <c r="AQ59" i="41"/>
  <c r="AQ55" i="41"/>
  <c r="AQ51" i="41"/>
  <c r="AQ47" i="41"/>
  <c r="AQ43" i="41"/>
  <c r="AQ39" i="41"/>
  <c r="AQ35" i="41"/>
  <c r="AQ31" i="41"/>
  <c r="AQ27" i="41"/>
  <c r="AQ23" i="41"/>
  <c r="AQ19" i="41"/>
  <c r="AQ15" i="41"/>
  <c r="AQ11" i="41"/>
  <c r="AN71" i="41"/>
  <c r="AR7" i="41"/>
  <c r="AZ52" i="41"/>
  <c r="AZ44" i="41"/>
  <c r="AZ36" i="41"/>
  <c r="AZ28" i="41"/>
  <c r="AZ20" i="41"/>
  <c r="AZ16" i="41"/>
  <c r="AZ12" i="41"/>
  <c r="AZ8" i="41"/>
  <c r="AK68" i="41"/>
  <c r="AK64" i="41"/>
  <c r="AK60" i="41"/>
  <c r="AK56" i="41"/>
  <c r="AK52" i="41"/>
  <c r="AK48" i="41"/>
  <c r="AK44" i="41"/>
  <c r="AK40" i="41"/>
  <c r="AK36" i="41"/>
  <c r="AK32" i="41"/>
  <c r="AK28" i="41"/>
  <c r="AK24" i="41"/>
  <c r="AK20" i="41"/>
  <c r="AK16" i="41"/>
  <c r="AK12" i="41"/>
  <c r="AK8" i="41"/>
  <c r="AZ56" i="41"/>
  <c r="AZ48" i="41"/>
  <c r="AZ40" i="41"/>
  <c r="AZ32" i="41"/>
  <c r="AZ24" i="41"/>
  <c r="AK67" i="41"/>
  <c r="AK63" i="41"/>
  <c r="AK59" i="41"/>
  <c r="AK55" i="41"/>
  <c r="AK51" i="41"/>
  <c r="AK47" i="41"/>
  <c r="AK43" i="41"/>
  <c r="AK39" i="41"/>
  <c r="AK35" i="41"/>
  <c r="AK31" i="41"/>
  <c r="AK27" i="41"/>
  <c r="AK23" i="41"/>
  <c r="AK19" i="41"/>
  <c r="AK15" i="41"/>
  <c r="AK11" i="41"/>
  <c r="AK7" i="41"/>
  <c r="AH75" i="41"/>
  <c r="AE68" i="41"/>
  <c r="AE64" i="41"/>
  <c r="AE60" i="41"/>
  <c r="AE56" i="41"/>
  <c r="AE52" i="41"/>
  <c r="AE48" i="41"/>
  <c r="AE44" i="41"/>
  <c r="AE40" i="41"/>
  <c r="AE36" i="41"/>
  <c r="AE32" i="41"/>
  <c r="AE28" i="41"/>
  <c r="AE24" i="41"/>
  <c r="AE20" i="41"/>
  <c r="AE16" i="41"/>
  <c r="AE12" i="41"/>
  <c r="AE8" i="41"/>
  <c r="AG68" i="41"/>
  <c r="AG64" i="41"/>
  <c r="AG60" i="41"/>
  <c r="AG56" i="41"/>
  <c r="AG52" i="41"/>
  <c r="AG48" i="41"/>
  <c r="AG44" i="41"/>
  <c r="AG40" i="41"/>
  <c r="AG36" i="41"/>
  <c r="AG32" i="41"/>
  <c r="AG28" i="41"/>
  <c r="AG24" i="41"/>
  <c r="AG20" i="41"/>
  <c r="AG16" i="41"/>
  <c r="AG12" i="41"/>
  <c r="AG8" i="41"/>
  <c r="AG4" i="41"/>
  <c r="AE67" i="41"/>
  <c r="AE63" i="41"/>
  <c r="AE59" i="41"/>
  <c r="AE55" i="41"/>
  <c r="AE51" i="41"/>
  <c r="AE47" i="41"/>
  <c r="AE43" i="41"/>
  <c r="AE39" i="41"/>
  <c r="AE35" i="41"/>
  <c r="AE31" i="41"/>
  <c r="AE27" i="41"/>
  <c r="AE23" i="41"/>
  <c r="AE19" i="41"/>
  <c r="AE15" i="41"/>
  <c r="AE11" i="41"/>
  <c r="AE7" i="41"/>
  <c r="AG67" i="41"/>
  <c r="AG63" i="41"/>
  <c r="AG59" i="41"/>
  <c r="AG55" i="41"/>
  <c r="AG51" i="41"/>
  <c r="AG47" i="41"/>
  <c r="AG43" i="41"/>
  <c r="AG39" i="41"/>
  <c r="AG35" i="41"/>
  <c r="AG31" i="41"/>
  <c r="AG27" i="41"/>
  <c r="AG23" i="41"/>
  <c r="AG19" i="41"/>
  <c r="AG15" i="41"/>
  <c r="AG11" i="41"/>
  <c r="AG7" i="41"/>
  <c r="AF7" i="41"/>
  <c r="Y70" i="41"/>
  <c r="Y66" i="41"/>
  <c r="Y62" i="41"/>
  <c r="Y57" i="41"/>
  <c r="Y53" i="41"/>
  <c r="Y49" i="41"/>
  <c r="Y45" i="41"/>
  <c r="Y41" i="41"/>
  <c r="Y37" i="41"/>
  <c r="Y33" i="41"/>
  <c r="Y29" i="41"/>
  <c r="Y25" i="41"/>
  <c r="Y21" i="41"/>
  <c r="Y17" i="41"/>
  <c r="Y13" i="41"/>
  <c r="Y9" i="41"/>
  <c r="Y5" i="41"/>
  <c r="Z67" i="41"/>
  <c r="Z63" i="41"/>
  <c r="Z59" i="41"/>
  <c r="Z54" i="41"/>
  <c r="Z50" i="41"/>
  <c r="Z46" i="41"/>
  <c r="Z42" i="41"/>
  <c r="Z38" i="41"/>
  <c r="Z34" i="41"/>
  <c r="Z30" i="41"/>
  <c r="Z26" i="41"/>
  <c r="Z22" i="41"/>
  <c r="Z18" i="41"/>
  <c r="Z14" i="41"/>
  <c r="Z10" i="41"/>
  <c r="Z6" i="41"/>
  <c r="V71" i="41"/>
  <c r="V72" i="41" s="1"/>
  <c r="Y69" i="41"/>
  <c r="Y65" i="41"/>
  <c r="Y61" i="41"/>
  <c r="Y56" i="41"/>
  <c r="Y52" i="41"/>
  <c r="Y48" i="41"/>
  <c r="Y44" i="41"/>
  <c r="Y40" i="41"/>
  <c r="Y36" i="41"/>
  <c r="Y32" i="41"/>
  <c r="Y28" i="41"/>
  <c r="Y24" i="41"/>
  <c r="Y20" i="41"/>
  <c r="Y16" i="41"/>
  <c r="Y12" i="41"/>
  <c r="Y8" i="41"/>
  <c r="Y55" i="41"/>
  <c r="Y51" i="41"/>
  <c r="Y47" i="41"/>
  <c r="Y43" i="41"/>
  <c r="Y39" i="41"/>
  <c r="Y35" i="41"/>
  <c r="Y31" i="41"/>
  <c r="Y27" i="41"/>
  <c r="Y23" i="41"/>
  <c r="Y19" i="41"/>
  <c r="Y15" i="41"/>
  <c r="Y11" i="41"/>
  <c r="Z7" i="41"/>
  <c r="S70" i="41"/>
  <c r="S66" i="41"/>
  <c r="S62" i="41"/>
  <c r="S58" i="41"/>
  <c r="S54" i="41"/>
  <c r="S50" i="41"/>
  <c r="S46" i="41"/>
  <c r="S42" i="41"/>
  <c r="S38" i="41"/>
  <c r="S34" i="41"/>
  <c r="S30" i="41"/>
  <c r="S26" i="41"/>
  <c r="S22" i="41"/>
  <c r="S18" i="41"/>
  <c r="S14" i="41"/>
  <c r="S10" i="41"/>
  <c r="S6" i="41"/>
  <c r="T68" i="41"/>
  <c r="BA68" i="41" s="1"/>
  <c r="T64" i="41"/>
  <c r="T60" i="41"/>
  <c r="T56" i="41"/>
  <c r="T52" i="41"/>
  <c r="T48" i="41"/>
  <c r="T44" i="41"/>
  <c r="T40" i="41"/>
  <c r="T36" i="41"/>
  <c r="T32" i="41"/>
  <c r="T28" i="41"/>
  <c r="T24" i="41"/>
  <c r="T20" i="41"/>
  <c r="T16" i="41"/>
  <c r="T12" i="41"/>
  <c r="T8" i="41"/>
  <c r="P71" i="41"/>
  <c r="S69" i="41"/>
  <c r="S65" i="41"/>
  <c r="S61" i="41"/>
  <c r="S57" i="41"/>
  <c r="S53" i="41"/>
  <c r="S49" i="41"/>
  <c r="S45" i="41"/>
  <c r="S41" i="41"/>
  <c r="S37" i="41"/>
  <c r="S33" i="41"/>
  <c r="S29" i="41"/>
  <c r="S25" i="41"/>
  <c r="S21" i="41"/>
  <c r="S17" i="41"/>
  <c r="S13" i="41"/>
  <c r="S9" i="41"/>
  <c r="S5" i="41"/>
  <c r="T7" i="41"/>
  <c r="T4" i="41"/>
  <c r="P75" i="41"/>
  <c r="P77" i="41" s="1"/>
  <c r="N4" i="41"/>
  <c r="BA64" i="41"/>
  <c r="BA60" i="41"/>
  <c r="M70" i="41"/>
  <c r="M66" i="41"/>
  <c r="M62" i="41"/>
  <c r="M58" i="41"/>
  <c r="M54" i="41"/>
  <c r="M50" i="41"/>
  <c r="M46" i="41"/>
  <c r="M42" i="41"/>
  <c r="M38" i="41"/>
  <c r="M34" i="41"/>
  <c r="M30" i="41"/>
  <c r="M26" i="41"/>
  <c r="M22" i="41"/>
  <c r="M18" i="41"/>
  <c r="M14" i="41"/>
  <c r="M10" i="41"/>
  <c r="M6" i="41"/>
  <c r="M69" i="41"/>
  <c r="M65" i="41"/>
  <c r="M61" i="41"/>
  <c r="M57" i="41"/>
  <c r="M53" i="41"/>
  <c r="M49" i="41"/>
  <c r="M45" i="41"/>
  <c r="M41" i="41"/>
  <c r="M37" i="41"/>
  <c r="M33" i="41"/>
  <c r="M29" i="41"/>
  <c r="M25" i="41"/>
  <c r="M21" i="41"/>
  <c r="M17" i="41"/>
  <c r="M13" i="41"/>
  <c r="M9" i="41"/>
  <c r="M5" i="41"/>
  <c r="N67" i="41"/>
  <c r="BA67" i="41" s="1"/>
  <c r="N63" i="41"/>
  <c r="BA63" i="41" s="1"/>
  <c r="N59" i="41"/>
  <c r="N55" i="41"/>
  <c r="BA55" i="41" s="1"/>
  <c r="N51" i="41"/>
  <c r="BA51" i="41" s="1"/>
  <c r="N47" i="41"/>
  <c r="BA47" i="41" s="1"/>
  <c r="N43" i="41"/>
  <c r="BA43" i="41" s="1"/>
  <c r="N39" i="41"/>
  <c r="BA39" i="41" s="1"/>
  <c r="N35" i="41"/>
  <c r="BA35" i="41" s="1"/>
  <c r="N31" i="41"/>
  <c r="BA31" i="41" s="1"/>
  <c r="N27" i="41"/>
  <c r="BA27" i="41" s="1"/>
  <c r="N23" i="41"/>
  <c r="BA23" i="41" s="1"/>
  <c r="N19" i="41"/>
  <c r="BA19" i="41" s="1"/>
  <c r="N15" i="41"/>
  <c r="BA15" i="41" s="1"/>
  <c r="N11" i="41"/>
  <c r="BA11" i="41" s="1"/>
  <c r="N7" i="41"/>
  <c r="J75" i="41"/>
  <c r="H69" i="41"/>
  <c r="BA69" i="41" s="1"/>
  <c r="H53" i="41"/>
  <c r="BA53" i="41" s="1"/>
  <c r="H37" i="41"/>
  <c r="BA37" i="41" s="1"/>
  <c r="H21" i="41"/>
  <c r="BA21" i="41" s="1"/>
  <c r="G68" i="41"/>
  <c r="G64" i="41"/>
  <c r="G60" i="41"/>
  <c r="G56" i="41"/>
  <c r="G52" i="41"/>
  <c r="G48" i="41"/>
  <c r="G44" i="41"/>
  <c r="G40" i="41"/>
  <c r="G36" i="41"/>
  <c r="G32" i="41"/>
  <c r="G28" i="41"/>
  <c r="G24" i="41"/>
  <c r="G20" i="41"/>
  <c r="G16" i="41"/>
  <c r="G12" i="41"/>
  <c r="G8" i="41"/>
  <c r="H70" i="41"/>
  <c r="BA70" i="41" s="1"/>
  <c r="H66" i="41"/>
  <c r="BA66" i="41" s="1"/>
  <c r="H62" i="41"/>
  <c r="BA62" i="41" s="1"/>
  <c r="H58" i="41"/>
  <c r="H54" i="41"/>
  <c r="BA54" i="41" s="1"/>
  <c r="H50" i="41"/>
  <c r="H46" i="41"/>
  <c r="BA46" i="41" s="1"/>
  <c r="H42" i="41"/>
  <c r="H38" i="41"/>
  <c r="BA38" i="41" s="1"/>
  <c r="H34" i="41"/>
  <c r="BA34" i="41" s="1"/>
  <c r="H30" i="41"/>
  <c r="BA30" i="41" s="1"/>
  <c r="H26" i="41"/>
  <c r="H22" i="41"/>
  <c r="BA22" i="41" s="1"/>
  <c r="H18" i="41"/>
  <c r="H14" i="41"/>
  <c r="BA14" i="41" s="1"/>
  <c r="H10" i="41"/>
  <c r="H6" i="41"/>
  <c r="BA6" i="41" s="1"/>
  <c r="AZ58" i="41"/>
  <c r="AZ68" i="41"/>
  <c r="AZ64" i="41"/>
  <c r="AZ60" i="41"/>
  <c r="AZ55" i="41"/>
  <c r="AZ51" i="41"/>
  <c r="AZ47" i="41"/>
  <c r="AZ43" i="41"/>
  <c r="AZ39" i="41"/>
  <c r="AZ35" i="41"/>
  <c r="AZ31" i="41"/>
  <c r="AZ27" i="41"/>
  <c r="AZ23" i="41"/>
  <c r="AZ19" i="41"/>
  <c r="AZ15" i="41"/>
  <c r="AZ11" i="41"/>
  <c r="AZ7" i="41"/>
  <c r="H57" i="41"/>
  <c r="BA57" i="41" s="1"/>
  <c r="H41" i="41"/>
  <c r="BA41" i="41" s="1"/>
  <c r="H25" i="41"/>
  <c r="BA25" i="41" s="1"/>
  <c r="H9" i="41"/>
  <c r="BA9" i="41" s="1"/>
  <c r="D74" i="41"/>
  <c r="AZ67" i="41"/>
  <c r="AZ63" i="41"/>
  <c r="AZ59" i="41"/>
  <c r="AZ54" i="41"/>
  <c r="AZ50" i="41"/>
  <c r="AZ46" i="41"/>
  <c r="AZ42" i="41"/>
  <c r="AZ38" i="41"/>
  <c r="AZ34" i="41"/>
  <c r="AZ30" i="41"/>
  <c r="AZ26" i="41"/>
  <c r="AZ22" i="41"/>
  <c r="AZ18" i="41"/>
  <c r="AZ14" i="41"/>
  <c r="AZ10" i="41"/>
  <c r="AZ6" i="41"/>
  <c r="H61" i="41"/>
  <c r="BA61" i="41" s="1"/>
  <c r="H45" i="41"/>
  <c r="BA45" i="41" s="1"/>
  <c r="H29" i="41"/>
  <c r="BA29" i="41" s="1"/>
  <c r="H13" i="41"/>
  <c r="BA13" i="41" s="1"/>
  <c r="G70" i="41"/>
  <c r="G66" i="41"/>
  <c r="G62" i="41"/>
  <c r="H56" i="41"/>
  <c r="BA56" i="41" s="1"/>
  <c r="H52" i="41"/>
  <c r="BA52" i="41" s="1"/>
  <c r="H48" i="41"/>
  <c r="BA48" i="41" s="1"/>
  <c r="H44" i="41"/>
  <c r="H40" i="41"/>
  <c r="H36" i="41"/>
  <c r="BA36" i="41" s="1"/>
  <c r="H32" i="41"/>
  <c r="BA32" i="41" s="1"/>
  <c r="H28" i="41"/>
  <c r="BA28" i="41" s="1"/>
  <c r="H24" i="41"/>
  <c r="BA24" i="41" s="1"/>
  <c r="H20" i="41"/>
  <c r="BA20" i="41" s="1"/>
  <c r="H16" i="41"/>
  <c r="BA16" i="41" s="1"/>
  <c r="H12" i="41"/>
  <c r="H8" i="41"/>
  <c r="AZ57" i="41"/>
  <c r="AZ53" i="41"/>
  <c r="AZ49" i="41"/>
  <c r="AZ45" i="41"/>
  <c r="AZ41" i="41"/>
  <c r="AZ37" i="41"/>
  <c r="AZ33" i="41"/>
  <c r="AZ29" i="41"/>
  <c r="AZ25" i="41"/>
  <c r="AZ21" i="41"/>
  <c r="AZ17" i="41"/>
  <c r="AZ13" i="41"/>
  <c r="AZ9" i="41"/>
  <c r="AZ5" i="41"/>
  <c r="H65" i="41"/>
  <c r="BA65" i="41" s="1"/>
  <c r="H49" i="41"/>
  <c r="BA49" i="41" s="1"/>
  <c r="H33" i="41"/>
  <c r="BA33" i="41" s="1"/>
  <c r="H17" i="41"/>
  <c r="BA17" i="41" s="1"/>
  <c r="H5" i="41"/>
  <c r="BA5" i="41" s="1"/>
  <c r="G69" i="41"/>
  <c r="G65" i="41"/>
  <c r="G61" i="41"/>
  <c r="Y58" i="41"/>
  <c r="Z58" i="41"/>
  <c r="BA58" i="41" s="1"/>
  <c r="AT74" i="41"/>
  <c r="AT73" i="41" s="1"/>
  <c r="AN74" i="41"/>
  <c r="AN77" i="41" s="1"/>
  <c r="AN72" i="41"/>
  <c r="AH74" i="41"/>
  <c r="AH77" i="41" s="1"/>
  <c r="AH71" i="41"/>
  <c r="AH72" i="41" s="1"/>
  <c r="V73" i="41"/>
  <c r="P76" i="41"/>
  <c r="P72" i="41"/>
  <c r="P73" i="41" s="1"/>
  <c r="J74" i="41"/>
  <c r="J77" i="41" s="1"/>
  <c r="J76" i="41"/>
  <c r="J71" i="41"/>
  <c r="J72" i="41" s="1"/>
  <c r="AT75" i="41"/>
  <c r="V77" i="41"/>
  <c r="AL4" i="41"/>
  <c r="AF4" i="41"/>
  <c r="Z4" i="41"/>
  <c r="BA10" i="41" l="1"/>
  <c r="BA18" i="41"/>
  <c r="BA50" i="41"/>
  <c r="BA26" i="41"/>
  <c r="BA42" i="41"/>
  <c r="BA8" i="41"/>
  <c r="BA40" i="41"/>
  <c r="BA12" i="41"/>
  <c r="BA44" i="41"/>
  <c r="BA59" i="41"/>
  <c r="AT77" i="41"/>
  <c r="BA7" i="41"/>
  <c r="AN73" i="41"/>
  <c r="AH73" i="41"/>
  <c r="J73" i="41"/>
  <c r="F4" i="41"/>
  <c r="G4" i="41" l="1"/>
  <c r="H4" i="41"/>
  <c r="D71" i="41"/>
  <c r="D72" i="41" s="1"/>
  <c r="D76" i="41"/>
  <c r="D75" i="41"/>
  <c r="BC27" i="41"/>
  <c r="BC60" i="41"/>
  <c r="BC35" i="41"/>
  <c r="BC28" i="41"/>
  <c r="BC19" i="41"/>
  <c r="BC59" i="41"/>
  <c r="BC11" i="41"/>
  <c r="BC12" i="41"/>
  <c r="BC36" i="41"/>
  <c r="BC20" i="41"/>
  <c r="BC32" i="41"/>
  <c r="BC24" i="41"/>
  <c r="BC16" i="41"/>
  <c r="BC8" i="41"/>
  <c r="BC63" i="41"/>
  <c r="BC31" i="41"/>
  <c r="BC23" i="41"/>
  <c r="BC15" i="41"/>
  <c r="BC7" i="41"/>
  <c r="BC62" i="41"/>
  <c r="BC58" i="41"/>
  <c r="BC34" i="41"/>
  <c r="BC30" i="41"/>
  <c r="BC26" i="41"/>
  <c r="BC22" i="41"/>
  <c r="BC18" i="41"/>
  <c r="BC14" i="41"/>
  <c r="BC10" i="41"/>
  <c r="BC6" i="41"/>
  <c r="BC69" i="41"/>
  <c r="BC61" i="41"/>
  <c r="BC33" i="41"/>
  <c r="BC29" i="41"/>
  <c r="BC25" i="41"/>
  <c r="BC21" i="41"/>
  <c r="BC17" i="41"/>
  <c r="BC13" i="41"/>
  <c r="BC9" i="41"/>
  <c r="BC5" i="41"/>
  <c r="AZ4" i="41"/>
  <c r="BC4" i="41" s="1"/>
  <c r="H10" i="42"/>
  <c r="H9" i="42"/>
  <c r="BB62" i="41" l="1"/>
  <c r="BB9" i="41"/>
  <c r="BB17" i="41"/>
  <c r="BB7" i="41"/>
  <c r="BB69" i="41"/>
  <c r="BD69" i="41"/>
  <c r="BE69" i="41" s="1"/>
  <c r="BB63" i="41"/>
  <c r="BB61" i="41"/>
  <c r="BB60" i="41"/>
  <c r="BB59" i="41"/>
  <c r="BB58" i="41"/>
  <c r="BB36" i="41"/>
  <c r="BB35" i="41"/>
  <c r="BB34" i="41"/>
  <c r="BB33" i="41"/>
  <c r="BB32" i="41"/>
  <c r="BB31" i="41"/>
  <c r="BB30" i="41"/>
  <c r="BB29" i="41"/>
  <c r="BB28" i="41"/>
  <c r="BB27" i="41"/>
  <c r="BB26" i="41"/>
  <c r="BB25" i="41"/>
  <c r="BB24" i="41"/>
  <c r="BB23" i="41"/>
  <c r="BB22" i="41"/>
  <c r="BB21" i="41"/>
  <c r="BB20" i="41"/>
  <c r="BB19" i="41"/>
  <c r="BB18" i="41"/>
  <c r="BB16" i="41"/>
  <c r="BB15" i="41"/>
  <c r="BB14" i="41"/>
  <c r="BB13" i="41"/>
  <c r="BB12" i="41"/>
  <c r="BB11" i="41"/>
  <c r="BB10" i="41"/>
  <c r="BB8" i="41"/>
  <c r="BB6" i="41"/>
  <c r="BB5" i="41"/>
  <c r="BA4" i="41"/>
  <c r="BB4" i="41" s="1"/>
  <c r="BD19" i="41"/>
  <c r="BE19" i="41" s="1"/>
  <c r="BD33" i="41"/>
  <c r="BE33" i="41" s="1"/>
  <c r="BD14" i="41"/>
  <c r="BE14" i="41" s="1"/>
  <c r="BD12" i="41"/>
  <c r="BE12" i="41" s="1"/>
  <c r="BD24" i="41"/>
  <c r="BE24" i="41" s="1"/>
  <c r="BD31" i="41"/>
  <c r="BE31" i="41" s="1"/>
  <c r="BD23" i="41"/>
  <c r="BE23" i="41" s="1"/>
  <c r="BD63" i="41"/>
  <c r="BE63" i="41" s="1"/>
  <c r="BD27" i="41"/>
  <c r="BE27" i="41" s="1"/>
  <c r="BD62" i="41"/>
  <c r="BE62" i="41" s="1"/>
  <c r="BD30" i="41"/>
  <c r="BE30" i="41" s="1"/>
  <c r="BD29" i="41"/>
  <c r="BE29" i="41" s="1"/>
  <c r="BD11" i="41"/>
  <c r="BE11" i="41" s="1"/>
  <c r="BD35" i="41"/>
  <c r="BE35" i="41" s="1"/>
  <c r="BD26" i="41"/>
  <c r="BE26" i="41" s="1"/>
  <c r="BD18" i="41"/>
  <c r="BE18" i="41" s="1"/>
  <c r="BD15" i="41"/>
  <c r="BE15" i="41" s="1"/>
  <c r="BD6" i="41"/>
  <c r="BE6" i="41" s="1"/>
  <c r="BD7" i="41"/>
  <c r="BE7" i="41" s="1"/>
  <c r="BD34" i="41"/>
  <c r="BE34" i="41" s="1"/>
  <c r="BD22" i="41"/>
  <c r="BE22" i="41" s="1"/>
  <c r="BD58" i="41"/>
  <c r="BE58" i="41" s="1"/>
  <c r="BD59" i="41"/>
  <c r="BE59" i="41" s="1"/>
  <c r="BD10" i="41"/>
  <c r="BE10" i="41" s="1"/>
  <c r="BD13" i="41"/>
  <c r="BE13" i="41" s="1"/>
  <c r="BD20" i="41"/>
  <c r="BE20" i="41" s="1"/>
  <c r="BD16" i="41"/>
  <c r="BE16" i="41" s="1"/>
  <c r="BD36" i="41"/>
  <c r="BE36" i="41" s="1"/>
  <c r="BD5" i="41"/>
  <c r="BE5" i="41" s="1"/>
  <c r="BD21" i="41"/>
  <c r="BE21" i="41" s="1"/>
  <c r="BD32" i="41"/>
  <c r="BE32" i="41" s="1"/>
  <c r="BD28" i="41"/>
  <c r="BE28" i="41" s="1"/>
  <c r="BD61" i="41"/>
  <c r="BE61" i="41" s="1"/>
  <c r="BD60" i="41"/>
  <c r="BE60" i="41" s="1"/>
  <c r="BD17" i="41"/>
  <c r="BE17" i="41" s="1"/>
  <c r="BD9" i="41"/>
  <c r="BE9" i="41" s="1"/>
  <c r="BD25" i="41"/>
  <c r="BE25" i="41" s="1"/>
  <c r="BD8" i="41"/>
  <c r="BE8" i="41" s="1"/>
  <c r="BD4" i="41"/>
  <c r="BE4" i="41" s="1"/>
  <c r="BC56" i="41" l="1"/>
  <c r="BC70" i="41"/>
  <c r="BC65" i="41"/>
  <c r="BC55" i="41"/>
  <c r="BC51" i="41"/>
  <c r="BC47" i="41"/>
  <c r="BC43" i="41"/>
  <c r="BC39" i="41"/>
  <c r="BC68" i="41"/>
  <c r="BC64" i="41"/>
  <c r="BC54" i="41"/>
  <c r="BC50" i="41"/>
  <c r="BC46" i="41"/>
  <c r="BC42" i="41"/>
  <c r="BC38" i="41"/>
  <c r="BC66" i="41"/>
  <c r="BC52" i="41"/>
  <c r="BC48" i="41"/>
  <c r="BC44" i="41"/>
  <c r="BC40" i="41"/>
  <c r="BC67" i="41"/>
  <c r="BC57" i="41"/>
  <c r="BC53" i="41"/>
  <c r="BC49" i="41"/>
  <c r="BC45" i="41"/>
  <c r="BC41" i="41"/>
  <c r="BC37" i="41"/>
  <c r="AB74" i="41" l="1"/>
  <c r="AB73" i="41" s="1"/>
  <c r="AB75" i="41"/>
  <c r="AB76" i="41"/>
  <c r="BB68" i="41"/>
  <c r="BB70" i="41"/>
  <c r="BD67" i="41"/>
  <c r="BB67" i="41"/>
  <c r="BB66" i="41"/>
  <c r="BB65" i="41"/>
  <c r="BD66" i="41"/>
  <c r="BD70" i="41"/>
  <c r="BD65" i="41"/>
  <c r="BD68" i="41"/>
  <c r="AB77" i="41" l="1"/>
  <c r="BE65" i="41"/>
  <c r="BE70" i="41"/>
  <c r="BE66" i="41"/>
  <c r="BE67" i="41"/>
  <c r="BE68" i="41"/>
  <c r="BB37" i="41" l="1"/>
  <c r="BB38" i="41"/>
  <c r="BB39" i="41"/>
  <c r="BB40" i="41"/>
  <c r="BB41" i="41"/>
  <c r="BB42" i="41"/>
  <c r="BB43" i="41"/>
  <c r="BB44" i="41"/>
  <c r="BB45" i="41"/>
  <c r="BB46" i="41"/>
  <c r="BB47" i="41"/>
  <c r="BB48" i="41"/>
  <c r="BB49" i="41"/>
  <c r="BB50" i="41"/>
  <c r="BB51" i="41"/>
  <c r="BB52" i="41"/>
  <c r="BB53" i="41"/>
  <c r="BB54" i="41"/>
  <c r="BB55" i="41"/>
  <c r="BB56" i="41"/>
  <c r="BB57" i="41"/>
  <c r="BB64" i="41"/>
  <c r="BD56" i="41" l="1"/>
  <c r="BE56" i="41" s="1"/>
  <c r="BD52" i="41"/>
  <c r="BE52" i="41" s="1"/>
  <c r="BD48" i="41"/>
  <c r="BE48" i="41" s="1"/>
  <c r="BD38" i="41"/>
  <c r="BE38" i="41" s="1"/>
  <c r="BD43" i="41"/>
  <c r="BE43" i="41" s="1"/>
  <c r="BD39" i="41"/>
  <c r="BE39" i="41" s="1"/>
  <c r="BD54" i="41"/>
  <c r="BE54" i="41" s="1"/>
  <c r="BD51" i="41"/>
  <c r="BE51" i="41" s="1"/>
  <c r="BD47" i="41"/>
  <c r="BE47" i="41" s="1"/>
  <c r="BD46" i="41"/>
  <c r="BE46" i="41" s="1"/>
  <c r="BD42" i="41"/>
  <c r="BE42" i="41" s="1"/>
  <c r="BD41" i="41"/>
  <c r="BE41" i="41" s="1"/>
  <c r="BD55" i="41"/>
  <c r="BE55" i="41" s="1"/>
  <c r="BD53" i="41"/>
  <c r="BE53" i="41" s="1"/>
  <c r="BD50" i="41"/>
  <c r="BE50" i="41" s="1"/>
  <c r="BD49" i="41"/>
  <c r="BE49" i="41" s="1"/>
  <c r="BD45" i="41"/>
  <c r="BE45" i="41" s="1"/>
  <c r="BD44" i="41"/>
  <c r="BE44" i="41" s="1"/>
  <c r="BD64" i="41"/>
  <c r="BE64" i="41" s="1"/>
  <c r="BD40" i="41"/>
  <c r="BE40" i="41" s="1"/>
  <c r="BD57" i="41"/>
  <c r="BE57" i="41" s="1"/>
  <c r="H8" i="42"/>
  <c r="H7" i="42"/>
  <c r="H6" i="42"/>
  <c r="H5" i="42"/>
  <c r="H4" i="42"/>
  <c r="G4" i="42"/>
  <c r="H3" i="42"/>
  <c r="BD37" i="41" l="1"/>
  <c r="D73" i="41"/>
  <c r="BE37" i="41" l="1"/>
  <c r="D77" i="41"/>
  <c r="BE76" i="41" l="1"/>
  <c r="BE71" i="41"/>
  <c r="BE72" i="41"/>
  <c r="BE73" i="41"/>
  <c r="BE74" i="41"/>
  <c r="BE75" i="41" l="1"/>
  <c r="BE77" i="41" s="1"/>
</calcChain>
</file>

<file path=xl/sharedStrings.xml><?xml version="1.0" encoding="utf-8"?>
<sst xmlns="http://schemas.openxmlformats.org/spreadsheetml/2006/main" count="290" uniqueCount="214">
  <si>
    <t>Sl. No.</t>
  </si>
  <si>
    <t>Name of the Student</t>
  </si>
  <si>
    <t>USN</t>
  </si>
  <si>
    <t>GP</t>
  </si>
  <si>
    <t>SGPA</t>
  </si>
  <si>
    <t>FC</t>
  </si>
  <si>
    <t>FAIL</t>
  </si>
  <si>
    <t>FCD</t>
  </si>
  <si>
    <t>SC</t>
  </si>
  <si>
    <t>ABSENT</t>
  </si>
  <si>
    <t>Fail</t>
  </si>
  <si>
    <t>IN</t>
  </si>
  <si>
    <t>EX</t>
  </si>
  <si>
    <t>T</t>
  </si>
  <si>
    <t>GL</t>
  </si>
  <si>
    <t>RESULT</t>
  </si>
  <si>
    <t>No.of PASS</t>
  </si>
  <si>
    <t xml:space="preserve"> Pass %</t>
  </si>
  <si>
    <t>% on MARKS</t>
  </si>
  <si>
    <t>No.of FAILS</t>
  </si>
  <si>
    <t xml:space="preserve">CLASS </t>
  </si>
  <si>
    <t>TOTAL FCD</t>
  </si>
  <si>
    <t>TOTAL FC</t>
  </si>
  <si>
    <t>TOTAL SC</t>
  </si>
  <si>
    <t>TOTAL FAIL</t>
  </si>
  <si>
    <t>TOTAL PASS</t>
  </si>
  <si>
    <t>TOTAL ABSENT</t>
  </si>
  <si>
    <t>TOTAL PASS %</t>
  </si>
  <si>
    <t>Sl No</t>
  </si>
  <si>
    <t>Subject</t>
  </si>
  <si>
    <t xml:space="preserve">Subject Code </t>
  </si>
  <si>
    <t>Name of the Faculty</t>
  </si>
  <si>
    <t>No of students Appeared</t>
  </si>
  <si>
    <t>No of students  Passed</t>
  </si>
  <si>
    <t>No of students  Fail</t>
  </si>
  <si>
    <t>Pass Percentage</t>
  </si>
  <si>
    <t>Total Number of students</t>
  </si>
  <si>
    <t>EARNED CREDIT POINTS</t>
  </si>
  <si>
    <t xml:space="preserve">TOTAL MARKS
</t>
  </si>
  <si>
    <t>21MAT31
ATransform Calculus, Fourier Series
and Numerical Techniques
CREDITS:3</t>
  </si>
  <si>
    <t>21CS32
Data Structures and Applications
CREDITS:4</t>
  </si>
  <si>
    <t>21CS33
Analog and Digital Electronics
CREDITS:4</t>
  </si>
  <si>
    <t>21CS34
Computer Organization and
Architecture
CREDITS:3</t>
  </si>
  <si>
    <t>21CSL35
Object Oriented Programming with
JAVA Laboratory
CREDITS:1</t>
  </si>
  <si>
    <t>21SCR36
Social Connect and Responsibility
CREDIT:1</t>
  </si>
  <si>
    <t>21CIP37
Constitution of India and
Professional Ethics
CREDITS:1</t>
  </si>
  <si>
    <t>21CSL381
Mastering Office
CREDITS:1</t>
  </si>
  <si>
    <t>21MAT31</t>
  </si>
  <si>
    <t>21CS32</t>
  </si>
  <si>
    <t>Data Structures and Applications</t>
  </si>
  <si>
    <t>Analog and Digital Electronics</t>
  </si>
  <si>
    <t>21CS33</t>
  </si>
  <si>
    <t>Computer Organization and
Architecture</t>
  </si>
  <si>
    <t>21CS34</t>
  </si>
  <si>
    <t>21CSL35</t>
  </si>
  <si>
    <t>Object Oriented Programming with JAVA Laboratory</t>
  </si>
  <si>
    <t>21SCR36</t>
  </si>
  <si>
    <t>Social Connect and Responsibility</t>
  </si>
  <si>
    <t>21CIP37</t>
  </si>
  <si>
    <t>Constitution of India and
Professional Ethics</t>
  </si>
  <si>
    <t>Mastering Office</t>
  </si>
  <si>
    <t>21CSL381</t>
  </si>
  <si>
    <t>4RA21CS001</t>
  </si>
  <si>
    <t>ABHISHEK D M</t>
  </si>
  <si>
    <t>4RA21CS002</t>
  </si>
  <si>
    <t>AKASH V R</t>
  </si>
  <si>
    <t>4RA21CS003</t>
  </si>
  <si>
    <t>AMULYA M D</t>
  </si>
  <si>
    <t>4RA21CS004</t>
  </si>
  <si>
    <t>ANANYA KOWSHIK K N</t>
  </si>
  <si>
    <t>4RA21CS005</t>
  </si>
  <si>
    <t>ARJUN THAKUR</t>
  </si>
  <si>
    <t>4RA21CS006</t>
  </si>
  <si>
    <t>ASHWIN K L</t>
  </si>
  <si>
    <t>4RA21CS007</t>
  </si>
  <si>
    <t>BHAVYA SHREE K S</t>
  </si>
  <si>
    <t>4RA21CS008</t>
  </si>
  <si>
    <t>BHOOMIKA H H</t>
  </si>
  <si>
    <t>4RA21CS009</t>
  </si>
  <si>
    <t>BHOOMIKA H V</t>
  </si>
  <si>
    <t>4RA21CS010</t>
  </si>
  <si>
    <t>BHOOMIKA J R</t>
  </si>
  <si>
    <t>4RA21CS011</t>
  </si>
  <si>
    <t>CHETHAN G S</t>
  </si>
  <si>
    <t>4RA21CS012</t>
  </si>
  <si>
    <t>CHETHAN M</t>
  </si>
  <si>
    <t>4RA21CS013</t>
  </si>
  <si>
    <t>D N VISHWAS</t>
  </si>
  <si>
    <t>4RA21CS014</t>
  </si>
  <si>
    <t>D R RAKSHA SAI GOWDA</t>
  </si>
  <si>
    <t>4RA21CS015</t>
  </si>
  <si>
    <t>DARSHAN B R</t>
  </si>
  <si>
    <t>4RA21CS016</t>
  </si>
  <si>
    <t>DARSHAN M V</t>
  </si>
  <si>
    <t>4RA21CS017</t>
  </si>
  <si>
    <t>DILEEP D</t>
  </si>
  <si>
    <t>4RA21CS018</t>
  </si>
  <si>
    <t>DIVYA H S</t>
  </si>
  <si>
    <t>4RA21CS019</t>
  </si>
  <si>
    <t>GANAVI K S</t>
  </si>
  <si>
    <t>4RA21CS020</t>
  </si>
  <si>
    <t>GLAVIN SHRINEMENEZES</t>
  </si>
  <si>
    <t>4RA21CS021</t>
  </si>
  <si>
    <t>GOWRI S K</t>
  </si>
  <si>
    <t>4RA21CS022</t>
  </si>
  <si>
    <t>HARSHA C P</t>
  </si>
  <si>
    <t>4RA21CS023</t>
  </si>
  <si>
    <t>HARSHITHA S L</t>
  </si>
  <si>
    <t>4RA21CS024</t>
  </si>
  <si>
    <t>HRUTHIKGOWDA H K</t>
  </si>
  <si>
    <t>4RA21CS025</t>
  </si>
  <si>
    <t>INCHARA M</t>
  </si>
  <si>
    <t>4RA21CS026</t>
  </si>
  <si>
    <t>JANAVI N G</t>
  </si>
  <si>
    <t>4RA21CS027</t>
  </si>
  <si>
    <t>KALPANA K N</t>
  </si>
  <si>
    <t>4RA21CS028</t>
  </si>
  <si>
    <t>KRISHNA A</t>
  </si>
  <si>
    <t>4RA21CS029</t>
  </si>
  <si>
    <t>LAKSHMI P G</t>
  </si>
  <si>
    <t>4RA21CS030</t>
  </si>
  <si>
    <t>LEENASHREE R</t>
  </si>
  <si>
    <t>4RA21CS031</t>
  </si>
  <si>
    <t>LIKHITH A M</t>
  </si>
  <si>
    <t>4RA21CS032</t>
  </si>
  <si>
    <t>LIKHITH GOWDA M R</t>
  </si>
  <si>
    <t>4RA21CS033</t>
  </si>
  <si>
    <t>LOCHAN K R</t>
  </si>
  <si>
    <t>4RA21CS034</t>
  </si>
  <si>
    <t>LOKESH B P</t>
  </si>
  <si>
    <t>4RA21CS035</t>
  </si>
  <si>
    <t>MADAN GOWDA  B H</t>
  </si>
  <si>
    <t>4RA21CS036</t>
  </si>
  <si>
    <t>MADAN N</t>
  </si>
  <si>
    <t>4RA21CS037</t>
  </si>
  <si>
    <t>MADEEHA BANU</t>
  </si>
  <si>
    <t>4RA21CS038</t>
  </si>
  <si>
    <t>MANJU BHUVAN M S</t>
  </si>
  <si>
    <t>4RA21CS039</t>
  </si>
  <si>
    <t>MANOJ V GOWDA</t>
  </si>
  <si>
    <t>4RA21CS040</t>
  </si>
  <si>
    <t>MEGHANA H G</t>
  </si>
  <si>
    <t>4RA21CS041</t>
  </si>
  <si>
    <t>MEGHANASHREE J</t>
  </si>
  <si>
    <t>4RA21CS042</t>
  </si>
  <si>
    <t>MILANA M K</t>
  </si>
  <si>
    <t>4RA21CS043</t>
  </si>
  <si>
    <t>MODHAK G N</t>
  </si>
  <si>
    <t>4RA21CS044</t>
  </si>
  <si>
    <t>MOHAMMED SHAFI ALAM</t>
  </si>
  <si>
    <t>4RA21CS045</t>
  </si>
  <si>
    <t>MOHAMMED SUFIYAN</t>
  </si>
  <si>
    <t>4RA21CS046</t>
  </si>
  <si>
    <t>MOHAN D T</t>
  </si>
  <si>
    <t>4RA21CS047</t>
  </si>
  <si>
    <t>MOHAN KRISHNA H C</t>
  </si>
  <si>
    <t>4RA21CS048</t>
  </si>
  <si>
    <t>MONICA MOHAN</t>
  </si>
  <si>
    <t>4RA21CS049</t>
  </si>
  <si>
    <t>NAGA ISHITA P B</t>
  </si>
  <si>
    <t>4RA21CS050</t>
  </si>
  <si>
    <t>NANDAN KUMAR</t>
  </si>
  <si>
    <t>4RA21CS051</t>
  </si>
  <si>
    <t>NISARGA G K</t>
  </si>
  <si>
    <t>4RA21CS052</t>
  </si>
  <si>
    <t>NISARGA H M</t>
  </si>
  <si>
    <t>4RA21CS053</t>
  </si>
  <si>
    <t>NISHANTH H M</t>
  </si>
  <si>
    <t>4RA21CS054</t>
  </si>
  <si>
    <t>NITHIN M N</t>
  </si>
  <si>
    <t>4RA21CS055</t>
  </si>
  <si>
    <t>PAAVANI V</t>
  </si>
  <si>
    <t>4RA21CS056</t>
  </si>
  <si>
    <t>PARMESHWAR</t>
  </si>
  <si>
    <t>4RA21CS057</t>
  </si>
  <si>
    <t>PAVAN R K</t>
  </si>
  <si>
    <t>4RA21CS058</t>
  </si>
  <si>
    <t>PAVANA KUMARI</t>
  </si>
  <si>
    <t>4RA21CS059</t>
  </si>
  <si>
    <t>PRAGNYA S B</t>
  </si>
  <si>
    <t>4RA21CS061</t>
  </si>
  <si>
    <t>PRANAY M S</t>
  </si>
  <si>
    <t>4RA21CS062</t>
  </si>
  <si>
    <t>PRATHEEK H S</t>
  </si>
  <si>
    <t>4RA21CS063</t>
  </si>
  <si>
    <t>PREETHI BABASAHEB KATKAR</t>
  </si>
  <si>
    <t>4RA21CS064</t>
  </si>
  <si>
    <t>PREKSHA H D</t>
  </si>
  <si>
    <t>4RA21CS065</t>
  </si>
  <si>
    <t>PUNYA K N</t>
  </si>
  <si>
    <t>4RA21CS066</t>
  </si>
  <si>
    <t>RACHANA M GOWDA</t>
  </si>
  <si>
    <t>4RA21CS067</t>
  </si>
  <si>
    <t>RACHITHA R J</t>
  </si>
  <si>
    <t>4RA21CS068</t>
  </si>
  <si>
    <t>RAKSHIT KENCHANNAVAR</t>
  </si>
  <si>
    <t>Mr.Santhosh B</t>
  </si>
  <si>
    <t>Mrs.Sushma D S</t>
  </si>
  <si>
    <t>Mr.Roopesh A R</t>
  </si>
  <si>
    <t>Mrs.Megha H C</t>
  </si>
  <si>
    <t>Mr.Sharath M N</t>
  </si>
  <si>
    <t>Mr.Roopesh A R Mr.Monika M M</t>
  </si>
  <si>
    <t>Mrs.Manu</t>
  </si>
  <si>
    <t>Mrs.Nalini H C Mr.Monika M M</t>
  </si>
  <si>
    <t>Department of Computer Science and Engineering
3rd sem "A" (21 Scheme NEP) Result Analysis (ARV)-Overall
AY-2022-23 (ODD SEM)</t>
  </si>
  <si>
    <t>ATransform Calculus, Fourier Series and Numerical Techniques</t>
  </si>
  <si>
    <t>TOTAL MARKS</t>
  </si>
  <si>
    <r>
      <t xml:space="preserve">           </t>
    </r>
    <r>
      <rPr>
        <b/>
        <sz val="12"/>
        <color rgb="FF0E1C9E"/>
        <rFont val="Calibri"/>
        <family val="2"/>
      </rPr>
      <t xml:space="preserve">  Department of Computer Science and Engineering                                                                                                                                                                                
                 3rd Sem "A"-Overall Subject-wise &amp; Faculty-wise Result Analysis 2022-23 ( ODD SEM)</t>
    </r>
  </si>
  <si>
    <t>TOTAL CGPA</t>
  </si>
  <si>
    <t>1st</t>
  </si>
  <si>
    <t>2nd</t>
  </si>
  <si>
    <t>3rd</t>
  </si>
  <si>
    <t>GGPA TOP Student List</t>
  </si>
  <si>
    <t>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</si>
</sst>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8"/>
      <color indexed="8"/>
      <name val="Calibri"/>
      <family val="2"/>
    </font>
    <font>
      <sz val="18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20"/>
      <color rgb="FF0E1C9E"/>
      <name val="Times New Roman"/>
      <family val="1"/>
    </font>
    <font>
      <b/>
      <sz val="12"/>
      <color rgb="FF000000"/>
      <name val="Calibri"/>
      <family val="2"/>
      <scheme val="minor"/>
    </font>
    <font>
      <b/>
      <sz val="12"/>
      <color rgb="FF0E1C9E"/>
      <name val="Calibri"/>
      <family val="2"/>
    </font>
    <font>
      <sz val="12"/>
      <color rgb="FF000000"/>
      <name val="Calibri Light"/>
      <family val="1"/>
      <scheme val="major"/>
    </font>
    <font>
      <sz val="11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9" fillId="0" borderId="0"/>
    <xf numFmtId="0" fontId="10" fillId="0" borderId="0"/>
    <xf numFmtId="0" fontId="12" fillId="0" borderId="0"/>
  </cellStyleXfs>
  <cellXfs count="115">
    <xf numFmtId="0" fontId="0" fillId="0" borderId="0" xfId="0"/>
    <xf numFmtId="0" fontId="0" fillId="0" borderId="0" xfId="0"/>
    <xf numFmtId="0" fontId="7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5" fillId="0" borderId="30" xfId="0" applyFont="1" applyBorder="1" applyAlignment="1">
      <alignment horizontal="right" vertical="center"/>
    </xf>
    <xf numFmtId="0" fontId="12" fillId="0" borderId="0" xfId="3" applyAlignment="1">
      <alignment wrapText="1"/>
    </xf>
    <xf numFmtId="0" fontId="12" fillId="0" borderId="0" xfId="3"/>
    <xf numFmtId="0" fontId="3" fillId="2" borderId="0" xfId="3" applyFont="1" applyFill="1" applyBorder="1" applyAlignment="1">
      <alignment horizontal="center" vertical="center" wrapText="1"/>
    </xf>
    <xf numFmtId="1" fontId="3" fillId="2" borderId="0" xfId="3" applyNumberFormat="1" applyFont="1" applyFill="1" applyBorder="1" applyAlignment="1">
      <alignment horizontal="center" vertical="center" wrapText="1"/>
    </xf>
    <xf numFmtId="0" fontId="15" fillId="2" borderId="0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center" vertical="center"/>
    </xf>
    <xf numFmtId="1" fontId="11" fillId="2" borderId="0" xfId="3" applyNumberFormat="1" applyFont="1" applyFill="1" applyBorder="1" applyAlignment="1">
      <alignment horizontal="center" vertical="center"/>
    </xf>
    <xf numFmtId="0" fontId="12" fillId="0" borderId="0" xfId="3" applyAlignment="1">
      <alignment horizontal="center"/>
    </xf>
    <xf numFmtId="1" fontId="12" fillId="0" borderId="0" xfId="3" applyNumberFormat="1" applyAlignment="1">
      <alignment horizontal="center"/>
    </xf>
    <xf numFmtId="0" fontId="3" fillId="0" borderId="0" xfId="3" applyFont="1" applyBorder="1" applyAlignment="1">
      <alignment horizontal="center"/>
    </xf>
    <xf numFmtId="1" fontId="3" fillId="0" borderId="0" xfId="3" applyNumberFormat="1" applyFont="1" applyBorder="1" applyAlignment="1">
      <alignment horizontal="center"/>
    </xf>
    <xf numFmtId="0" fontId="1" fillId="0" borderId="0" xfId="3" applyFont="1"/>
    <xf numFmtId="0" fontId="3" fillId="0" borderId="1" xfId="3" applyFont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1" fontId="12" fillId="0" borderId="0" xfId="3" applyNumberFormat="1"/>
    <xf numFmtId="0" fontId="2" fillId="0" borderId="1" xfId="3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/>
    </xf>
    <xf numFmtId="1" fontId="3" fillId="4" borderId="1" xfId="3" applyNumberFormat="1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32" xfId="0" applyBorder="1"/>
    <xf numFmtId="0" fontId="0" fillId="0" borderId="9" xfId="0" applyBorder="1"/>
    <xf numFmtId="0" fontId="1" fillId="5" borderId="2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2" fontId="17" fillId="6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2" fontId="0" fillId="0" borderId="1" xfId="0" applyNumberForma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2" fontId="3" fillId="7" borderId="9" xfId="0" applyNumberFormat="1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1" fontId="4" fillId="7" borderId="8" xfId="0" applyNumberFormat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3" fillId="0" borderId="1" xfId="3" applyFont="1" applyBorder="1" applyAlignment="1">
      <alignment vertical="center"/>
    </xf>
    <xf numFmtId="0" fontId="3" fillId="0" borderId="1" xfId="3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right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164" fontId="3" fillId="3" borderId="15" xfId="0" applyNumberFormat="1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3" fillId="0" borderId="1" xfId="3" applyFont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 wrapText="1"/>
    </xf>
    <xf numFmtId="0" fontId="21" fillId="0" borderId="1" xfId="3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9999"/>
      <color rgb="FFFF5050"/>
      <color rgb="FFFF7C80"/>
      <color rgb="FF0E1C9E"/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3rd Sem A</a:t>
            </a:r>
            <a:r>
              <a:rPr lang="en-US" sz="1600" baseline="0"/>
              <a:t> Overall </a:t>
            </a:r>
            <a:r>
              <a:rPr lang="en-US" sz="1600"/>
              <a:t>Result Analysis(ARV) 2022-23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184674233398132"/>
          <c:y val="0.14016368416655151"/>
          <c:w val="0.79078072868010141"/>
          <c:h val="0.71162794918165628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0"/>
                  <c:y val="-1.7259975492873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1781186221978209E-3"/>
                  <c:y val="-2.1575139247740276E-2"/>
                </c:manualLayout>
              </c:layout>
              <c:spPr/>
              <c:txPr>
                <a:bodyPr/>
                <a:lstStyle/>
                <a:p>
                  <a:pPr>
                    <a:defRPr sz="1600" b="1" i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1781057600624892E-3"/>
                  <c:y val="-1.9950124688279301E-2"/>
                </c:manualLayout>
              </c:layout>
              <c:spPr/>
              <c:txPr>
                <a:bodyPr/>
                <a:lstStyle/>
                <a:p>
                  <a:pPr>
                    <a:defRPr sz="1600" b="1" i="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'CSE-3rd sem A Overall Summary'!$C$3:$C$10</c:f>
              <c:strCache>
                <c:ptCount val="8"/>
                <c:pt idx="0">
                  <c:v>21MAT31</c:v>
                </c:pt>
                <c:pt idx="1">
                  <c:v>21CS32</c:v>
                </c:pt>
                <c:pt idx="2">
                  <c:v>21CS33</c:v>
                </c:pt>
                <c:pt idx="3">
                  <c:v>21CS34</c:v>
                </c:pt>
                <c:pt idx="4">
                  <c:v>21CSL35</c:v>
                </c:pt>
                <c:pt idx="5">
                  <c:v>21SCR36</c:v>
                </c:pt>
                <c:pt idx="6">
                  <c:v>21CIP37</c:v>
                </c:pt>
                <c:pt idx="7">
                  <c:v>21CSL381</c:v>
                </c:pt>
              </c:strCache>
            </c:strRef>
          </c:cat>
          <c:val>
            <c:numRef>
              <c:f>'CSE-3rd sem A Overall Summary'!$H$3:$H$10</c:f>
              <c:numCache>
                <c:formatCode>0</c:formatCode>
                <c:ptCount val="8"/>
                <c:pt idx="0">
                  <c:v>77.611940298507463</c:v>
                </c:pt>
                <c:pt idx="1">
                  <c:v>80.597014925373131</c:v>
                </c:pt>
                <c:pt idx="2">
                  <c:v>73.134328358208961</c:v>
                </c:pt>
                <c:pt idx="3">
                  <c:v>94.029850746268664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B3-44B9-92DC-43D04D66C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43316800"/>
        <c:axId val="-1543316256"/>
        <c:axId val="0"/>
      </c:bar3DChart>
      <c:catAx>
        <c:axId val="-154331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46953749425389624"/>
              <c:y val="0.9024116118881023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-1543316256"/>
        <c:crosses val="autoZero"/>
        <c:auto val="1"/>
        <c:lblAlgn val="ctr"/>
        <c:lblOffset val="100"/>
        <c:noMultiLvlLbl val="0"/>
      </c:catAx>
      <c:valAx>
        <c:axId val="-1543316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4.7648323620564377E-2"/>
              <c:y val="0.3536976324880244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-1543316800"/>
        <c:crosses val="autoZero"/>
        <c:crossBetween val="between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178593</xdr:colOff>
      <xdr:row>0</xdr:row>
      <xdr:rowOff>107155</xdr:rowOff>
    </xdr:from>
    <xdr:to>
      <xdr:col>14</xdr:col>
      <xdr:colOff>166687</xdr:colOff>
      <xdr:row>0</xdr:row>
      <xdr:rowOff>854050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064"/>
        <a:stretch/>
      </xdr:blipFill>
      <xdr:spPr bwMode="auto">
        <a:xfrm>
          <a:off x="3452812" y="107155"/>
          <a:ext cx="2881313" cy="746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95250</xdr:colOff>
      <xdr:row>0</xdr:row>
      <xdr:rowOff>95249</xdr:rowOff>
    </xdr:from>
    <xdr:to>
      <xdr:col>46</xdr:col>
      <xdr:colOff>47625</xdr:colOff>
      <xdr:row>0</xdr:row>
      <xdr:rowOff>881063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5249"/>
          <a:ext cx="964406" cy="785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11</xdr:row>
      <xdr:rowOff>85722</xdr:rowOff>
    </xdr:from>
    <xdr:to>
      <xdr:col>14</xdr:col>
      <xdr:colOff>47625</xdr:colOff>
      <xdr:row>38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D30E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180976</xdr:colOff>
      <xdr:row>0</xdr:row>
      <xdr:rowOff>76200</xdr:rowOff>
    </xdr:from>
    <xdr:to>
      <xdr:col>1</xdr:col>
      <xdr:colOff>669131</xdr:colOff>
      <xdr:row>0</xdr:row>
      <xdr:rowOff>600076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76200"/>
          <a:ext cx="1609724" cy="523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876299</xdr:colOff>
      <xdr:row>0</xdr:row>
      <xdr:rowOff>57150</xdr:rowOff>
    </xdr:from>
    <xdr:to>
      <xdr:col>7</xdr:col>
      <xdr:colOff>540542</xdr:colOff>
      <xdr:row>0</xdr:row>
      <xdr:rowOff>638176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199" y="57150"/>
          <a:ext cx="733425" cy="5810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8"/>
  <sheetViews>
    <sheetView zoomScale="80" zoomScaleNormal="80" workbookViewId="0">
      <pane xSplit="3" ySplit="2" topLeftCell="AP3" activePane="bottomRight" state="frozen"/>
      <selection pane="topRight" activeCell="D1" sqref="D1"/>
      <selection pane="bottomLeft" activeCell="A3" sqref="A3"/>
      <selection pane="bottomRight" activeCell="BI4" sqref="BI4"/>
    </sheetView>
  </sheetViews>
  <sheetFormatPr defaultColWidth="9.109375" defaultRowHeight="14.4" x14ac:dyDescent="0.3"/>
  <cols>
    <col min="1" max="1" width="4.6640625" style="1" customWidth="1"/>
    <col min="2" max="2" width="14.5546875" style="4" customWidth="1"/>
    <col min="3" max="3" width="26" style="1" bestFit="1" customWidth="1"/>
    <col min="4" max="8" width="3.6640625" style="1" customWidth="1"/>
    <col min="9" max="9" width="6.109375" style="1" customWidth="1"/>
    <col min="10" max="10" width="5" style="1" customWidth="1"/>
    <col min="11" max="11" width="4.109375" style="1" bestFit="1" customWidth="1"/>
    <col min="12" max="12" width="4.44140625" style="1" bestFit="1" customWidth="1"/>
    <col min="13" max="13" width="4.44140625" style="1" customWidth="1"/>
    <col min="14" max="14" width="4.33203125" style="1" customWidth="1"/>
    <col min="15" max="15" width="6" style="1" customWidth="1"/>
    <col min="16" max="16" width="4.44140625" style="1" customWidth="1"/>
    <col min="17" max="17" width="4.109375" style="1" bestFit="1" customWidth="1"/>
    <col min="18" max="18" width="4.44140625" style="1" bestFit="1" customWidth="1"/>
    <col min="19" max="20" width="4.44140625" style="1" customWidth="1"/>
    <col min="21" max="21" width="6.33203125" style="1" customWidth="1"/>
    <col min="22" max="22" width="4.88671875" style="1" customWidth="1"/>
    <col min="23" max="23" width="4.33203125" style="1" bestFit="1" customWidth="1"/>
    <col min="24" max="24" width="4.5546875" style="1" bestFit="1" customWidth="1"/>
    <col min="25" max="26" width="4.5546875" style="1" customWidth="1"/>
    <col min="27" max="27" width="6.44140625" style="1" customWidth="1"/>
    <col min="28" max="28" width="4.88671875" style="1" customWidth="1"/>
    <col min="29" max="29" width="4.33203125" style="1" bestFit="1" customWidth="1"/>
    <col min="30" max="30" width="4.5546875" style="1" bestFit="1" customWidth="1"/>
    <col min="31" max="32" width="4.5546875" style="1" customWidth="1"/>
    <col min="33" max="33" width="5.6640625" style="1" customWidth="1"/>
    <col min="34" max="35" width="4.6640625" style="1" customWidth="1"/>
    <col min="36" max="38" width="4.5546875" style="1" customWidth="1"/>
    <col min="39" max="39" width="6.44140625" style="1" customWidth="1"/>
    <col min="40" max="42" width="4.109375" style="1" customWidth="1"/>
    <col min="43" max="44" width="4.44140625" style="1" customWidth="1"/>
    <col min="45" max="45" width="6" style="1" customWidth="1"/>
    <col min="46" max="50" width="4.5546875" style="1" customWidth="1"/>
    <col min="51" max="51" width="6" style="1" customWidth="1"/>
    <col min="52" max="52" width="9.6640625" style="1" bestFit="1" customWidth="1"/>
    <col min="53" max="53" width="10.88671875" style="1" customWidth="1"/>
    <col min="54" max="54" width="8.109375" style="1" customWidth="1"/>
    <col min="55" max="55" width="8.6640625" style="1" customWidth="1"/>
    <col min="56" max="56" width="7.33203125" style="1" customWidth="1"/>
    <col min="57" max="57" width="9.33203125" style="1" customWidth="1"/>
    <col min="58" max="58" width="5.109375" style="1" customWidth="1"/>
    <col min="59" max="16384" width="9.109375" style="1"/>
  </cols>
  <sheetData>
    <row r="1" spans="1:62" ht="76.5" customHeight="1" thickBot="1" x14ac:dyDescent="0.35">
      <c r="A1" s="97" t="s">
        <v>204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</row>
    <row r="2" spans="1:62" s="4" customFormat="1" ht="84" customHeight="1" thickBot="1" x14ac:dyDescent="0.35">
      <c r="A2" s="104" t="s">
        <v>0</v>
      </c>
      <c r="B2" s="106" t="s">
        <v>2</v>
      </c>
      <c r="C2" s="108" t="s">
        <v>1</v>
      </c>
      <c r="D2" s="99" t="s">
        <v>39</v>
      </c>
      <c r="E2" s="102"/>
      <c r="F2" s="102"/>
      <c r="G2" s="102"/>
      <c r="H2" s="102"/>
      <c r="I2" s="103"/>
      <c r="J2" s="99" t="s">
        <v>40</v>
      </c>
      <c r="K2" s="102"/>
      <c r="L2" s="102"/>
      <c r="M2" s="102"/>
      <c r="N2" s="102"/>
      <c r="O2" s="103"/>
      <c r="P2" s="99" t="s">
        <v>41</v>
      </c>
      <c r="Q2" s="102"/>
      <c r="R2" s="102"/>
      <c r="S2" s="102"/>
      <c r="T2" s="102"/>
      <c r="U2" s="103"/>
      <c r="V2" s="99" t="s">
        <v>42</v>
      </c>
      <c r="W2" s="102"/>
      <c r="X2" s="102"/>
      <c r="Y2" s="102"/>
      <c r="Z2" s="102"/>
      <c r="AA2" s="103"/>
      <c r="AB2" s="99" t="s">
        <v>43</v>
      </c>
      <c r="AC2" s="100"/>
      <c r="AD2" s="100"/>
      <c r="AE2" s="100"/>
      <c r="AF2" s="100"/>
      <c r="AG2" s="101"/>
      <c r="AH2" s="99" t="s">
        <v>44</v>
      </c>
      <c r="AI2" s="100"/>
      <c r="AJ2" s="100"/>
      <c r="AK2" s="100"/>
      <c r="AL2" s="100"/>
      <c r="AM2" s="101"/>
      <c r="AN2" s="99" t="s">
        <v>45</v>
      </c>
      <c r="AO2" s="102"/>
      <c r="AP2" s="102"/>
      <c r="AQ2" s="102"/>
      <c r="AR2" s="102"/>
      <c r="AS2" s="103"/>
      <c r="AT2" s="99" t="s">
        <v>46</v>
      </c>
      <c r="AU2" s="100"/>
      <c r="AV2" s="100"/>
      <c r="AW2" s="100"/>
      <c r="AX2" s="100"/>
      <c r="AY2" s="101"/>
      <c r="AZ2" s="89" t="s">
        <v>38</v>
      </c>
      <c r="BA2" s="89" t="s">
        <v>37</v>
      </c>
      <c r="BB2" s="89" t="s">
        <v>4</v>
      </c>
      <c r="BC2" s="91" t="s">
        <v>18</v>
      </c>
      <c r="BD2" s="91" t="s">
        <v>19</v>
      </c>
      <c r="BE2" s="110" t="s">
        <v>20</v>
      </c>
      <c r="BG2" s="93" t="s">
        <v>37</v>
      </c>
      <c r="BH2" s="94"/>
      <c r="BI2" s="94"/>
      <c r="BJ2" s="95" t="s">
        <v>208</v>
      </c>
    </row>
    <row r="3" spans="1:62" s="4" customFormat="1" ht="30" customHeight="1" thickBot="1" x14ac:dyDescent="0.35">
      <c r="A3" s="105"/>
      <c r="B3" s="107"/>
      <c r="C3" s="109"/>
      <c r="D3" s="8" t="s">
        <v>11</v>
      </c>
      <c r="E3" s="7" t="s">
        <v>12</v>
      </c>
      <c r="F3" s="7" t="s">
        <v>13</v>
      </c>
      <c r="G3" s="6" t="s">
        <v>14</v>
      </c>
      <c r="H3" s="6" t="s">
        <v>3</v>
      </c>
      <c r="I3" s="9" t="s">
        <v>15</v>
      </c>
      <c r="J3" s="8" t="s">
        <v>11</v>
      </c>
      <c r="K3" s="7" t="s">
        <v>12</v>
      </c>
      <c r="L3" s="7" t="s">
        <v>13</v>
      </c>
      <c r="M3" s="6" t="s">
        <v>14</v>
      </c>
      <c r="N3" s="6" t="s">
        <v>3</v>
      </c>
      <c r="O3" s="9" t="s">
        <v>15</v>
      </c>
      <c r="P3" s="8" t="s">
        <v>11</v>
      </c>
      <c r="Q3" s="7" t="s">
        <v>12</v>
      </c>
      <c r="R3" s="7" t="s">
        <v>13</v>
      </c>
      <c r="S3" s="6" t="s">
        <v>14</v>
      </c>
      <c r="T3" s="6" t="s">
        <v>3</v>
      </c>
      <c r="U3" s="9" t="s">
        <v>15</v>
      </c>
      <c r="V3" s="8" t="s">
        <v>11</v>
      </c>
      <c r="W3" s="7" t="s">
        <v>12</v>
      </c>
      <c r="X3" s="7" t="s">
        <v>13</v>
      </c>
      <c r="Y3" s="6" t="s">
        <v>14</v>
      </c>
      <c r="Z3" s="6" t="s">
        <v>3</v>
      </c>
      <c r="AA3" s="9" t="s">
        <v>15</v>
      </c>
      <c r="AB3" s="8" t="s">
        <v>11</v>
      </c>
      <c r="AC3" s="7" t="s">
        <v>12</v>
      </c>
      <c r="AD3" s="7" t="s">
        <v>13</v>
      </c>
      <c r="AE3" s="6" t="s">
        <v>14</v>
      </c>
      <c r="AF3" s="6" t="s">
        <v>3</v>
      </c>
      <c r="AG3" s="9" t="s">
        <v>15</v>
      </c>
      <c r="AH3" s="8" t="s">
        <v>11</v>
      </c>
      <c r="AI3" s="7" t="s">
        <v>12</v>
      </c>
      <c r="AJ3" s="7" t="s">
        <v>13</v>
      </c>
      <c r="AK3" s="6" t="s">
        <v>14</v>
      </c>
      <c r="AL3" s="6" t="s">
        <v>3</v>
      </c>
      <c r="AM3" s="9" t="s">
        <v>15</v>
      </c>
      <c r="AN3" s="8" t="s">
        <v>11</v>
      </c>
      <c r="AO3" s="36" t="s">
        <v>12</v>
      </c>
      <c r="AP3" s="36" t="s">
        <v>13</v>
      </c>
      <c r="AQ3" s="6" t="s">
        <v>14</v>
      </c>
      <c r="AR3" s="6" t="s">
        <v>3</v>
      </c>
      <c r="AS3" s="9" t="s">
        <v>15</v>
      </c>
      <c r="AT3" s="8" t="s">
        <v>11</v>
      </c>
      <c r="AU3" s="36" t="s">
        <v>12</v>
      </c>
      <c r="AV3" s="36" t="s">
        <v>13</v>
      </c>
      <c r="AW3" s="6" t="s">
        <v>14</v>
      </c>
      <c r="AX3" s="6" t="s">
        <v>3</v>
      </c>
      <c r="AY3" s="44" t="s">
        <v>15</v>
      </c>
      <c r="AZ3" s="90"/>
      <c r="BA3" s="90"/>
      <c r="BB3" s="90"/>
      <c r="BC3" s="92"/>
      <c r="BD3" s="92"/>
      <c r="BE3" s="111"/>
      <c r="BG3" s="49" t="s">
        <v>209</v>
      </c>
      <c r="BH3" s="49" t="s">
        <v>210</v>
      </c>
      <c r="BI3" s="49" t="s">
        <v>211</v>
      </c>
      <c r="BJ3" s="96"/>
    </row>
    <row r="4" spans="1:62" s="64" customFormat="1" ht="30" customHeight="1" x14ac:dyDescent="0.3">
      <c r="A4" s="61">
        <v>1</v>
      </c>
      <c r="B4" s="62" t="s">
        <v>62</v>
      </c>
      <c r="C4" s="63" t="s">
        <v>63</v>
      </c>
      <c r="D4" s="64">
        <v>49</v>
      </c>
      <c r="E4" s="65">
        <v>49</v>
      </c>
      <c r="F4" s="65">
        <f t="shared" ref="F4:F67" si="0">SUM(D4:E4)</f>
        <v>98</v>
      </c>
      <c r="G4" s="65" t="str">
        <f>IF(OR(F4&lt;=39),"F",(IF(F4&gt;=90,"O",IF(F4&gt;=80,"A+",IF(F4&gt;=70,"A",IF(F4&gt;=60,"B+",IF(F4&gt;=55,"B",IF(F4&gt;=50,"C",IF(F4&gt;=40,"P")))))))))</f>
        <v>O</v>
      </c>
      <c r="H4" s="66" t="str">
        <f>IF(OR(F4&lt;=39),"0",(IF(F4&gt;=90,"10",IF(F4&gt;=80,"9",IF(F4&gt;=70,"8",IF(F4&gt;=60,"7",IF(F4&gt;=55,"6",IF(F4&gt;=50,"5",IF(F4&gt;=40,"4")))))))))</f>
        <v>10</v>
      </c>
      <c r="I4" s="66" t="str">
        <f>IF((E4=0),"AB",(IF(OR(D4&lt;20,E4&lt;18,D4+E4&lt;38),"FAIL","PASS")))</f>
        <v>PASS</v>
      </c>
      <c r="J4" s="65">
        <v>50</v>
      </c>
      <c r="K4" s="65">
        <v>35</v>
      </c>
      <c r="L4" s="65">
        <f t="shared" ref="L4:L67" si="1">SUM(J4:K4)</f>
        <v>85</v>
      </c>
      <c r="M4" s="66" t="str">
        <f>IF(OR(L4&lt;=39),"F",(IF(L4&gt;=90,"O",IF(L4&gt;=80,"A+",IF(L4&gt;=70,"A",IF(L4&gt;=60,"B+",IF(L4&gt;=55,"B",IF(L4&gt;=50,"C",IF(L4&gt;=40,"P")))))))))</f>
        <v>A+</v>
      </c>
      <c r="N4" s="66" t="str">
        <f>IF(OR(L4&lt;=39),"0",(IF(L4&gt;=90,"10",IF(L4&gt;=80,"9",IF(L4&gt;=70,"8",IF(L4&gt;=60,"7",IF(L4&gt;=55,"6",IF(L4&gt;=50,"5",IF(L4&gt;=40,"4")))))))))</f>
        <v>9</v>
      </c>
      <c r="O4" s="66" t="str">
        <f>IF((K4=0),"AB",(IF(OR(J4&lt;20,K4&lt;18,J4+K4&lt;38),"FAIL","PASS")))</f>
        <v>PASS</v>
      </c>
      <c r="P4" s="65">
        <v>49</v>
      </c>
      <c r="Q4" s="65">
        <v>34</v>
      </c>
      <c r="R4" s="65">
        <f t="shared" ref="R4:R67" si="2">SUM(P4:Q4)</f>
        <v>83</v>
      </c>
      <c r="S4" s="66" t="str">
        <f>IF(OR(R4&lt;=39),"F",(IF(R4&gt;=90,"O",IF(R4&gt;=80,"A+",IF(R4&gt;=70,"A",IF(R4&gt;=60,"B+",IF(R4&gt;=55,"B",IF(R4&gt;=50,"C",IF(R4&gt;=40,"P")))))))))</f>
        <v>A+</v>
      </c>
      <c r="T4" s="66" t="str">
        <f>IF(OR(R4&lt;=39),"0",(IF(R4&gt;=90,"10",IF(R4&gt;=80,"9",IF(R4&gt;=70,"8",IF(R4&gt;=60,"7",IF(R4&gt;=55,"6",IF(R4&gt;=50,"5",IF(R4&gt;=40,"4")))))))))</f>
        <v>9</v>
      </c>
      <c r="U4" s="67" t="str">
        <f>IF((Q4=0),"AB",(IF(OR(P4&lt;20,Q4&lt;18,P4+Q4&lt;38),"FAIL","PASS")))</f>
        <v>PASS</v>
      </c>
      <c r="V4" s="65">
        <v>46</v>
      </c>
      <c r="W4" s="65">
        <v>48</v>
      </c>
      <c r="X4" s="65">
        <f t="shared" ref="X4:X67" si="3">SUM(V4:W4)</f>
        <v>94</v>
      </c>
      <c r="Y4" s="66" t="str">
        <f>IF(OR(X4&lt;=39),"F",(IF(X4&gt;=90,"O",IF(X4&gt;=80,"A+",IF(X4&gt;=70,"A",IF(X4&gt;=60,"B+",IF(X4&gt;=55,"B",IF(X4&gt;=50,"C",IF(X4&gt;=40,"P")))))))))</f>
        <v>O</v>
      </c>
      <c r="Z4" s="66" t="str">
        <f>IF(OR(X4&lt;=39),"0",(IF(X4&gt;=90,"10",IF(X4&gt;=80,"9",IF(X4&gt;=70,"8",IF(X4&gt;=60,"7",IF(X4&gt;=55,"6",IF(X4&gt;=50,"5",IF(X4&gt;=40,"4")))))))))</f>
        <v>10</v>
      </c>
      <c r="AA4" s="67" t="str">
        <f>IF((W4=0),"AB",(IF(OR(V4&lt;20,W4&lt;18,V4+W4&lt;38),"FAIL","PASS")))</f>
        <v>PASS</v>
      </c>
      <c r="AB4" s="65">
        <v>50</v>
      </c>
      <c r="AC4" s="65">
        <v>50</v>
      </c>
      <c r="AD4" s="65">
        <f t="shared" ref="AD4:AD67" si="4">SUM(AB4:AC4)</f>
        <v>100</v>
      </c>
      <c r="AE4" s="66" t="str">
        <f>IF(OR(AD4&lt;=39),"F",(IF(AD4&gt;=90,"O",IF(AD4&gt;=80,"A+",IF(AD4&gt;=70,"A",IF(AD4&gt;=60,"B+",IF(AD4&gt;=55,"B",IF(AD4&gt;=50,"C",IF(AD4&gt;=40,"P")))))))))</f>
        <v>O</v>
      </c>
      <c r="AF4" s="66" t="str">
        <f>IF(OR(AD4&lt;=39),"0",(IF(AD4&gt;=90,"10",IF(AD4&gt;=80,"9",IF(AD4&gt;=70,"8",IF(AD4&gt;=60,"7",IF(AD4&gt;=55,"6",IF(AD4&gt;=50,"5",IF(AD4&gt;=40,"4")))))))))</f>
        <v>10</v>
      </c>
      <c r="AG4" s="67" t="str">
        <f>IF((AD4=0),"AB",(IF(OR(AB4&lt;20,AC4&lt;18,AB4+AD4&lt;38),"FAIL","PASS")))</f>
        <v>PASS</v>
      </c>
      <c r="AH4" s="65">
        <v>49</v>
      </c>
      <c r="AI4" s="65">
        <v>50</v>
      </c>
      <c r="AJ4" s="65">
        <f t="shared" ref="AJ4:AJ67" si="5">SUM(AH4:AI4)</f>
        <v>99</v>
      </c>
      <c r="AK4" s="66" t="str">
        <f>IF(OR(AJ4&lt;=39),"F",(IF(AJ4&gt;=90,"O",IF(AJ4&gt;=80,"A+",IF(AJ4&gt;=70,"A",IF(AJ4&gt;=60,"B+",IF(AJ4&gt;=55,"B",IF(AJ4&gt;=50,"C",IF(AJ4&gt;=40,"P")))))))))</f>
        <v>O</v>
      </c>
      <c r="AL4" s="66" t="str">
        <f>IF(OR(AJ4&lt;=39),"0",(IF(AJ4&gt;=90,"10",IF(AJ4&gt;=80,"9",IF(AJ4&gt;=70,"8",IF(AJ4&gt;=60,"7",IF(AJ4&gt;=55,"6",IF(AJ4&gt;=50,"5",IF(AJ4&gt;=40,"4")))))))))</f>
        <v>10</v>
      </c>
      <c r="AM4" s="66" t="str">
        <f>IF((AI4=0),"AB",(IF(OR(AH4&lt;20,AI4&lt;18,AH4+AI4&lt;38),"FAIL","PASS")))</f>
        <v>PASS</v>
      </c>
      <c r="AN4" s="65">
        <v>48</v>
      </c>
      <c r="AO4" s="65">
        <v>37</v>
      </c>
      <c r="AP4" s="65">
        <f>SUM(AN4:AO4)</f>
        <v>85</v>
      </c>
      <c r="AQ4" s="66" t="str">
        <f>IF(OR(AP4&lt;=39),"F",(IF(AP4&gt;=90,"O",IF(AP4&gt;=80,"A+",IF(AP4&gt;=70,"A",IF(AP4&gt;=60,"B+",IF(AP4&gt;=55,"B",IF(AP4&gt;=50,"C",IF(AP4&gt;=40,"P")))))))))</f>
        <v>A+</v>
      </c>
      <c r="AR4" s="66" t="str">
        <f>IF(OR(AP4&lt;=39),"0",(IF(AP4&gt;=90,"10",IF(AP4&gt;=80,"9",IF(AP4&gt;=70,"8",IF(AP4&gt;=60,"7",IF(AP4&gt;=55,"6",IF(AP4&gt;=50,"5",IF(AP4&gt;=40,"4")))))))))</f>
        <v>9</v>
      </c>
      <c r="AS4" s="67" t="str">
        <f>IF((AO4=0),"AB",(IF(OR(AN4&lt;20,AO4&lt;18,AN4+AO4&lt;38),"FAIL","PASS")))</f>
        <v>PASS</v>
      </c>
      <c r="AT4" s="65">
        <v>50</v>
      </c>
      <c r="AU4" s="65">
        <v>50</v>
      </c>
      <c r="AV4" s="65">
        <f t="shared" ref="AV4:AV67" si="6">SUM(AT4:AU4)</f>
        <v>100</v>
      </c>
      <c r="AW4" s="66" t="str">
        <f>IF(OR(AV4&lt;=39),"F",(IF(AV4&gt;=90,"O",IF(AV4&gt;=80,"A+",IF(AV4&gt;=70,"A",IF(AV4&gt;=60,"B+",IF(AV4&gt;=55,"B",IF(AV4&gt;=50,"C",IF(AV4&gt;=40,"P")))))))))</f>
        <v>O</v>
      </c>
      <c r="AX4" s="66" t="str">
        <f>IF(OR(AV4&lt;=39),"0",(IF(AV4&gt;=90,"10",IF(AV4&gt;=80,"9",IF(AV4&gt;=70,"8",IF(AV4&gt;=60,"7",IF(AV4&gt;=55,"6",IF(AV4&gt;=50,"5",IF(AV4&gt;=40,"4")))))))))</f>
        <v>10</v>
      </c>
      <c r="AY4" s="65" t="str">
        <f>IF((AU4=0),"AB",(IF(OR(AT4&lt;20,AU4&lt;18,AT4+AU4&lt;38),"FAIL","PASS")))</f>
        <v>PASS</v>
      </c>
      <c r="AZ4" s="68">
        <f>SUM(F4,L4,R4,X4,AD4,AJ4,AP4,AV4)</f>
        <v>744</v>
      </c>
      <c r="BA4" s="68">
        <f t="shared" ref="BA4:BA35" si="7">H4*3+N4*4+T4*4+Z4*3+AF4*1+AL4*1+AR4*1+AX4*1</f>
        <v>171</v>
      </c>
      <c r="BB4" s="69">
        <f>(BA4/18)</f>
        <v>9.5</v>
      </c>
      <c r="BC4" s="70">
        <f>(AZ4/800)*100</f>
        <v>93</v>
      </c>
      <c r="BD4" s="71">
        <f>SUM(COUNTIF(D4:AY4, {"FAIL","AB"}))</f>
        <v>0</v>
      </c>
      <c r="BE4" s="67" t="str">
        <f>IF(BD4&gt;0,"FAIL", IF(BC4&gt;=70,"FCD",IF(BC4&gt;=60,"FC","SC")))</f>
        <v>FCD</v>
      </c>
      <c r="BG4" s="65">
        <v>190</v>
      </c>
      <c r="BH4" s="65">
        <v>174</v>
      </c>
      <c r="BI4" s="65">
        <v>171</v>
      </c>
      <c r="BJ4" s="72">
        <f>SUM(BG4:BI4)/58</f>
        <v>9.2241379310344822</v>
      </c>
    </row>
    <row r="5" spans="1:62" s="50" customFormat="1" ht="30" customHeight="1" x14ac:dyDescent="0.3">
      <c r="A5" s="57">
        <v>2</v>
      </c>
      <c r="B5" s="41" t="s">
        <v>64</v>
      </c>
      <c r="C5" s="42" t="s">
        <v>65</v>
      </c>
      <c r="D5" s="43">
        <v>46</v>
      </c>
      <c r="E5" s="43">
        <v>28</v>
      </c>
      <c r="F5" s="43">
        <f t="shared" si="0"/>
        <v>74</v>
      </c>
      <c r="G5" s="43" t="str">
        <f t="shared" ref="G5:G68" si="8">IF(OR(F5&lt;=39),"F",(IF(F5&gt;=90,"O",IF(F5&gt;=80,"A+",IF(F5&gt;=70,"A",IF(F5&gt;=60,"B+",IF(F5&gt;=55,"B",IF(F5&gt;=50,"C",IF(F5&gt;=40,"P")))))))))</f>
        <v>A</v>
      </c>
      <c r="H5" s="51" t="str">
        <f t="shared" ref="H5:H68" si="9">IF(OR(F5&lt;=39),"0",(IF(F5&gt;=90,"10",IF(F5&gt;=80,"9",IF(F5&gt;=70,"8",IF(F5&gt;=60,"7",IF(F5&gt;=55,"6",IF(F5&gt;=50,"5",IF(F5&gt;=40,"4")))))))))</f>
        <v>8</v>
      </c>
      <c r="I5" s="51" t="str">
        <f t="shared" ref="I5:I68" si="10">IF((E5=0),"AB",(IF(OR(D5&lt;20,E5&lt;18,D5+E5&lt;38),"FAIL","PASS")))</f>
        <v>PASS</v>
      </c>
      <c r="J5" s="43">
        <v>47</v>
      </c>
      <c r="K5" s="43">
        <v>12</v>
      </c>
      <c r="L5" s="43">
        <f t="shared" si="1"/>
        <v>59</v>
      </c>
      <c r="M5" s="51" t="str">
        <f t="shared" ref="M5:M68" si="11">IF(OR(L5&lt;=39),"F",(IF(L5&gt;=90,"O",IF(L5&gt;=80,"A+",IF(L5&gt;=70,"A",IF(L5&gt;=60,"B+",IF(L5&gt;=55,"B",IF(L5&gt;=50,"C",IF(L5&gt;=40,"P")))))))))</f>
        <v>B</v>
      </c>
      <c r="N5" s="51" t="str">
        <f t="shared" ref="N5:N68" si="12">IF(OR(L5&lt;=39),"0",(IF(L5&gt;=90,"10",IF(L5&gt;=80,"9",IF(L5&gt;=70,"8",IF(L5&gt;=60,"7",IF(L5&gt;=55,"6",IF(L5&gt;=50,"5",IF(L5&gt;=40,"4")))))))))</f>
        <v>6</v>
      </c>
      <c r="O5" s="51" t="str">
        <f t="shared" ref="O5:O68" si="13">IF((K5=0),"AB",(IF(OR(J5&lt;20,K5&lt;18,J5+K5&lt;38),"FAIL","PASS")))</f>
        <v>FAIL</v>
      </c>
      <c r="P5" s="43">
        <v>50</v>
      </c>
      <c r="Q5" s="43">
        <v>22</v>
      </c>
      <c r="R5" s="43">
        <f t="shared" si="2"/>
        <v>72</v>
      </c>
      <c r="S5" s="51" t="str">
        <f t="shared" ref="S5:S68" si="14">IF(OR(R5&lt;=39),"F",(IF(R5&gt;=90,"O",IF(R5&gt;=80,"A+",IF(R5&gt;=70,"A",IF(R5&gt;=60,"B+",IF(R5&gt;=55,"B",IF(R5&gt;=50,"C",IF(R5&gt;=40,"P")))))))))</f>
        <v>A</v>
      </c>
      <c r="T5" s="51" t="str">
        <f t="shared" ref="T5:T68" si="15">IF(OR(R5&lt;=39),"0",(IF(R5&gt;=90,"10",IF(R5&gt;=80,"9",IF(R5&gt;=70,"8",IF(R5&gt;=60,"7",IF(R5&gt;=55,"6",IF(R5&gt;=50,"5",IF(R5&gt;=40,"4")))))))))</f>
        <v>8</v>
      </c>
      <c r="U5" s="52" t="str">
        <f t="shared" ref="U5:U68" si="16">IF((Q5=0),"AB",(IF(OR(P5&lt;20,Q5&lt;18,P5+Q5&lt;38),"FAIL","PASS")))</f>
        <v>PASS</v>
      </c>
      <c r="V5" s="43">
        <v>45</v>
      </c>
      <c r="W5" s="43">
        <v>33</v>
      </c>
      <c r="X5" s="43">
        <f t="shared" si="3"/>
        <v>78</v>
      </c>
      <c r="Y5" s="51" t="str">
        <f t="shared" ref="Y5:Y68" si="17">IF(OR(X5&lt;=39),"F",(IF(X5&gt;=90,"O",IF(X5&gt;=80,"A+",IF(X5&gt;=70,"A",IF(X5&gt;=60,"B+",IF(X5&gt;=55,"B",IF(X5&gt;=50,"C",IF(X5&gt;=40,"P")))))))))</f>
        <v>A</v>
      </c>
      <c r="Z5" s="51" t="str">
        <f t="shared" ref="Z5:Z68" si="18">IF(OR(X5&lt;=39),"0",(IF(X5&gt;=90,"10",IF(X5&gt;=80,"9",IF(X5&gt;=70,"8",IF(X5&gt;=60,"7",IF(X5&gt;=55,"6",IF(X5&gt;=50,"5",IF(X5&gt;=40,"4")))))))))</f>
        <v>8</v>
      </c>
      <c r="AA5" s="52" t="str">
        <f t="shared" ref="AA5:AA68" si="19">IF((W5=0),"AB",(IF(OR(V5&lt;20,W5&lt;18,V5+W5&lt;38),"FAIL","PASS")))</f>
        <v>PASS</v>
      </c>
      <c r="AB5" s="43">
        <v>50</v>
      </c>
      <c r="AC5" s="43">
        <v>48</v>
      </c>
      <c r="AD5" s="43">
        <f t="shared" si="4"/>
        <v>98</v>
      </c>
      <c r="AE5" s="51" t="str">
        <f t="shared" ref="AE5:AE68" si="20">IF(OR(AD5&lt;=39),"F",(IF(AD5&gt;=90,"O",IF(AD5&gt;=80,"A+",IF(AD5&gt;=70,"A",IF(AD5&gt;=60,"B+",IF(AD5&gt;=55,"B",IF(AD5&gt;=50,"C",IF(AD5&gt;=40,"P")))))))))</f>
        <v>O</v>
      </c>
      <c r="AF5" s="51" t="str">
        <f t="shared" ref="AF5:AF68" si="21">IF(OR(AD5&lt;=39),"0",(IF(AD5&gt;=90,"10",IF(AD5&gt;=80,"9",IF(AD5&gt;=70,"8",IF(AD5&gt;=60,"7",IF(AD5&gt;=55,"6",IF(AD5&gt;=50,"5",IF(AD5&gt;=40,"4")))))))))</f>
        <v>10</v>
      </c>
      <c r="AG5" s="52" t="str">
        <f t="shared" ref="AG5:AG68" si="22">IF((AD5=0),"AB",(IF(OR(AB5&lt;20,AC5&lt;18,AB5+AD5&lt;38),"FAIL","PASS")))</f>
        <v>PASS</v>
      </c>
      <c r="AH5" s="43">
        <v>46</v>
      </c>
      <c r="AI5" s="43">
        <v>47</v>
      </c>
      <c r="AJ5" s="43">
        <f t="shared" si="5"/>
        <v>93</v>
      </c>
      <c r="AK5" s="51" t="str">
        <f t="shared" ref="AK5:AK68" si="23">IF(OR(AJ5&lt;=39),"F",(IF(AJ5&gt;=90,"O",IF(AJ5&gt;=80,"A+",IF(AJ5&gt;=70,"A",IF(AJ5&gt;=60,"B+",IF(AJ5&gt;=55,"B",IF(AJ5&gt;=50,"C",IF(AJ5&gt;=40,"P")))))))))</f>
        <v>O</v>
      </c>
      <c r="AL5" s="51" t="str">
        <f t="shared" ref="AL5:AL68" si="24">IF(OR(AJ5&lt;=39),"0",(IF(AJ5&gt;=90,"10",IF(AJ5&gt;=80,"9",IF(AJ5&gt;=70,"8",IF(AJ5&gt;=60,"7",IF(AJ5&gt;=55,"6",IF(AJ5&gt;=50,"5",IF(AJ5&gt;=40,"4")))))))))</f>
        <v>10</v>
      </c>
      <c r="AM5" s="51" t="str">
        <f t="shared" ref="AM5:AM68" si="25">IF((AI5=0),"AB",(IF(OR(AH5&lt;20,AI5&lt;18,AH5+AI5&lt;38),"FAIL","PASS")))</f>
        <v>PASS</v>
      </c>
      <c r="AN5" s="43">
        <v>42</v>
      </c>
      <c r="AO5" s="43">
        <v>22</v>
      </c>
      <c r="AP5" s="43">
        <f t="shared" ref="AP5:AP68" si="26">SUM(AN5:AO5)</f>
        <v>64</v>
      </c>
      <c r="AQ5" s="51" t="str">
        <f t="shared" ref="AQ5:AQ68" si="27">IF(OR(AP5&lt;=39),"F",(IF(AP5&gt;=90,"O",IF(AP5&gt;=80,"A+",IF(AP5&gt;=70,"A",IF(AP5&gt;=60,"B+",IF(AP5&gt;=55,"B",IF(AP5&gt;=50,"C",IF(AP5&gt;=40,"P")))))))))</f>
        <v>B+</v>
      </c>
      <c r="AR5" s="51" t="str">
        <f t="shared" ref="AR5:AR68" si="28">IF(OR(AP5&lt;=39),"0",(IF(AP5&gt;=90,"10",IF(AP5&gt;=80,"9",IF(AP5&gt;=70,"8",IF(AP5&gt;=60,"7",IF(AP5&gt;=55,"6",IF(AP5&gt;=50,"5",IF(AP5&gt;=40,"4")))))))))</f>
        <v>7</v>
      </c>
      <c r="AS5" s="52" t="str">
        <f t="shared" ref="AS5:AS68" si="29">IF((AO5=0),"AB",(IF(OR(AN5&lt;20,AO5&lt;18,AN5+AO5&lt;38),"FAIL","PASS")))</f>
        <v>PASS</v>
      </c>
      <c r="AT5" s="43">
        <v>50</v>
      </c>
      <c r="AU5" s="43">
        <v>48</v>
      </c>
      <c r="AV5" s="43">
        <f t="shared" si="6"/>
        <v>98</v>
      </c>
      <c r="AW5" s="51" t="str">
        <f t="shared" ref="AW5:AW68" si="30">IF(OR(AV5&lt;=39),"F",(IF(AV5&gt;=90,"O",IF(AV5&gt;=80,"A+",IF(AV5&gt;=70,"A",IF(AV5&gt;=60,"B+",IF(AV5&gt;=55,"B",IF(AV5&gt;=50,"C",IF(AV5&gt;=40,"P")))))))))</f>
        <v>O</v>
      </c>
      <c r="AX5" s="51" t="str">
        <f t="shared" ref="AX5:AX68" si="31">IF(OR(AV5&lt;=39),"0",(IF(AV5&gt;=90,"10",IF(AV5&gt;=80,"9",IF(AV5&gt;=70,"8",IF(AV5&gt;=60,"7",IF(AV5&gt;=55,"6",IF(AV5&gt;=50,"5",IF(AV5&gt;=40,"4")))))))))</f>
        <v>10</v>
      </c>
      <c r="AY5" s="43" t="str">
        <f t="shared" ref="AY5:AY68" si="32">IF((AU5=0),"AB",(IF(OR(AT5&lt;20,AU5&lt;18,AT5+AU5&lt;38),"FAIL","PASS")))</f>
        <v>PASS</v>
      </c>
      <c r="AZ5" s="53">
        <f t="shared" ref="AZ5:AZ68" si="33">SUM(F5,L5,R5,X5,AD5,AJ5,AP5,AV5)</f>
        <v>636</v>
      </c>
      <c r="BA5" s="53">
        <f t="shared" si="7"/>
        <v>141</v>
      </c>
      <c r="BB5" s="54">
        <f t="shared" ref="BB5:BB68" si="34">(BA5/18)</f>
        <v>7.833333333333333</v>
      </c>
      <c r="BC5" s="55">
        <f t="shared" ref="BC5:BC68" si="35">(AZ5/800)*100</f>
        <v>79.5</v>
      </c>
      <c r="BD5" s="56">
        <f>SUM(COUNTIF(D5:AY5, {"FAIL","AB"}))</f>
        <v>1</v>
      </c>
      <c r="BE5" s="52" t="str">
        <f t="shared" ref="BE5:BE36" si="36">IF(BD5&gt;0,"FAIL", IF(BC5&gt;=70,"FCD",IF(BC5&gt;=60,"FC","SC")))</f>
        <v>FAIL</v>
      </c>
      <c r="BG5" s="43">
        <v>154</v>
      </c>
      <c r="BH5" s="43">
        <v>151</v>
      </c>
      <c r="BI5" s="43">
        <v>141</v>
      </c>
      <c r="BJ5" s="60">
        <f t="shared" ref="BJ5:BJ68" si="37">SUM(BG5:BI5)/58</f>
        <v>7.6896551724137927</v>
      </c>
    </row>
    <row r="6" spans="1:62" s="50" customFormat="1" ht="30" customHeight="1" x14ac:dyDescent="0.3">
      <c r="A6" s="57">
        <v>3</v>
      </c>
      <c r="B6" s="41" t="s">
        <v>66</v>
      </c>
      <c r="C6" s="42" t="s">
        <v>67</v>
      </c>
      <c r="D6" s="43">
        <v>33</v>
      </c>
      <c r="E6" s="43">
        <v>9</v>
      </c>
      <c r="F6" s="43">
        <f t="shared" si="0"/>
        <v>42</v>
      </c>
      <c r="G6" s="43" t="str">
        <f t="shared" si="8"/>
        <v>P</v>
      </c>
      <c r="H6" s="51" t="str">
        <f t="shared" si="9"/>
        <v>4</v>
      </c>
      <c r="I6" s="51" t="str">
        <f t="shared" si="10"/>
        <v>FAIL</v>
      </c>
      <c r="J6" s="43">
        <v>43</v>
      </c>
      <c r="K6" s="43">
        <v>18</v>
      </c>
      <c r="L6" s="43">
        <f t="shared" si="1"/>
        <v>61</v>
      </c>
      <c r="M6" s="51" t="str">
        <f t="shared" si="11"/>
        <v>B+</v>
      </c>
      <c r="N6" s="51" t="str">
        <f t="shared" si="12"/>
        <v>7</v>
      </c>
      <c r="O6" s="51" t="str">
        <f t="shared" si="13"/>
        <v>PASS</v>
      </c>
      <c r="P6" s="43">
        <v>45</v>
      </c>
      <c r="Q6" s="43">
        <v>18</v>
      </c>
      <c r="R6" s="43">
        <f t="shared" si="2"/>
        <v>63</v>
      </c>
      <c r="S6" s="51" t="str">
        <f t="shared" si="14"/>
        <v>B+</v>
      </c>
      <c r="T6" s="51" t="str">
        <f t="shared" si="15"/>
        <v>7</v>
      </c>
      <c r="U6" s="52" t="str">
        <f t="shared" si="16"/>
        <v>PASS</v>
      </c>
      <c r="V6" s="43">
        <v>34</v>
      </c>
      <c r="W6" s="43">
        <v>26</v>
      </c>
      <c r="X6" s="43">
        <f t="shared" si="3"/>
        <v>60</v>
      </c>
      <c r="Y6" s="51" t="str">
        <f t="shared" si="17"/>
        <v>B+</v>
      </c>
      <c r="Z6" s="51" t="str">
        <f t="shared" si="18"/>
        <v>7</v>
      </c>
      <c r="AA6" s="52" t="str">
        <f t="shared" si="19"/>
        <v>PASS</v>
      </c>
      <c r="AB6" s="43">
        <v>50</v>
      </c>
      <c r="AC6" s="43">
        <v>39</v>
      </c>
      <c r="AD6" s="43">
        <f t="shared" si="4"/>
        <v>89</v>
      </c>
      <c r="AE6" s="51" t="str">
        <f t="shared" si="20"/>
        <v>A+</v>
      </c>
      <c r="AF6" s="51" t="str">
        <f t="shared" si="21"/>
        <v>9</v>
      </c>
      <c r="AG6" s="52" t="str">
        <f t="shared" si="22"/>
        <v>PASS</v>
      </c>
      <c r="AH6" s="43">
        <v>48</v>
      </c>
      <c r="AI6" s="43">
        <v>46</v>
      </c>
      <c r="AJ6" s="43">
        <f t="shared" si="5"/>
        <v>94</v>
      </c>
      <c r="AK6" s="51" t="str">
        <f t="shared" si="23"/>
        <v>O</v>
      </c>
      <c r="AL6" s="51" t="str">
        <f t="shared" si="24"/>
        <v>10</v>
      </c>
      <c r="AM6" s="51" t="str">
        <f t="shared" si="25"/>
        <v>PASS</v>
      </c>
      <c r="AN6" s="43">
        <v>43</v>
      </c>
      <c r="AO6" s="43">
        <v>18</v>
      </c>
      <c r="AP6" s="43">
        <f t="shared" si="26"/>
        <v>61</v>
      </c>
      <c r="AQ6" s="51" t="str">
        <f t="shared" si="27"/>
        <v>B+</v>
      </c>
      <c r="AR6" s="51" t="str">
        <f t="shared" si="28"/>
        <v>7</v>
      </c>
      <c r="AS6" s="52" t="str">
        <f t="shared" si="29"/>
        <v>PASS</v>
      </c>
      <c r="AT6" s="43">
        <v>39</v>
      </c>
      <c r="AU6" s="43">
        <v>48</v>
      </c>
      <c r="AV6" s="43">
        <f t="shared" si="6"/>
        <v>87</v>
      </c>
      <c r="AW6" s="51" t="str">
        <f t="shared" si="30"/>
        <v>A+</v>
      </c>
      <c r="AX6" s="51" t="str">
        <f t="shared" si="31"/>
        <v>9</v>
      </c>
      <c r="AY6" s="43" t="str">
        <f t="shared" si="32"/>
        <v>PASS</v>
      </c>
      <c r="AZ6" s="53">
        <f t="shared" si="33"/>
        <v>557</v>
      </c>
      <c r="BA6" s="53">
        <f t="shared" si="7"/>
        <v>124</v>
      </c>
      <c r="BB6" s="54">
        <f t="shared" si="34"/>
        <v>6.8888888888888893</v>
      </c>
      <c r="BC6" s="55">
        <f t="shared" si="35"/>
        <v>69.625</v>
      </c>
      <c r="BD6" s="56">
        <f>SUM(COUNTIF(D6:AY6, {"FAIL","AB"}))</f>
        <v>1</v>
      </c>
      <c r="BE6" s="52" t="str">
        <f t="shared" si="36"/>
        <v>FAIL</v>
      </c>
      <c r="BG6" s="43">
        <v>146</v>
      </c>
      <c r="BH6" s="43">
        <v>100</v>
      </c>
      <c r="BI6" s="43">
        <v>124</v>
      </c>
      <c r="BJ6" s="60">
        <f t="shared" si="37"/>
        <v>6.3793103448275863</v>
      </c>
    </row>
    <row r="7" spans="1:62" s="50" customFormat="1" ht="30" customHeight="1" x14ac:dyDescent="0.3">
      <c r="A7" s="57">
        <v>4</v>
      </c>
      <c r="B7" s="41" t="s">
        <v>68</v>
      </c>
      <c r="C7" s="42" t="s">
        <v>69</v>
      </c>
      <c r="D7" s="43">
        <v>37</v>
      </c>
      <c r="E7" s="43">
        <v>21</v>
      </c>
      <c r="F7" s="43">
        <f t="shared" si="0"/>
        <v>58</v>
      </c>
      <c r="G7" s="43" t="str">
        <f t="shared" si="8"/>
        <v>B</v>
      </c>
      <c r="H7" s="51" t="str">
        <f t="shared" si="9"/>
        <v>6</v>
      </c>
      <c r="I7" s="51" t="str">
        <f t="shared" si="10"/>
        <v>PASS</v>
      </c>
      <c r="J7" s="43">
        <v>46</v>
      </c>
      <c r="K7" s="43">
        <v>20</v>
      </c>
      <c r="L7" s="43">
        <f t="shared" si="1"/>
        <v>66</v>
      </c>
      <c r="M7" s="51" t="str">
        <f t="shared" si="11"/>
        <v>B+</v>
      </c>
      <c r="N7" s="51" t="str">
        <f t="shared" si="12"/>
        <v>7</v>
      </c>
      <c r="O7" s="51" t="str">
        <f t="shared" si="13"/>
        <v>PASS</v>
      </c>
      <c r="P7" s="43">
        <v>43</v>
      </c>
      <c r="Q7" s="43">
        <v>21</v>
      </c>
      <c r="R7" s="43">
        <f t="shared" si="2"/>
        <v>64</v>
      </c>
      <c r="S7" s="51" t="str">
        <f t="shared" si="14"/>
        <v>B+</v>
      </c>
      <c r="T7" s="51" t="str">
        <f t="shared" si="15"/>
        <v>7</v>
      </c>
      <c r="U7" s="52" t="str">
        <f t="shared" si="16"/>
        <v>PASS</v>
      </c>
      <c r="V7" s="43">
        <v>38</v>
      </c>
      <c r="W7" s="43">
        <v>21</v>
      </c>
      <c r="X7" s="43">
        <f t="shared" si="3"/>
        <v>59</v>
      </c>
      <c r="Y7" s="51" t="str">
        <f t="shared" si="17"/>
        <v>B</v>
      </c>
      <c r="Z7" s="51" t="str">
        <f t="shared" si="18"/>
        <v>6</v>
      </c>
      <c r="AA7" s="52" t="str">
        <f t="shared" si="19"/>
        <v>PASS</v>
      </c>
      <c r="AB7" s="43">
        <v>50</v>
      </c>
      <c r="AC7" s="43">
        <v>47</v>
      </c>
      <c r="AD7" s="43">
        <f t="shared" si="4"/>
        <v>97</v>
      </c>
      <c r="AE7" s="51" t="str">
        <f t="shared" si="20"/>
        <v>O</v>
      </c>
      <c r="AF7" s="51" t="str">
        <f t="shared" si="21"/>
        <v>10</v>
      </c>
      <c r="AG7" s="52" t="str">
        <f t="shared" si="22"/>
        <v>PASS</v>
      </c>
      <c r="AH7" s="43">
        <v>48</v>
      </c>
      <c r="AI7" s="43">
        <v>48</v>
      </c>
      <c r="AJ7" s="43">
        <f t="shared" si="5"/>
        <v>96</v>
      </c>
      <c r="AK7" s="51" t="str">
        <f t="shared" si="23"/>
        <v>O</v>
      </c>
      <c r="AL7" s="51" t="str">
        <f t="shared" si="24"/>
        <v>10</v>
      </c>
      <c r="AM7" s="51" t="str">
        <f t="shared" si="25"/>
        <v>PASS</v>
      </c>
      <c r="AN7" s="43">
        <v>35</v>
      </c>
      <c r="AO7" s="43">
        <v>30</v>
      </c>
      <c r="AP7" s="43">
        <f t="shared" si="26"/>
        <v>65</v>
      </c>
      <c r="AQ7" s="51" t="str">
        <f t="shared" si="27"/>
        <v>B+</v>
      </c>
      <c r="AR7" s="51" t="str">
        <f t="shared" si="28"/>
        <v>7</v>
      </c>
      <c r="AS7" s="52" t="str">
        <f t="shared" si="29"/>
        <v>PASS</v>
      </c>
      <c r="AT7" s="43">
        <v>50</v>
      </c>
      <c r="AU7" s="43">
        <v>49</v>
      </c>
      <c r="AV7" s="43">
        <f t="shared" si="6"/>
        <v>99</v>
      </c>
      <c r="AW7" s="51" t="str">
        <f t="shared" si="30"/>
        <v>O</v>
      </c>
      <c r="AX7" s="51" t="str">
        <f t="shared" si="31"/>
        <v>10</v>
      </c>
      <c r="AY7" s="43" t="str">
        <f t="shared" si="32"/>
        <v>PASS</v>
      </c>
      <c r="AZ7" s="53">
        <f t="shared" si="33"/>
        <v>604</v>
      </c>
      <c r="BA7" s="53">
        <f t="shared" si="7"/>
        <v>129</v>
      </c>
      <c r="BB7" s="54">
        <f t="shared" si="34"/>
        <v>7.166666666666667</v>
      </c>
      <c r="BC7" s="55">
        <f t="shared" si="35"/>
        <v>75.5</v>
      </c>
      <c r="BD7" s="56">
        <f>SUM(COUNTIF(D7:AY7, {"FAIL","AB"}))</f>
        <v>0</v>
      </c>
      <c r="BE7" s="52" t="str">
        <f t="shared" si="36"/>
        <v>FCD</v>
      </c>
      <c r="BG7" s="43">
        <v>117</v>
      </c>
      <c r="BH7" s="43">
        <v>124</v>
      </c>
      <c r="BI7" s="43">
        <v>129</v>
      </c>
      <c r="BJ7" s="60">
        <f t="shared" si="37"/>
        <v>6.3793103448275863</v>
      </c>
    </row>
    <row r="8" spans="1:62" s="50" customFormat="1" ht="30" customHeight="1" x14ac:dyDescent="0.3">
      <c r="A8" s="57">
        <v>5</v>
      </c>
      <c r="B8" s="41" t="s">
        <v>70</v>
      </c>
      <c r="C8" s="42" t="s">
        <v>71</v>
      </c>
      <c r="D8" s="43">
        <v>32</v>
      </c>
      <c r="E8" s="43">
        <v>7</v>
      </c>
      <c r="F8" s="43">
        <f t="shared" si="0"/>
        <v>39</v>
      </c>
      <c r="G8" s="43" t="str">
        <f t="shared" si="8"/>
        <v>F</v>
      </c>
      <c r="H8" s="51" t="str">
        <f t="shared" si="9"/>
        <v>0</v>
      </c>
      <c r="I8" s="51" t="str">
        <f t="shared" si="10"/>
        <v>FAIL</v>
      </c>
      <c r="J8" s="43">
        <v>40</v>
      </c>
      <c r="K8" s="43">
        <v>21</v>
      </c>
      <c r="L8" s="43">
        <f t="shared" si="1"/>
        <v>61</v>
      </c>
      <c r="M8" s="51" t="str">
        <f t="shared" si="11"/>
        <v>B+</v>
      </c>
      <c r="N8" s="51" t="str">
        <f t="shared" si="12"/>
        <v>7</v>
      </c>
      <c r="O8" s="51" t="str">
        <f t="shared" si="13"/>
        <v>PASS</v>
      </c>
      <c r="P8" s="43">
        <v>37</v>
      </c>
      <c r="Q8" s="43">
        <v>9</v>
      </c>
      <c r="R8" s="43">
        <f t="shared" si="2"/>
        <v>46</v>
      </c>
      <c r="S8" s="51" t="str">
        <f t="shared" si="14"/>
        <v>P</v>
      </c>
      <c r="T8" s="51" t="str">
        <f t="shared" si="15"/>
        <v>4</v>
      </c>
      <c r="U8" s="52" t="str">
        <f t="shared" si="16"/>
        <v>FAIL</v>
      </c>
      <c r="V8" s="43">
        <v>35</v>
      </c>
      <c r="W8" s="43">
        <v>19</v>
      </c>
      <c r="X8" s="43">
        <f t="shared" si="3"/>
        <v>54</v>
      </c>
      <c r="Y8" s="51" t="str">
        <f t="shared" si="17"/>
        <v>C</v>
      </c>
      <c r="Z8" s="51" t="str">
        <f t="shared" si="18"/>
        <v>5</v>
      </c>
      <c r="AA8" s="52" t="str">
        <f t="shared" si="19"/>
        <v>PASS</v>
      </c>
      <c r="AB8" s="43">
        <v>48</v>
      </c>
      <c r="AC8" s="43">
        <v>43</v>
      </c>
      <c r="AD8" s="43">
        <f t="shared" si="4"/>
        <v>91</v>
      </c>
      <c r="AE8" s="51" t="str">
        <f t="shared" si="20"/>
        <v>O</v>
      </c>
      <c r="AF8" s="51" t="str">
        <f t="shared" si="21"/>
        <v>10</v>
      </c>
      <c r="AG8" s="52" t="str">
        <f t="shared" si="22"/>
        <v>PASS</v>
      </c>
      <c r="AH8" s="43">
        <v>48</v>
      </c>
      <c r="AI8" s="43">
        <v>49</v>
      </c>
      <c r="AJ8" s="43">
        <f t="shared" si="5"/>
        <v>97</v>
      </c>
      <c r="AK8" s="51" t="str">
        <f t="shared" si="23"/>
        <v>O</v>
      </c>
      <c r="AL8" s="51" t="str">
        <f t="shared" si="24"/>
        <v>10</v>
      </c>
      <c r="AM8" s="51" t="str">
        <f t="shared" si="25"/>
        <v>PASS</v>
      </c>
      <c r="AN8" s="43">
        <v>39</v>
      </c>
      <c r="AO8" s="43">
        <v>23</v>
      </c>
      <c r="AP8" s="43">
        <f t="shared" si="26"/>
        <v>62</v>
      </c>
      <c r="AQ8" s="51" t="str">
        <f t="shared" si="27"/>
        <v>B+</v>
      </c>
      <c r="AR8" s="51" t="str">
        <f t="shared" si="28"/>
        <v>7</v>
      </c>
      <c r="AS8" s="52" t="str">
        <f t="shared" si="29"/>
        <v>PASS</v>
      </c>
      <c r="AT8" s="43">
        <v>50</v>
      </c>
      <c r="AU8" s="43">
        <v>47</v>
      </c>
      <c r="AV8" s="43">
        <f t="shared" si="6"/>
        <v>97</v>
      </c>
      <c r="AW8" s="51" t="str">
        <f t="shared" si="30"/>
        <v>O</v>
      </c>
      <c r="AX8" s="51" t="str">
        <f t="shared" si="31"/>
        <v>10</v>
      </c>
      <c r="AY8" s="43" t="str">
        <f t="shared" si="32"/>
        <v>PASS</v>
      </c>
      <c r="AZ8" s="53">
        <f t="shared" si="33"/>
        <v>547</v>
      </c>
      <c r="BA8" s="53">
        <f t="shared" si="7"/>
        <v>96</v>
      </c>
      <c r="BB8" s="54">
        <f t="shared" si="34"/>
        <v>5.333333333333333</v>
      </c>
      <c r="BC8" s="55">
        <f t="shared" si="35"/>
        <v>68.375</v>
      </c>
      <c r="BD8" s="56">
        <f>SUM(COUNTIF(D8:AY8, {"FAIL","AB"}))</f>
        <v>2</v>
      </c>
      <c r="BE8" s="52" t="str">
        <f t="shared" si="36"/>
        <v>FAIL</v>
      </c>
      <c r="BG8" s="43">
        <v>97</v>
      </c>
      <c r="BH8" s="43">
        <v>73</v>
      </c>
      <c r="BI8" s="43">
        <v>96</v>
      </c>
      <c r="BJ8" s="60">
        <f t="shared" si="37"/>
        <v>4.5862068965517242</v>
      </c>
    </row>
    <row r="9" spans="1:62" s="50" customFormat="1" ht="30" customHeight="1" x14ac:dyDescent="0.3">
      <c r="A9" s="57">
        <v>6</v>
      </c>
      <c r="B9" s="41" t="s">
        <v>72</v>
      </c>
      <c r="C9" s="42" t="s">
        <v>73</v>
      </c>
      <c r="D9" s="43">
        <v>45</v>
      </c>
      <c r="E9" s="43">
        <v>23</v>
      </c>
      <c r="F9" s="43">
        <f t="shared" si="0"/>
        <v>68</v>
      </c>
      <c r="G9" s="43" t="str">
        <f t="shared" si="8"/>
        <v>B+</v>
      </c>
      <c r="H9" s="51" t="str">
        <f t="shared" si="9"/>
        <v>7</v>
      </c>
      <c r="I9" s="51" t="str">
        <f t="shared" si="10"/>
        <v>PASS</v>
      </c>
      <c r="J9" s="43">
        <v>48</v>
      </c>
      <c r="K9" s="43">
        <v>36</v>
      </c>
      <c r="L9" s="43">
        <f t="shared" si="1"/>
        <v>84</v>
      </c>
      <c r="M9" s="51" t="str">
        <f t="shared" si="11"/>
        <v>A+</v>
      </c>
      <c r="N9" s="51" t="str">
        <f t="shared" si="12"/>
        <v>9</v>
      </c>
      <c r="O9" s="51" t="str">
        <f t="shared" si="13"/>
        <v>PASS</v>
      </c>
      <c r="P9" s="43">
        <v>48</v>
      </c>
      <c r="Q9" s="43">
        <v>23</v>
      </c>
      <c r="R9" s="43">
        <f t="shared" si="2"/>
        <v>71</v>
      </c>
      <c r="S9" s="51" t="str">
        <f t="shared" si="14"/>
        <v>A</v>
      </c>
      <c r="T9" s="51" t="str">
        <f t="shared" si="15"/>
        <v>8</v>
      </c>
      <c r="U9" s="52" t="str">
        <f t="shared" si="16"/>
        <v>PASS</v>
      </c>
      <c r="V9" s="43">
        <v>48</v>
      </c>
      <c r="W9" s="43">
        <v>20</v>
      </c>
      <c r="X9" s="43">
        <f t="shared" si="3"/>
        <v>68</v>
      </c>
      <c r="Y9" s="51" t="str">
        <f t="shared" si="17"/>
        <v>B+</v>
      </c>
      <c r="Z9" s="51" t="str">
        <f t="shared" si="18"/>
        <v>7</v>
      </c>
      <c r="AA9" s="52" t="str">
        <f t="shared" si="19"/>
        <v>PASS</v>
      </c>
      <c r="AB9" s="43">
        <v>50</v>
      </c>
      <c r="AC9" s="43">
        <v>44</v>
      </c>
      <c r="AD9" s="43">
        <f t="shared" si="4"/>
        <v>94</v>
      </c>
      <c r="AE9" s="51" t="str">
        <f t="shared" si="20"/>
        <v>O</v>
      </c>
      <c r="AF9" s="51" t="str">
        <f t="shared" si="21"/>
        <v>10</v>
      </c>
      <c r="AG9" s="52" t="str">
        <f t="shared" si="22"/>
        <v>PASS</v>
      </c>
      <c r="AH9" s="43">
        <v>48</v>
      </c>
      <c r="AI9" s="43">
        <v>45</v>
      </c>
      <c r="AJ9" s="43">
        <f t="shared" si="5"/>
        <v>93</v>
      </c>
      <c r="AK9" s="51" t="str">
        <f t="shared" si="23"/>
        <v>O</v>
      </c>
      <c r="AL9" s="51" t="str">
        <f t="shared" si="24"/>
        <v>10</v>
      </c>
      <c r="AM9" s="51" t="str">
        <f t="shared" si="25"/>
        <v>PASS</v>
      </c>
      <c r="AN9" s="43">
        <v>41</v>
      </c>
      <c r="AO9" s="43">
        <v>27</v>
      </c>
      <c r="AP9" s="43">
        <f t="shared" si="26"/>
        <v>68</v>
      </c>
      <c r="AQ9" s="51" t="str">
        <f t="shared" si="27"/>
        <v>B+</v>
      </c>
      <c r="AR9" s="51" t="str">
        <f t="shared" si="28"/>
        <v>7</v>
      </c>
      <c r="AS9" s="52" t="str">
        <f t="shared" si="29"/>
        <v>PASS</v>
      </c>
      <c r="AT9" s="43">
        <v>50</v>
      </c>
      <c r="AU9" s="43">
        <v>49</v>
      </c>
      <c r="AV9" s="43">
        <f t="shared" si="6"/>
        <v>99</v>
      </c>
      <c r="AW9" s="51" t="str">
        <f t="shared" si="30"/>
        <v>O</v>
      </c>
      <c r="AX9" s="51" t="str">
        <f t="shared" si="31"/>
        <v>10</v>
      </c>
      <c r="AY9" s="43" t="str">
        <f t="shared" si="32"/>
        <v>PASS</v>
      </c>
      <c r="AZ9" s="53">
        <f t="shared" si="33"/>
        <v>645</v>
      </c>
      <c r="BA9" s="53">
        <f t="shared" si="7"/>
        <v>147</v>
      </c>
      <c r="BB9" s="54">
        <f t="shared" si="34"/>
        <v>8.1666666666666661</v>
      </c>
      <c r="BC9" s="55">
        <f t="shared" si="35"/>
        <v>80.625</v>
      </c>
      <c r="BD9" s="56">
        <f>SUM(COUNTIF(D9:AY9, {"FAIL","AB"}))</f>
        <v>0</v>
      </c>
      <c r="BE9" s="52" t="str">
        <f t="shared" si="36"/>
        <v>FCD</v>
      </c>
      <c r="BG9" s="43">
        <v>179</v>
      </c>
      <c r="BH9" s="43">
        <v>160</v>
      </c>
      <c r="BI9" s="43">
        <v>147</v>
      </c>
      <c r="BJ9" s="60">
        <f t="shared" si="37"/>
        <v>8.3793103448275854</v>
      </c>
    </row>
    <row r="10" spans="1:62" s="50" customFormat="1" ht="30" customHeight="1" x14ac:dyDescent="0.3">
      <c r="A10" s="57">
        <v>7</v>
      </c>
      <c r="B10" s="41" t="s">
        <v>74</v>
      </c>
      <c r="C10" s="42" t="s">
        <v>75</v>
      </c>
      <c r="D10" s="43">
        <v>50</v>
      </c>
      <c r="E10" s="43">
        <v>31</v>
      </c>
      <c r="F10" s="43">
        <f t="shared" si="0"/>
        <v>81</v>
      </c>
      <c r="G10" s="43" t="str">
        <f t="shared" si="8"/>
        <v>A+</v>
      </c>
      <c r="H10" s="51" t="str">
        <f t="shared" si="9"/>
        <v>9</v>
      </c>
      <c r="I10" s="51" t="str">
        <f t="shared" si="10"/>
        <v>PASS</v>
      </c>
      <c r="J10" s="43">
        <v>50</v>
      </c>
      <c r="K10" s="43">
        <v>34</v>
      </c>
      <c r="L10" s="43">
        <f t="shared" si="1"/>
        <v>84</v>
      </c>
      <c r="M10" s="51" t="str">
        <f t="shared" si="11"/>
        <v>A+</v>
      </c>
      <c r="N10" s="51" t="str">
        <f t="shared" si="12"/>
        <v>9</v>
      </c>
      <c r="O10" s="51" t="str">
        <f t="shared" si="13"/>
        <v>PASS</v>
      </c>
      <c r="P10" s="43">
        <v>48</v>
      </c>
      <c r="Q10" s="43">
        <v>20</v>
      </c>
      <c r="R10" s="43">
        <f t="shared" si="2"/>
        <v>68</v>
      </c>
      <c r="S10" s="51" t="str">
        <f t="shared" si="14"/>
        <v>B+</v>
      </c>
      <c r="T10" s="51" t="str">
        <f t="shared" si="15"/>
        <v>7</v>
      </c>
      <c r="U10" s="52" t="str">
        <f t="shared" si="16"/>
        <v>PASS</v>
      </c>
      <c r="V10" s="43">
        <v>47</v>
      </c>
      <c r="W10" s="43">
        <v>25</v>
      </c>
      <c r="X10" s="43">
        <f t="shared" si="3"/>
        <v>72</v>
      </c>
      <c r="Y10" s="51" t="str">
        <f t="shared" si="17"/>
        <v>A</v>
      </c>
      <c r="Z10" s="51" t="str">
        <f t="shared" si="18"/>
        <v>8</v>
      </c>
      <c r="AA10" s="52" t="str">
        <f t="shared" si="19"/>
        <v>PASS</v>
      </c>
      <c r="AB10" s="43">
        <v>50</v>
      </c>
      <c r="AC10" s="43">
        <v>50</v>
      </c>
      <c r="AD10" s="43">
        <f t="shared" si="4"/>
        <v>100</v>
      </c>
      <c r="AE10" s="51" t="str">
        <f t="shared" si="20"/>
        <v>O</v>
      </c>
      <c r="AF10" s="51" t="str">
        <f t="shared" si="21"/>
        <v>10</v>
      </c>
      <c r="AG10" s="52" t="str">
        <f t="shared" si="22"/>
        <v>PASS</v>
      </c>
      <c r="AH10" s="43">
        <v>49</v>
      </c>
      <c r="AI10" s="43">
        <v>48</v>
      </c>
      <c r="AJ10" s="43">
        <f t="shared" si="5"/>
        <v>97</v>
      </c>
      <c r="AK10" s="51" t="str">
        <f t="shared" si="23"/>
        <v>O</v>
      </c>
      <c r="AL10" s="51" t="str">
        <f t="shared" si="24"/>
        <v>10</v>
      </c>
      <c r="AM10" s="51" t="str">
        <f t="shared" si="25"/>
        <v>PASS</v>
      </c>
      <c r="AN10" s="43">
        <v>47</v>
      </c>
      <c r="AO10" s="43">
        <v>32</v>
      </c>
      <c r="AP10" s="43">
        <f t="shared" si="26"/>
        <v>79</v>
      </c>
      <c r="AQ10" s="51" t="str">
        <f t="shared" si="27"/>
        <v>A</v>
      </c>
      <c r="AR10" s="51" t="str">
        <f t="shared" si="28"/>
        <v>8</v>
      </c>
      <c r="AS10" s="52" t="str">
        <f t="shared" si="29"/>
        <v>PASS</v>
      </c>
      <c r="AT10" s="43">
        <v>50</v>
      </c>
      <c r="AU10" s="43">
        <v>50</v>
      </c>
      <c r="AV10" s="43">
        <f t="shared" si="6"/>
        <v>100</v>
      </c>
      <c r="AW10" s="51" t="str">
        <f t="shared" si="30"/>
        <v>O</v>
      </c>
      <c r="AX10" s="51" t="str">
        <f t="shared" si="31"/>
        <v>10</v>
      </c>
      <c r="AY10" s="43" t="str">
        <f t="shared" si="32"/>
        <v>PASS</v>
      </c>
      <c r="AZ10" s="53">
        <f t="shared" si="33"/>
        <v>681</v>
      </c>
      <c r="BA10" s="53">
        <f t="shared" si="7"/>
        <v>153</v>
      </c>
      <c r="BB10" s="54">
        <f t="shared" si="34"/>
        <v>8.5</v>
      </c>
      <c r="BC10" s="55">
        <f t="shared" si="35"/>
        <v>85.125</v>
      </c>
      <c r="BD10" s="56">
        <f>SUM(COUNTIF(D10:AY10, {"FAIL","AB"}))</f>
        <v>0</v>
      </c>
      <c r="BE10" s="52" t="str">
        <f t="shared" si="36"/>
        <v>FCD</v>
      </c>
      <c r="BG10" s="43">
        <v>170</v>
      </c>
      <c r="BH10" s="43">
        <v>163</v>
      </c>
      <c r="BI10" s="43">
        <v>153</v>
      </c>
      <c r="BJ10" s="60">
        <f t="shared" si="37"/>
        <v>8.3793103448275854</v>
      </c>
    </row>
    <row r="11" spans="1:62" s="50" customFormat="1" ht="30" customHeight="1" x14ac:dyDescent="0.3">
      <c r="A11" s="57">
        <v>8</v>
      </c>
      <c r="B11" s="41" t="s">
        <v>76</v>
      </c>
      <c r="C11" s="42" t="s">
        <v>77</v>
      </c>
      <c r="D11" s="43">
        <v>40</v>
      </c>
      <c r="E11" s="43">
        <v>9</v>
      </c>
      <c r="F11" s="43">
        <f t="shared" si="0"/>
        <v>49</v>
      </c>
      <c r="G11" s="43" t="str">
        <f t="shared" si="8"/>
        <v>P</v>
      </c>
      <c r="H11" s="51" t="str">
        <f t="shared" si="9"/>
        <v>4</v>
      </c>
      <c r="I11" s="51" t="str">
        <f t="shared" si="10"/>
        <v>FAIL</v>
      </c>
      <c r="J11" s="43">
        <v>44</v>
      </c>
      <c r="K11" s="43">
        <v>18</v>
      </c>
      <c r="L11" s="43">
        <f t="shared" si="1"/>
        <v>62</v>
      </c>
      <c r="M11" s="51" t="str">
        <f t="shared" si="11"/>
        <v>B+</v>
      </c>
      <c r="N11" s="51" t="str">
        <f t="shared" si="12"/>
        <v>7</v>
      </c>
      <c r="O11" s="51" t="str">
        <f t="shared" si="13"/>
        <v>PASS</v>
      </c>
      <c r="P11" s="43">
        <v>46</v>
      </c>
      <c r="Q11" s="43">
        <v>20</v>
      </c>
      <c r="R11" s="43">
        <f t="shared" si="2"/>
        <v>66</v>
      </c>
      <c r="S11" s="51" t="str">
        <f t="shared" si="14"/>
        <v>B+</v>
      </c>
      <c r="T11" s="51" t="str">
        <f t="shared" si="15"/>
        <v>7</v>
      </c>
      <c r="U11" s="52" t="str">
        <f t="shared" si="16"/>
        <v>PASS</v>
      </c>
      <c r="V11" s="43">
        <v>43</v>
      </c>
      <c r="W11" s="43">
        <v>25</v>
      </c>
      <c r="X11" s="43">
        <f t="shared" si="3"/>
        <v>68</v>
      </c>
      <c r="Y11" s="51" t="str">
        <f t="shared" si="17"/>
        <v>B+</v>
      </c>
      <c r="Z11" s="51" t="str">
        <f t="shared" si="18"/>
        <v>7</v>
      </c>
      <c r="AA11" s="52" t="str">
        <f t="shared" si="19"/>
        <v>PASS</v>
      </c>
      <c r="AB11" s="43">
        <v>49</v>
      </c>
      <c r="AC11" s="43">
        <v>43</v>
      </c>
      <c r="AD11" s="43">
        <f t="shared" si="4"/>
        <v>92</v>
      </c>
      <c r="AE11" s="51" t="str">
        <f t="shared" si="20"/>
        <v>O</v>
      </c>
      <c r="AF11" s="51" t="str">
        <f t="shared" si="21"/>
        <v>10</v>
      </c>
      <c r="AG11" s="52" t="str">
        <f t="shared" si="22"/>
        <v>PASS</v>
      </c>
      <c r="AH11" s="43">
        <v>48</v>
      </c>
      <c r="AI11" s="43">
        <v>49</v>
      </c>
      <c r="AJ11" s="43">
        <f t="shared" si="5"/>
        <v>97</v>
      </c>
      <c r="AK11" s="51" t="str">
        <f t="shared" si="23"/>
        <v>O</v>
      </c>
      <c r="AL11" s="51" t="str">
        <f t="shared" si="24"/>
        <v>10</v>
      </c>
      <c r="AM11" s="51" t="str">
        <f t="shared" si="25"/>
        <v>PASS</v>
      </c>
      <c r="AN11" s="43">
        <v>42</v>
      </c>
      <c r="AO11" s="43">
        <v>25</v>
      </c>
      <c r="AP11" s="43">
        <f t="shared" si="26"/>
        <v>67</v>
      </c>
      <c r="AQ11" s="51" t="str">
        <f t="shared" si="27"/>
        <v>B+</v>
      </c>
      <c r="AR11" s="51" t="str">
        <f t="shared" si="28"/>
        <v>7</v>
      </c>
      <c r="AS11" s="52" t="str">
        <f t="shared" si="29"/>
        <v>PASS</v>
      </c>
      <c r="AT11" s="43">
        <v>50</v>
      </c>
      <c r="AU11" s="43">
        <v>47</v>
      </c>
      <c r="AV11" s="43">
        <f t="shared" si="6"/>
        <v>97</v>
      </c>
      <c r="AW11" s="51" t="str">
        <f t="shared" si="30"/>
        <v>O</v>
      </c>
      <c r="AX11" s="51" t="str">
        <f t="shared" si="31"/>
        <v>10</v>
      </c>
      <c r="AY11" s="43" t="str">
        <f t="shared" si="32"/>
        <v>PASS</v>
      </c>
      <c r="AZ11" s="53">
        <f t="shared" si="33"/>
        <v>598</v>
      </c>
      <c r="BA11" s="53">
        <f t="shared" si="7"/>
        <v>126</v>
      </c>
      <c r="BB11" s="54">
        <f t="shared" si="34"/>
        <v>7</v>
      </c>
      <c r="BC11" s="55">
        <f t="shared" si="35"/>
        <v>74.75</v>
      </c>
      <c r="BD11" s="56">
        <f>SUM(COUNTIF(D11:AY11, {"FAIL","AB"}))</f>
        <v>1</v>
      </c>
      <c r="BE11" s="52" t="str">
        <f t="shared" si="36"/>
        <v>FAIL</v>
      </c>
      <c r="BG11" s="43">
        <v>125</v>
      </c>
      <c r="BH11" s="43">
        <v>125</v>
      </c>
      <c r="BI11" s="43">
        <v>126</v>
      </c>
      <c r="BJ11" s="60">
        <f t="shared" si="37"/>
        <v>6.4827586206896548</v>
      </c>
    </row>
    <row r="12" spans="1:62" s="64" customFormat="1" ht="30" customHeight="1" x14ac:dyDescent="0.3">
      <c r="A12" s="73">
        <v>9</v>
      </c>
      <c r="B12" s="62" t="s">
        <v>78</v>
      </c>
      <c r="C12" s="63" t="s">
        <v>79</v>
      </c>
      <c r="D12" s="65">
        <v>45</v>
      </c>
      <c r="E12" s="65">
        <v>30</v>
      </c>
      <c r="F12" s="65">
        <f t="shared" si="0"/>
        <v>75</v>
      </c>
      <c r="G12" s="65" t="str">
        <f t="shared" si="8"/>
        <v>A</v>
      </c>
      <c r="H12" s="66" t="str">
        <f t="shared" si="9"/>
        <v>8</v>
      </c>
      <c r="I12" s="66" t="str">
        <f t="shared" si="10"/>
        <v>PASS</v>
      </c>
      <c r="J12" s="65">
        <v>48</v>
      </c>
      <c r="K12" s="65">
        <v>23</v>
      </c>
      <c r="L12" s="65">
        <f t="shared" si="1"/>
        <v>71</v>
      </c>
      <c r="M12" s="66" t="str">
        <f t="shared" si="11"/>
        <v>A</v>
      </c>
      <c r="N12" s="66" t="str">
        <f t="shared" si="12"/>
        <v>8</v>
      </c>
      <c r="O12" s="66" t="str">
        <f t="shared" si="13"/>
        <v>PASS</v>
      </c>
      <c r="P12" s="65">
        <v>48</v>
      </c>
      <c r="Q12" s="65">
        <v>26</v>
      </c>
      <c r="R12" s="65">
        <f t="shared" si="2"/>
        <v>74</v>
      </c>
      <c r="S12" s="66" t="str">
        <f t="shared" si="14"/>
        <v>A</v>
      </c>
      <c r="T12" s="66" t="str">
        <f t="shared" si="15"/>
        <v>8</v>
      </c>
      <c r="U12" s="67" t="str">
        <f t="shared" si="16"/>
        <v>PASS</v>
      </c>
      <c r="V12" s="65">
        <v>45</v>
      </c>
      <c r="W12" s="65">
        <v>36</v>
      </c>
      <c r="X12" s="65">
        <f t="shared" si="3"/>
        <v>81</v>
      </c>
      <c r="Y12" s="66" t="str">
        <f t="shared" si="17"/>
        <v>A+</v>
      </c>
      <c r="Z12" s="66" t="str">
        <f t="shared" si="18"/>
        <v>9</v>
      </c>
      <c r="AA12" s="67" t="str">
        <f t="shared" si="19"/>
        <v>PASS</v>
      </c>
      <c r="AB12" s="65">
        <v>50</v>
      </c>
      <c r="AC12" s="65">
        <v>48</v>
      </c>
      <c r="AD12" s="65">
        <f t="shared" si="4"/>
        <v>98</v>
      </c>
      <c r="AE12" s="66" t="str">
        <f t="shared" si="20"/>
        <v>O</v>
      </c>
      <c r="AF12" s="66" t="str">
        <f t="shared" si="21"/>
        <v>10</v>
      </c>
      <c r="AG12" s="67" t="str">
        <f t="shared" si="22"/>
        <v>PASS</v>
      </c>
      <c r="AH12" s="65">
        <v>48</v>
      </c>
      <c r="AI12" s="65">
        <v>50</v>
      </c>
      <c r="AJ12" s="65">
        <f t="shared" si="5"/>
        <v>98</v>
      </c>
      <c r="AK12" s="66" t="str">
        <f t="shared" si="23"/>
        <v>O</v>
      </c>
      <c r="AL12" s="66" t="str">
        <f t="shared" si="24"/>
        <v>10</v>
      </c>
      <c r="AM12" s="66" t="str">
        <f t="shared" si="25"/>
        <v>PASS</v>
      </c>
      <c r="AN12" s="65">
        <v>40</v>
      </c>
      <c r="AO12" s="65">
        <v>32</v>
      </c>
      <c r="AP12" s="65">
        <f t="shared" si="26"/>
        <v>72</v>
      </c>
      <c r="AQ12" s="66" t="str">
        <f t="shared" si="27"/>
        <v>A</v>
      </c>
      <c r="AR12" s="66" t="str">
        <f t="shared" si="28"/>
        <v>8</v>
      </c>
      <c r="AS12" s="67" t="str">
        <f t="shared" si="29"/>
        <v>PASS</v>
      </c>
      <c r="AT12" s="65">
        <v>50</v>
      </c>
      <c r="AU12" s="65">
        <v>49</v>
      </c>
      <c r="AV12" s="65">
        <f t="shared" si="6"/>
        <v>99</v>
      </c>
      <c r="AW12" s="66" t="str">
        <f t="shared" si="30"/>
        <v>O</v>
      </c>
      <c r="AX12" s="66" t="str">
        <f t="shared" si="31"/>
        <v>10</v>
      </c>
      <c r="AY12" s="65" t="str">
        <f t="shared" si="32"/>
        <v>PASS</v>
      </c>
      <c r="AZ12" s="68">
        <f t="shared" si="33"/>
        <v>668</v>
      </c>
      <c r="BA12" s="68">
        <f t="shared" si="7"/>
        <v>153</v>
      </c>
      <c r="BB12" s="69">
        <f t="shared" si="34"/>
        <v>8.5</v>
      </c>
      <c r="BC12" s="70">
        <f t="shared" si="35"/>
        <v>83.5</v>
      </c>
      <c r="BD12" s="71">
        <f>SUM(COUNTIF(D12:AY12, {"FAIL","AB"}))</f>
        <v>0</v>
      </c>
      <c r="BE12" s="67" t="str">
        <f t="shared" si="36"/>
        <v>FCD</v>
      </c>
      <c r="BG12" s="65">
        <v>189</v>
      </c>
      <c r="BH12" s="65">
        <v>161</v>
      </c>
      <c r="BI12" s="65">
        <v>153</v>
      </c>
      <c r="BJ12" s="72">
        <f t="shared" si="37"/>
        <v>8.6724137931034484</v>
      </c>
    </row>
    <row r="13" spans="1:62" s="50" customFormat="1" ht="30" customHeight="1" x14ac:dyDescent="0.3">
      <c r="A13" s="57">
        <v>10</v>
      </c>
      <c r="B13" s="41" t="s">
        <v>80</v>
      </c>
      <c r="C13" s="42" t="s">
        <v>81</v>
      </c>
      <c r="D13" s="43">
        <v>43</v>
      </c>
      <c r="E13" s="43">
        <v>24</v>
      </c>
      <c r="F13" s="43">
        <f t="shared" si="0"/>
        <v>67</v>
      </c>
      <c r="G13" s="43" t="str">
        <f t="shared" si="8"/>
        <v>B+</v>
      </c>
      <c r="H13" s="51" t="str">
        <f t="shared" si="9"/>
        <v>7</v>
      </c>
      <c r="I13" s="51" t="str">
        <f t="shared" si="10"/>
        <v>PASS</v>
      </c>
      <c r="J13" s="43">
        <v>47</v>
      </c>
      <c r="K13" s="43">
        <v>38</v>
      </c>
      <c r="L13" s="43">
        <f t="shared" si="1"/>
        <v>85</v>
      </c>
      <c r="M13" s="51" t="str">
        <f t="shared" si="11"/>
        <v>A+</v>
      </c>
      <c r="N13" s="51" t="str">
        <f t="shared" si="12"/>
        <v>9</v>
      </c>
      <c r="O13" s="51" t="str">
        <f t="shared" si="13"/>
        <v>PASS</v>
      </c>
      <c r="P13" s="43">
        <v>50</v>
      </c>
      <c r="Q13" s="43">
        <v>32</v>
      </c>
      <c r="R13" s="43">
        <f t="shared" si="2"/>
        <v>82</v>
      </c>
      <c r="S13" s="51" t="str">
        <f t="shared" si="14"/>
        <v>A+</v>
      </c>
      <c r="T13" s="51" t="str">
        <f t="shared" si="15"/>
        <v>9</v>
      </c>
      <c r="U13" s="52" t="str">
        <f t="shared" si="16"/>
        <v>PASS</v>
      </c>
      <c r="V13" s="43">
        <v>46</v>
      </c>
      <c r="W13" s="43">
        <v>26</v>
      </c>
      <c r="X13" s="43">
        <f t="shared" si="3"/>
        <v>72</v>
      </c>
      <c r="Y13" s="51" t="str">
        <f t="shared" si="17"/>
        <v>A</v>
      </c>
      <c r="Z13" s="51" t="str">
        <f t="shared" si="18"/>
        <v>8</v>
      </c>
      <c r="AA13" s="52" t="str">
        <f t="shared" si="19"/>
        <v>PASS</v>
      </c>
      <c r="AB13" s="43">
        <v>49</v>
      </c>
      <c r="AC13" s="43">
        <v>46</v>
      </c>
      <c r="AD13" s="43">
        <f t="shared" si="4"/>
        <v>95</v>
      </c>
      <c r="AE13" s="51" t="str">
        <f t="shared" si="20"/>
        <v>O</v>
      </c>
      <c r="AF13" s="51" t="str">
        <f t="shared" si="21"/>
        <v>10</v>
      </c>
      <c r="AG13" s="52" t="str">
        <f t="shared" si="22"/>
        <v>PASS</v>
      </c>
      <c r="AH13" s="43">
        <v>48</v>
      </c>
      <c r="AI13" s="43">
        <v>47</v>
      </c>
      <c r="AJ13" s="43">
        <f t="shared" si="5"/>
        <v>95</v>
      </c>
      <c r="AK13" s="51" t="str">
        <f t="shared" si="23"/>
        <v>O</v>
      </c>
      <c r="AL13" s="51" t="str">
        <f t="shared" si="24"/>
        <v>10</v>
      </c>
      <c r="AM13" s="51" t="str">
        <f t="shared" si="25"/>
        <v>PASS</v>
      </c>
      <c r="AN13" s="43">
        <v>43</v>
      </c>
      <c r="AO13" s="43">
        <v>22</v>
      </c>
      <c r="AP13" s="43">
        <f t="shared" si="26"/>
        <v>65</v>
      </c>
      <c r="AQ13" s="51" t="str">
        <f t="shared" si="27"/>
        <v>B+</v>
      </c>
      <c r="AR13" s="51" t="str">
        <f t="shared" si="28"/>
        <v>7</v>
      </c>
      <c r="AS13" s="52" t="str">
        <f t="shared" si="29"/>
        <v>PASS</v>
      </c>
      <c r="AT13" s="43">
        <v>50</v>
      </c>
      <c r="AU13" s="43">
        <v>48</v>
      </c>
      <c r="AV13" s="43">
        <f t="shared" si="6"/>
        <v>98</v>
      </c>
      <c r="AW13" s="51" t="str">
        <f t="shared" si="30"/>
        <v>O</v>
      </c>
      <c r="AX13" s="51" t="str">
        <f t="shared" si="31"/>
        <v>10</v>
      </c>
      <c r="AY13" s="43" t="str">
        <f t="shared" si="32"/>
        <v>PASS</v>
      </c>
      <c r="AZ13" s="53">
        <f t="shared" si="33"/>
        <v>659</v>
      </c>
      <c r="BA13" s="53">
        <f t="shared" si="7"/>
        <v>154</v>
      </c>
      <c r="BB13" s="54">
        <f t="shared" si="34"/>
        <v>8.5555555555555554</v>
      </c>
      <c r="BC13" s="55">
        <f t="shared" si="35"/>
        <v>82.375</v>
      </c>
      <c r="BD13" s="56">
        <f>SUM(COUNTIF(D13:AY13, {"FAIL","AB"}))</f>
        <v>0</v>
      </c>
      <c r="BE13" s="52" t="str">
        <f t="shared" si="36"/>
        <v>FCD</v>
      </c>
      <c r="BG13" s="43">
        <v>162</v>
      </c>
      <c r="BH13" s="43">
        <v>149</v>
      </c>
      <c r="BI13" s="43">
        <v>154</v>
      </c>
      <c r="BJ13" s="60">
        <f t="shared" si="37"/>
        <v>8.0172413793103452</v>
      </c>
    </row>
    <row r="14" spans="1:62" s="50" customFormat="1" ht="30" customHeight="1" x14ac:dyDescent="0.3">
      <c r="A14" s="57">
        <v>11</v>
      </c>
      <c r="B14" s="41" t="s">
        <v>82</v>
      </c>
      <c r="C14" s="42" t="s">
        <v>83</v>
      </c>
      <c r="D14" s="43">
        <v>26</v>
      </c>
      <c r="E14" s="43">
        <v>8</v>
      </c>
      <c r="F14" s="43">
        <f t="shared" si="0"/>
        <v>34</v>
      </c>
      <c r="G14" s="43" t="str">
        <f t="shared" si="8"/>
        <v>F</v>
      </c>
      <c r="H14" s="51" t="str">
        <f t="shared" si="9"/>
        <v>0</v>
      </c>
      <c r="I14" s="51" t="str">
        <f t="shared" si="10"/>
        <v>FAIL</v>
      </c>
      <c r="J14" s="43">
        <v>40</v>
      </c>
      <c r="K14" s="43">
        <v>5</v>
      </c>
      <c r="L14" s="43">
        <f t="shared" si="1"/>
        <v>45</v>
      </c>
      <c r="M14" s="51" t="str">
        <f t="shared" si="11"/>
        <v>P</v>
      </c>
      <c r="N14" s="51" t="str">
        <f t="shared" si="12"/>
        <v>4</v>
      </c>
      <c r="O14" s="51" t="str">
        <f t="shared" si="13"/>
        <v>FAIL</v>
      </c>
      <c r="P14" s="43">
        <v>34</v>
      </c>
      <c r="Q14" s="43">
        <v>5</v>
      </c>
      <c r="R14" s="43">
        <f t="shared" si="2"/>
        <v>39</v>
      </c>
      <c r="S14" s="51" t="str">
        <f t="shared" si="14"/>
        <v>F</v>
      </c>
      <c r="T14" s="51" t="str">
        <f t="shared" si="15"/>
        <v>0</v>
      </c>
      <c r="U14" s="52" t="str">
        <f t="shared" si="16"/>
        <v>FAIL</v>
      </c>
      <c r="V14" s="43">
        <v>35</v>
      </c>
      <c r="W14" s="43">
        <v>11</v>
      </c>
      <c r="X14" s="43">
        <f t="shared" si="3"/>
        <v>46</v>
      </c>
      <c r="Y14" s="51" t="str">
        <f t="shared" si="17"/>
        <v>P</v>
      </c>
      <c r="Z14" s="51" t="str">
        <f t="shared" si="18"/>
        <v>4</v>
      </c>
      <c r="AA14" s="52" t="str">
        <f t="shared" si="19"/>
        <v>FAIL</v>
      </c>
      <c r="AB14" s="43">
        <v>50</v>
      </c>
      <c r="AC14" s="43">
        <v>33</v>
      </c>
      <c r="AD14" s="43">
        <f t="shared" si="4"/>
        <v>83</v>
      </c>
      <c r="AE14" s="51" t="str">
        <f t="shared" si="20"/>
        <v>A+</v>
      </c>
      <c r="AF14" s="51" t="str">
        <f t="shared" si="21"/>
        <v>9</v>
      </c>
      <c r="AG14" s="52" t="str">
        <f t="shared" si="22"/>
        <v>PASS</v>
      </c>
      <c r="AH14" s="43">
        <v>47</v>
      </c>
      <c r="AI14" s="43">
        <v>44</v>
      </c>
      <c r="AJ14" s="43">
        <f t="shared" si="5"/>
        <v>91</v>
      </c>
      <c r="AK14" s="51" t="str">
        <f t="shared" si="23"/>
        <v>O</v>
      </c>
      <c r="AL14" s="51" t="str">
        <f t="shared" si="24"/>
        <v>10</v>
      </c>
      <c r="AM14" s="51" t="str">
        <f t="shared" si="25"/>
        <v>PASS</v>
      </c>
      <c r="AN14" s="43">
        <v>33</v>
      </c>
      <c r="AO14" s="43">
        <v>22</v>
      </c>
      <c r="AP14" s="43">
        <f t="shared" si="26"/>
        <v>55</v>
      </c>
      <c r="AQ14" s="51" t="str">
        <f t="shared" si="27"/>
        <v>B</v>
      </c>
      <c r="AR14" s="51" t="str">
        <f t="shared" si="28"/>
        <v>6</v>
      </c>
      <c r="AS14" s="52" t="str">
        <f t="shared" si="29"/>
        <v>PASS</v>
      </c>
      <c r="AT14" s="43">
        <v>49</v>
      </c>
      <c r="AU14" s="43">
        <v>38</v>
      </c>
      <c r="AV14" s="43">
        <f t="shared" si="6"/>
        <v>87</v>
      </c>
      <c r="AW14" s="51" t="str">
        <f t="shared" si="30"/>
        <v>A+</v>
      </c>
      <c r="AX14" s="51" t="str">
        <f t="shared" si="31"/>
        <v>9</v>
      </c>
      <c r="AY14" s="43" t="str">
        <f t="shared" si="32"/>
        <v>PASS</v>
      </c>
      <c r="AZ14" s="53">
        <f t="shared" si="33"/>
        <v>480</v>
      </c>
      <c r="BA14" s="53">
        <f t="shared" si="7"/>
        <v>62</v>
      </c>
      <c r="BB14" s="54">
        <f t="shared" si="34"/>
        <v>3.4444444444444446</v>
      </c>
      <c r="BC14" s="55">
        <f t="shared" si="35"/>
        <v>60</v>
      </c>
      <c r="BD14" s="56">
        <f>SUM(COUNTIF(D14:AY14, {"FAIL","AB"}))</f>
        <v>4</v>
      </c>
      <c r="BE14" s="52" t="str">
        <f t="shared" si="36"/>
        <v>FAIL</v>
      </c>
      <c r="BG14" s="43">
        <v>92</v>
      </c>
      <c r="BH14" s="43">
        <v>56</v>
      </c>
      <c r="BI14" s="43">
        <v>62</v>
      </c>
      <c r="BJ14" s="60">
        <f t="shared" si="37"/>
        <v>3.6206896551724137</v>
      </c>
    </row>
    <row r="15" spans="1:62" s="50" customFormat="1" ht="30" customHeight="1" x14ac:dyDescent="0.3">
      <c r="A15" s="57">
        <v>12</v>
      </c>
      <c r="B15" s="41" t="s">
        <v>84</v>
      </c>
      <c r="C15" s="42" t="s">
        <v>85</v>
      </c>
      <c r="D15" s="43">
        <v>38</v>
      </c>
      <c r="E15" s="43">
        <v>20</v>
      </c>
      <c r="F15" s="43">
        <f t="shared" si="0"/>
        <v>58</v>
      </c>
      <c r="G15" s="43" t="str">
        <f t="shared" si="8"/>
        <v>B</v>
      </c>
      <c r="H15" s="51" t="str">
        <f t="shared" si="9"/>
        <v>6</v>
      </c>
      <c r="I15" s="51" t="str">
        <f t="shared" si="10"/>
        <v>PASS</v>
      </c>
      <c r="J15" s="43">
        <v>41</v>
      </c>
      <c r="K15" s="43">
        <v>10</v>
      </c>
      <c r="L15" s="43">
        <f t="shared" si="1"/>
        <v>51</v>
      </c>
      <c r="M15" s="51" t="str">
        <f t="shared" si="11"/>
        <v>C</v>
      </c>
      <c r="N15" s="51" t="str">
        <f t="shared" si="12"/>
        <v>5</v>
      </c>
      <c r="O15" s="51" t="str">
        <f t="shared" si="13"/>
        <v>FAIL</v>
      </c>
      <c r="P15" s="43">
        <v>41</v>
      </c>
      <c r="Q15" s="43">
        <v>9</v>
      </c>
      <c r="R15" s="43">
        <f t="shared" si="2"/>
        <v>50</v>
      </c>
      <c r="S15" s="51" t="str">
        <f t="shared" si="14"/>
        <v>C</v>
      </c>
      <c r="T15" s="51" t="str">
        <f t="shared" si="15"/>
        <v>5</v>
      </c>
      <c r="U15" s="52" t="str">
        <f t="shared" si="16"/>
        <v>FAIL</v>
      </c>
      <c r="V15" s="43">
        <v>39</v>
      </c>
      <c r="W15" s="43">
        <v>7</v>
      </c>
      <c r="X15" s="43">
        <f t="shared" si="3"/>
        <v>46</v>
      </c>
      <c r="Y15" s="51" t="str">
        <f t="shared" si="17"/>
        <v>P</v>
      </c>
      <c r="Z15" s="51" t="str">
        <f t="shared" si="18"/>
        <v>4</v>
      </c>
      <c r="AA15" s="52" t="str">
        <f t="shared" si="19"/>
        <v>FAIL</v>
      </c>
      <c r="AB15" s="43">
        <v>50</v>
      </c>
      <c r="AC15" s="43">
        <v>44</v>
      </c>
      <c r="AD15" s="43">
        <f t="shared" si="4"/>
        <v>94</v>
      </c>
      <c r="AE15" s="51" t="str">
        <f t="shared" si="20"/>
        <v>O</v>
      </c>
      <c r="AF15" s="51" t="str">
        <f t="shared" si="21"/>
        <v>10</v>
      </c>
      <c r="AG15" s="52" t="str">
        <f t="shared" si="22"/>
        <v>PASS</v>
      </c>
      <c r="AH15" s="43">
        <v>48</v>
      </c>
      <c r="AI15" s="43">
        <v>45</v>
      </c>
      <c r="AJ15" s="43">
        <f t="shared" si="5"/>
        <v>93</v>
      </c>
      <c r="AK15" s="51" t="str">
        <f t="shared" si="23"/>
        <v>O</v>
      </c>
      <c r="AL15" s="51" t="str">
        <f t="shared" si="24"/>
        <v>10</v>
      </c>
      <c r="AM15" s="51" t="str">
        <f t="shared" si="25"/>
        <v>PASS</v>
      </c>
      <c r="AN15" s="43">
        <v>39</v>
      </c>
      <c r="AO15" s="43">
        <v>20</v>
      </c>
      <c r="AP15" s="43">
        <f t="shared" si="26"/>
        <v>59</v>
      </c>
      <c r="AQ15" s="51" t="str">
        <f t="shared" si="27"/>
        <v>B</v>
      </c>
      <c r="AR15" s="51" t="str">
        <f t="shared" si="28"/>
        <v>6</v>
      </c>
      <c r="AS15" s="52" t="str">
        <f t="shared" si="29"/>
        <v>PASS</v>
      </c>
      <c r="AT15" s="43">
        <v>50</v>
      </c>
      <c r="AU15" s="43">
        <v>48</v>
      </c>
      <c r="AV15" s="43">
        <f t="shared" si="6"/>
        <v>98</v>
      </c>
      <c r="AW15" s="51" t="str">
        <f t="shared" si="30"/>
        <v>O</v>
      </c>
      <c r="AX15" s="51" t="str">
        <f t="shared" si="31"/>
        <v>10</v>
      </c>
      <c r="AY15" s="43" t="str">
        <f t="shared" si="32"/>
        <v>PASS</v>
      </c>
      <c r="AZ15" s="53">
        <f t="shared" si="33"/>
        <v>549</v>
      </c>
      <c r="BA15" s="53">
        <f t="shared" si="7"/>
        <v>106</v>
      </c>
      <c r="BB15" s="54">
        <f t="shared" si="34"/>
        <v>5.8888888888888893</v>
      </c>
      <c r="BC15" s="55">
        <f t="shared" si="35"/>
        <v>68.625</v>
      </c>
      <c r="BD15" s="56">
        <f>SUM(COUNTIF(D15:AY15, {"FAIL","AB"}))</f>
        <v>3</v>
      </c>
      <c r="BE15" s="52" t="str">
        <f t="shared" si="36"/>
        <v>FAIL</v>
      </c>
      <c r="BG15" s="43">
        <v>148</v>
      </c>
      <c r="BH15" s="43">
        <v>126</v>
      </c>
      <c r="BI15" s="43">
        <v>106</v>
      </c>
      <c r="BJ15" s="60">
        <f t="shared" si="37"/>
        <v>6.5517241379310347</v>
      </c>
    </row>
    <row r="16" spans="1:62" s="50" customFormat="1" ht="30" customHeight="1" x14ac:dyDescent="0.3">
      <c r="A16" s="57">
        <v>13</v>
      </c>
      <c r="B16" s="41" t="s">
        <v>86</v>
      </c>
      <c r="C16" s="42" t="s">
        <v>87</v>
      </c>
      <c r="D16" s="43">
        <v>49</v>
      </c>
      <c r="E16" s="43">
        <v>45</v>
      </c>
      <c r="F16" s="43">
        <f t="shared" si="0"/>
        <v>94</v>
      </c>
      <c r="G16" s="43" t="str">
        <f t="shared" si="8"/>
        <v>O</v>
      </c>
      <c r="H16" s="51" t="str">
        <f t="shared" si="9"/>
        <v>10</v>
      </c>
      <c r="I16" s="51" t="str">
        <f t="shared" si="10"/>
        <v>PASS</v>
      </c>
      <c r="J16" s="43">
        <v>47</v>
      </c>
      <c r="K16" s="43">
        <v>23</v>
      </c>
      <c r="L16" s="43">
        <f t="shared" si="1"/>
        <v>70</v>
      </c>
      <c r="M16" s="51" t="str">
        <f t="shared" si="11"/>
        <v>A</v>
      </c>
      <c r="N16" s="51" t="str">
        <f t="shared" si="12"/>
        <v>8</v>
      </c>
      <c r="O16" s="51" t="str">
        <f t="shared" si="13"/>
        <v>PASS</v>
      </c>
      <c r="P16" s="43">
        <v>45</v>
      </c>
      <c r="Q16" s="43">
        <v>7</v>
      </c>
      <c r="R16" s="43">
        <f t="shared" si="2"/>
        <v>52</v>
      </c>
      <c r="S16" s="51" t="str">
        <f t="shared" si="14"/>
        <v>C</v>
      </c>
      <c r="T16" s="51" t="str">
        <f t="shared" si="15"/>
        <v>5</v>
      </c>
      <c r="U16" s="52" t="str">
        <f t="shared" si="16"/>
        <v>FAIL</v>
      </c>
      <c r="V16" s="43">
        <v>38</v>
      </c>
      <c r="W16" s="43">
        <v>7</v>
      </c>
      <c r="X16" s="43">
        <f t="shared" si="3"/>
        <v>45</v>
      </c>
      <c r="Y16" s="51" t="str">
        <f t="shared" si="17"/>
        <v>P</v>
      </c>
      <c r="Z16" s="51" t="str">
        <f t="shared" si="18"/>
        <v>4</v>
      </c>
      <c r="AA16" s="52" t="str">
        <f t="shared" si="19"/>
        <v>FAIL</v>
      </c>
      <c r="AB16" s="43">
        <v>50</v>
      </c>
      <c r="AC16" s="43">
        <v>49</v>
      </c>
      <c r="AD16" s="43">
        <f t="shared" si="4"/>
        <v>99</v>
      </c>
      <c r="AE16" s="51" t="str">
        <f t="shared" si="20"/>
        <v>O</v>
      </c>
      <c r="AF16" s="51" t="str">
        <f t="shared" si="21"/>
        <v>10</v>
      </c>
      <c r="AG16" s="52" t="str">
        <f t="shared" si="22"/>
        <v>PASS</v>
      </c>
      <c r="AH16" s="43">
        <v>48</v>
      </c>
      <c r="AI16" s="43">
        <v>48</v>
      </c>
      <c r="AJ16" s="43">
        <f t="shared" si="5"/>
        <v>96</v>
      </c>
      <c r="AK16" s="51" t="str">
        <f t="shared" si="23"/>
        <v>O</v>
      </c>
      <c r="AL16" s="51" t="str">
        <f t="shared" si="24"/>
        <v>10</v>
      </c>
      <c r="AM16" s="51" t="str">
        <f t="shared" si="25"/>
        <v>PASS</v>
      </c>
      <c r="AN16" s="43">
        <v>35</v>
      </c>
      <c r="AO16" s="43">
        <v>23</v>
      </c>
      <c r="AP16" s="43">
        <f t="shared" si="26"/>
        <v>58</v>
      </c>
      <c r="AQ16" s="51" t="str">
        <f t="shared" si="27"/>
        <v>B</v>
      </c>
      <c r="AR16" s="51" t="str">
        <f t="shared" si="28"/>
        <v>6</v>
      </c>
      <c r="AS16" s="52" t="str">
        <f t="shared" si="29"/>
        <v>PASS</v>
      </c>
      <c r="AT16" s="43">
        <v>49</v>
      </c>
      <c r="AU16" s="43">
        <v>48</v>
      </c>
      <c r="AV16" s="43">
        <f t="shared" si="6"/>
        <v>97</v>
      </c>
      <c r="AW16" s="51" t="str">
        <f t="shared" si="30"/>
        <v>O</v>
      </c>
      <c r="AX16" s="51" t="str">
        <f t="shared" si="31"/>
        <v>10</v>
      </c>
      <c r="AY16" s="43" t="str">
        <f t="shared" si="32"/>
        <v>PASS</v>
      </c>
      <c r="AZ16" s="53">
        <f t="shared" si="33"/>
        <v>611</v>
      </c>
      <c r="BA16" s="53">
        <f t="shared" si="7"/>
        <v>130</v>
      </c>
      <c r="BB16" s="54">
        <f t="shared" si="34"/>
        <v>7.2222222222222223</v>
      </c>
      <c r="BC16" s="55">
        <f t="shared" si="35"/>
        <v>76.375</v>
      </c>
      <c r="BD16" s="56">
        <f>SUM(COUNTIF(D16:AY16, {"FAIL","AB"}))</f>
        <v>2</v>
      </c>
      <c r="BE16" s="52" t="str">
        <f t="shared" si="36"/>
        <v>FAIL</v>
      </c>
      <c r="BG16" s="43">
        <v>166</v>
      </c>
      <c r="BH16" s="43">
        <v>151</v>
      </c>
      <c r="BI16" s="43">
        <v>130</v>
      </c>
      <c r="BJ16" s="60">
        <f t="shared" si="37"/>
        <v>7.7068965517241379</v>
      </c>
    </row>
    <row r="17" spans="1:62" s="50" customFormat="1" ht="30" customHeight="1" x14ac:dyDescent="0.3">
      <c r="A17" s="57">
        <v>14</v>
      </c>
      <c r="B17" s="41" t="s">
        <v>88</v>
      </c>
      <c r="C17" s="42" t="s">
        <v>89</v>
      </c>
      <c r="D17" s="43">
        <v>46</v>
      </c>
      <c r="E17" s="43">
        <v>21</v>
      </c>
      <c r="F17" s="43">
        <f t="shared" si="0"/>
        <v>67</v>
      </c>
      <c r="G17" s="43" t="str">
        <f t="shared" si="8"/>
        <v>B+</v>
      </c>
      <c r="H17" s="51" t="str">
        <f t="shared" si="9"/>
        <v>7</v>
      </c>
      <c r="I17" s="51" t="str">
        <f t="shared" si="10"/>
        <v>PASS</v>
      </c>
      <c r="J17" s="43">
        <v>47</v>
      </c>
      <c r="K17" s="43">
        <v>21</v>
      </c>
      <c r="L17" s="43">
        <f t="shared" si="1"/>
        <v>68</v>
      </c>
      <c r="M17" s="51" t="str">
        <f t="shared" si="11"/>
        <v>B+</v>
      </c>
      <c r="N17" s="51" t="str">
        <f t="shared" si="12"/>
        <v>7</v>
      </c>
      <c r="O17" s="51" t="str">
        <f t="shared" si="13"/>
        <v>PASS</v>
      </c>
      <c r="P17" s="43">
        <v>47</v>
      </c>
      <c r="Q17" s="43">
        <v>19</v>
      </c>
      <c r="R17" s="43">
        <f t="shared" si="2"/>
        <v>66</v>
      </c>
      <c r="S17" s="51" t="str">
        <f t="shared" si="14"/>
        <v>B+</v>
      </c>
      <c r="T17" s="51" t="str">
        <f t="shared" si="15"/>
        <v>7</v>
      </c>
      <c r="U17" s="52" t="str">
        <f t="shared" si="16"/>
        <v>PASS</v>
      </c>
      <c r="V17" s="43">
        <v>46</v>
      </c>
      <c r="W17" s="43">
        <v>29</v>
      </c>
      <c r="X17" s="43">
        <f t="shared" si="3"/>
        <v>75</v>
      </c>
      <c r="Y17" s="51" t="str">
        <f t="shared" si="17"/>
        <v>A</v>
      </c>
      <c r="Z17" s="51" t="str">
        <f t="shared" si="18"/>
        <v>8</v>
      </c>
      <c r="AA17" s="52" t="str">
        <f t="shared" si="19"/>
        <v>PASS</v>
      </c>
      <c r="AB17" s="43">
        <v>50</v>
      </c>
      <c r="AC17" s="43">
        <v>47</v>
      </c>
      <c r="AD17" s="43">
        <f t="shared" si="4"/>
        <v>97</v>
      </c>
      <c r="AE17" s="51" t="str">
        <f t="shared" si="20"/>
        <v>O</v>
      </c>
      <c r="AF17" s="51" t="str">
        <f t="shared" si="21"/>
        <v>10</v>
      </c>
      <c r="AG17" s="52" t="str">
        <f t="shared" si="22"/>
        <v>PASS</v>
      </c>
      <c r="AH17" s="43">
        <v>48</v>
      </c>
      <c r="AI17" s="43">
        <v>49</v>
      </c>
      <c r="AJ17" s="43">
        <f t="shared" si="5"/>
        <v>97</v>
      </c>
      <c r="AK17" s="51" t="str">
        <f t="shared" si="23"/>
        <v>O</v>
      </c>
      <c r="AL17" s="51" t="str">
        <f t="shared" si="24"/>
        <v>10</v>
      </c>
      <c r="AM17" s="51" t="str">
        <f t="shared" si="25"/>
        <v>PASS</v>
      </c>
      <c r="AN17" s="43">
        <v>43</v>
      </c>
      <c r="AO17" s="43">
        <v>36</v>
      </c>
      <c r="AP17" s="43">
        <f t="shared" si="26"/>
        <v>79</v>
      </c>
      <c r="AQ17" s="51" t="str">
        <f t="shared" si="27"/>
        <v>A</v>
      </c>
      <c r="AR17" s="51" t="str">
        <f t="shared" si="28"/>
        <v>8</v>
      </c>
      <c r="AS17" s="52" t="str">
        <f t="shared" si="29"/>
        <v>PASS</v>
      </c>
      <c r="AT17" s="43">
        <v>50</v>
      </c>
      <c r="AU17" s="43">
        <v>49</v>
      </c>
      <c r="AV17" s="43">
        <f t="shared" si="6"/>
        <v>99</v>
      </c>
      <c r="AW17" s="51" t="str">
        <f t="shared" si="30"/>
        <v>O</v>
      </c>
      <c r="AX17" s="51" t="str">
        <f t="shared" si="31"/>
        <v>10</v>
      </c>
      <c r="AY17" s="43" t="str">
        <f t="shared" si="32"/>
        <v>PASS</v>
      </c>
      <c r="AZ17" s="53">
        <f t="shared" si="33"/>
        <v>648</v>
      </c>
      <c r="BA17" s="53">
        <f t="shared" si="7"/>
        <v>139</v>
      </c>
      <c r="BB17" s="54">
        <f t="shared" si="34"/>
        <v>7.7222222222222223</v>
      </c>
      <c r="BC17" s="55">
        <f t="shared" si="35"/>
        <v>81</v>
      </c>
      <c r="BD17" s="56">
        <f>SUM(COUNTIF(D17:AY17, {"FAIL","AB"}))</f>
        <v>0</v>
      </c>
      <c r="BE17" s="52" t="str">
        <f t="shared" si="36"/>
        <v>FCD</v>
      </c>
      <c r="BG17" s="43">
        <v>168</v>
      </c>
      <c r="BH17" s="43">
        <v>141</v>
      </c>
      <c r="BI17" s="43">
        <v>139</v>
      </c>
      <c r="BJ17" s="60">
        <f t="shared" si="37"/>
        <v>7.7241379310344831</v>
      </c>
    </row>
    <row r="18" spans="1:62" s="50" customFormat="1" ht="30" customHeight="1" x14ac:dyDescent="0.3">
      <c r="A18" s="57">
        <v>15</v>
      </c>
      <c r="B18" s="41" t="s">
        <v>90</v>
      </c>
      <c r="C18" s="42" t="s">
        <v>91</v>
      </c>
      <c r="D18" s="43">
        <v>33</v>
      </c>
      <c r="E18" s="43">
        <v>7</v>
      </c>
      <c r="F18" s="43">
        <f t="shared" si="0"/>
        <v>40</v>
      </c>
      <c r="G18" s="43" t="str">
        <f t="shared" si="8"/>
        <v>P</v>
      </c>
      <c r="H18" s="51" t="str">
        <f t="shared" si="9"/>
        <v>4</v>
      </c>
      <c r="I18" s="51" t="str">
        <f t="shared" si="10"/>
        <v>FAIL</v>
      </c>
      <c r="J18" s="43">
        <v>39</v>
      </c>
      <c r="K18" s="43">
        <v>20</v>
      </c>
      <c r="L18" s="43">
        <f t="shared" si="1"/>
        <v>59</v>
      </c>
      <c r="M18" s="51" t="str">
        <f t="shared" si="11"/>
        <v>B</v>
      </c>
      <c r="N18" s="51" t="str">
        <f t="shared" si="12"/>
        <v>6</v>
      </c>
      <c r="O18" s="51" t="str">
        <f t="shared" si="13"/>
        <v>PASS</v>
      </c>
      <c r="P18" s="43">
        <v>37</v>
      </c>
      <c r="Q18" s="43"/>
      <c r="R18" s="43">
        <f t="shared" si="2"/>
        <v>37</v>
      </c>
      <c r="S18" s="51" t="str">
        <f t="shared" si="14"/>
        <v>F</v>
      </c>
      <c r="T18" s="51" t="str">
        <f t="shared" si="15"/>
        <v>0</v>
      </c>
      <c r="U18" s="52" t="str">
        <f t="shared" si="16"/>
        <v>AB</v>
      </c>
      <c r="V18" s="43">
        <v>39</v>
      </c>
      <c r="W18" s="43">
        <v>25</v>
      </c>
      <c r="X18" s="43">
        <f t="shared" si="3"/>
        <v>64</v>
      </c>
      <c r="Y18" s="51" t="str">
        <f t="shared" si="17"/>
        <v>B+</v>
      </c>
      <c r="Z18" s="51" t="str">
        <f t="shared" si="18"/>
        <v>7</v>
      </c>
      <c r="AA18" s="52" t="str">
        <f t="shared" si="19"/>
        <v>PASS</v>
      </c>
      <c r="AB18" s="43">
        <v>50</v>
      </c>
      <c r="AC18" s="43">
        <v>32</v>
      </c>
      <c r="AD18" s="43">
        <f t="shared" si="4"/>
        <v>82</v>
      </c>
      <c r="AE18" s="51" t="str">
        <f t="shared" si="20"/>
        <v>A+</v>
      </c>
      <c r="AF18" s="51" t="str">
        <f t="shared" si="21"/>
        <v>9</v>
      </c>
      <c r="AG18" s="52" t="str">
        <f t="shared" si="22"/>
        <v>PASS</v>
      </c>
      <c r="AH18" s="43">
        <v>45</v>
      </c>
      <c r="AI18" s="43">
        <v>46</v>
      </c>
      <c r="AJ18" s="43">
        <f t="shared" si="5"/>
        <v>91</v>
      </c>
      <c r="AK18" s="51" t="str">
        <f t="shared" si="23"/>
        <v>O</v>
      </c>
      <c r="AL18" s="51" t="str">
        <f t="shared" si="24"/>
        <v>10</v>
      </c>
      <c r="AM18" s="51" t="str">
        <f t="shared" si="25"/>
        <v>PASS</v>
      </c>
      <c r="AN18" s="43">
        <v>39</v>
      </c>
      <c r="AO18" s="43">
        <v>20</v>
      </c>
      <c r="AP18" s="43">
        <f t="shared" si="26"/>
        <v>59</v>
      </c>
      <c r="AQ18" s="51" t="str">
        <f t="shared" si="27"/>
        <v>B</v>
      </c>
      <c r="AR18" s="51" t="str">
        <f t="shared" si="28"/>
        <v>6</v>
      </c>
      <c r="AS18" s="52" t="str">
        <f t="shared" si="29"/>
        <v>PASS</v>
      </c>
      <c r="AT18" s="43">
        <v>49</v>
      </c>
      <c r="AU18" s="43">
        <v>38</v>
      </c>
      <c r="AV18" s="43">
        <f t="shared" si="6"/>
        <v>87</v>
      </c>
      <c r="AW18" s="51" t="str">
        <f t="shared" si="30"/>
        <v>A+</v>
      </c>
      <c r="AX18" s="51" t="str">
        <f t="shared" si="31"/>
        <v>9</v>
      </c>
      <c r="AY18" s="43" t="str">
        <f t="shared" si="32"/>
        <v>PASS</v>
      </c>
      <c r="AZ18" s="53">
        <f t="shared" si="33"/>
        <v>519</v>
      </c>
      <c r="BA18" s="53">
        <f t="shared" si="7"/>
        <v>91</v>
      </c>
      <c r="BB18" s="54">
        <f t="shared" si="34"/>
        <v>5.0555555555555554</v>
      </c>
      <c r="BC18" s="55">
        <f t="shared" si="35"/>
        <v>64.875</v>
      </c>
      <c r="BD18" s="56">
        <f>SUM(COUNTIF(D18:AY18, {"FAIL","AB"}))</f>
        <v>2</v>
      </c>
      <c r="BE18" s="52" t="str">
        <f t="shared" si="36"/>
        <v>FAIL</v>
      </c>
      <c r="BG18" s="43">
        <v>98</v>
      </c>
      <c r="BH18" s="43">
        <v>53</v>
      </c>
      <c r="BI18" s="43">
        <v>91</v>
      </c>
      <c r="BJ18" s="60">
        <f t="shared" si="37"/>
        <v>4.1724137931034484</v>
      </c>
    </row>
    <row r="19" spans="1:62" s="50" customFormat="1" ht="30" customHeight="1" x14ac:dyDescent="0.3">
      <c r="A19" s="57">
        <v>16</v>
      </c>
      <c r="B19" s="41" t="s">
        <v>92</v>
      </c>
      <c r="C19" s="42" t="s">
        <v>93</v>
      </c>
      <c r="D19" s="43">
        <v>40</v>
      </c>
      <c r="E19" s="43">
        <v>12</v>
      </c>
      <c r="F19" s="43">
        <f t="shared" si="0"/>
        <v>52</v>
      </c>
      <c r="G19" s="43" t="str">
        <f t="shared" si="8"/>
        <v>C</v>
      </c>
      <c r="H19" s="51" t="str">
        <f t="shared" si="9"/>
        <v>5</v>
      </c>
      <c r="I19" s="51" t="str">
        <f t="shared" si="10"/>
        <v>FAIL</v>
      </c>
      <c r="J19" s="43">
        <v>39</v>
      </c>
      <c r="K19" s="43">
        <v>12</v>
      </c>
      <c r="L19" s="43">
        <f t="shared" si="1"/>
        <v>51</v>
      </c>
      <c r="M19" s="51" t="str">
        <f t="shared" si="11"/>
        <v>C</v>
      </c>
      <c r="N19" s="51" t="str">
        <f t="shared" si="12"/>
        <v>5</v>
      </c>
      <c r="O19" s="51" t="str">
        <f t="shared" si="13"/>
        <v>FAIL</v>
      </c>
      <c r="P19" s="43">
        <v>43</v>
      </c>
      <c r="Q19" s="43">
        <v>11</v>
      </c>
      <c r="R19" s="43">
        <f t="shared" si="2"/>
        <v>54</v>
      </c>
      <c r="S19" s="51" t="str">
        <f t="shared" si="14"/>
        <v>C</v>
      </c>
      <c r="T19" s="51" t="str">
        <f t="shared" si="15"/>
        <v>5</v>
      </c>
      <c r="U19" s="52" t="str">
        <f t="shared" si="16"/>
        <v>FAIL</v>
      </c>
      <c r="V19" s="43">
        <v>42</v>
      </c>
      <c r="W19" s="43">
        <v>29</v>
      </c>
      <c r="X19" s="43">
        <f t="shared" si="3"/>
        <v>71</v>
      </c>
      <c r="Y19" s="51" t="str">
        <f t="shared" si="17"/>
        <v>A</v>
      </c>
      <c r="Z19" s="51" t="str">
        <f t="shared" si="18"/>
        <v>8</v>
      </c>
      <c r="AA19" s="52" t="str">
        <f t="shared" si="19"/>
        <v>PASS</v>
      </c>
      <c r="AB19" s="43">
        <v>47</v>
      </c>
      <c r="AC19" s="43">
        <v>36</v>
      </c>
      <c r="AD19" s="43">
        <f t="shared" si="4"/>
        <v>83</v>
      </c>
      <c r="AE19" s="51" t="str">
        <f t="shared" si="20"/>
        <v>A+</v>
      </c>
      <c r="AF19" s="51" t="str">
        <f t="shared" si="21"/>
        <v>9</v>
      </c>
      <c r="AG19" s="52" t="str">
        <f t="shared" si="22"/>
        <v>PASS</v>
      </c>
      <c r="AH19" s="43">
        <v>45</v>
      </c>
      <c r="AI19" s="43">
        <v>45</v>
      </c>
      <c r="AJ19" s="43">
        <f t="shared" si="5"/>
        <v>90</v>
      </c>
      <c r="AK19" s="51" t="str">
        <f t="shared" si="23"/>
        <v>O</v>
      </c>
      <c r="AL19" s="51" t="str">
        <f t="shared" si="24"/>
        <v>10</v>
      </c>
      <c r="AM19" s="51" t="str">
        <f t="shared" si="25"/>
        <v>PASS</v>
      </c>
      <c r="AN19" s="43">
        <v>44</v>
      </c>
      <c r="AO19" s="43">
        <v>30</v>
      </c>
      <c r="AP19" s="43">
        <f t="shared" si="26"/>
        <v>74</v>
      </c>
      <c r="AQ19" s="51" t="str">
        <f t="shared" si="27"/>
        <v>A</v>
      </c>
      <c r="AR19" s="51" t="str">
        <f t="shared" si="28"/>
        <v>8</v>
      </c>
      <c r="AS19" s="52" t="str">
        <f t="shared" si="29"/>
        <v>PASS</v>
      </c>
      <c r="AT19" s="43">
        <v>40</v>
      </c>
      <c r="AU19" s="43">
        <v>40</v>
      </c>
      <c r="AV19" s="43">
        <f t="shared" si="6"/>
        <v>80</v>
      </c>
      <c r="AW19" s="51" t="str">
        <f t="shared" si="30"/>
        <v>A+</v>
      </c>
      <c r="AX19" s="51" t="str">
        <f t="shared" si="31"/>
        <v>9</v>
      </c>
      <c r="AY19" s="43" t="str">
        <f t="shared" si="32"/>
        <v>PASS</v>
      </c>
      <c r="AZ19" s="53">
        <f t="shared" si="33"/>
        <v>555</v>
      </c>
      <c r="BA19" s="53">
        <f t="shared" si="7"/>
        <v>115</v>
      </c>
      <c r="BB19" s="54">
        <f t="shared" si="34"/>
        <v>6.3888888888888893</v>
      </c>
      <c r="BC19" s="55">
        <f t="shared" si="35"/>
        <v>69.375</v>
      </c>
      <c r="BD19" s="56">
        <f>SUM(COUNTIF(D19:AY19, {"FAIL","AB"}))</f>
        <v>3</v>
      </c>
      <c r="BE19" s="52" t="str">
        <f t="shared" si="36"/>
        <v>FAIL</v>
      </c>
      <c r="BG19" s="43">
        <v>140</v>
      </c>
      <c r="BH19" s="43">
        <v>123</v>
      </c>
      <c r="BI19" s="43">
        <v>115</v>
      </c>
      <c r="BJ19" s="60">
        <f t="shared" si="37"/>
        <v>6.5172413793103452</v>
      </c>
    </row>
    <row r="20" spans="1:62" s="50" customFormat="1" ht="30" customHeight="1" x14ac:dyDescent="0.3">
      <c r="A20" s="57">
        <v>17</v>
      </c>
      <c r="B20" s="41" t="s">
        <v>94</v>
      </c>
      <c r="C20" s="42" t="s">
        <v>95</v>
      </c>
      <c r="D20" s="43">
        <v>41</v>
      </c>
      <c r="E20" s="43">
        <v>18</v>
      </c>
      <c r="F20" s="43">
        <f t="shared" si="0"/>
        <v>59</v>
      </c>
      <c r="G20" s="43" t="str">
        <f t="shared" si="8"/>
        <v>B</v>
      </c>
      <c r="H20" s="51" t="str">
        <f t="shared" si="9"/>
        <v>6</v>
      </c>
      <c r="I20" s="51" t="str">
        <f t="shared" si="10"/>
        <v>PASS</v>
      </c>
      <c r="J20" s="43">
        <v>45</v>
      </c>
      <c r="K20" s="43">
        <v>18</v>
      </c>
      <c r="L20" s="43">
        <f t="shared" si="1"/>
        <v>63</v>
      </c>
      <c r="M20" s="51" t="str">
        <f t="shared" si="11"/>
        <v>B+</v>
      </c>
      <c r="N20" s="51" t="str">
        <f t="shared" si="12"/>
        <v>7</v>
      </c>
      <c r="O20" s="51" t="str">
        <f t="shared" si="13"/>
        <v>PASS</v>
      </c>
      <c r="P20" s="43">
        <v>46</v>
      </c>
      <c r="Q20" s="43">
        <v>28</v>
      </c>
      <c r="R20" s="43">
        <f t="shared" si="2"/>
        <v>74</v>
      </c>
      <c r="S20" s="51" t="str">
        <f t="shared" si="14"/>
        <v>A</v>
      </c>
      <c r="T20" s="51" t="str">
        <f t="shared" si="15"/>
        <v>8</v>
      </c>
      <c r="U20" s="52" t="str">
        <f t="shared" si="16"/>
        <v>PASS</v>
      </c>
      <c r="V20" s="43">
        <v>41</v>
      </c>
      <c r="W20" s="43">
        <v>28</v>
      </c>
      <c r="X20" s="43">
        <f t="shared" si="3"/>
        <v>69</v>
      </c>
      <c r="Y20" s="51" t="str">
        <f t="shared" si="17"/>
        <v>B+</v>
      </c>
      <c r="Z20" s="51" t="str">
        <f t="shared" si="18"/>
        <v>7</v>
      </c>
      <c r="AA20" s="52" t="str">
        <f t="shared" si="19"/>
        <v>PASS</v>
      </c>
      <c r="AB20" s="43">
        <v>50</v>
      </c>
      <c r="AC20" s="43">
        <v>46</v>
      </c>
      <c r="AD20" s="43">
        <f t="shared" si="4"/>
        <v>96</v>
      </c>
      <c r="AE20" s="51" t="str">
        <f t="shared" si="20"/>
        <v>O</v>
      </c>
      <c r="AF20" s="51" t="str">
        <f t="shared" si="21"/>
        <v>10</v>
      </c>
      <c r="AG20" s="52" t="str">
        <f t="shared" si="22"/>
        <v>PASS</v>
      </c>
      <c r="AH20" s="43">
        <v>48</v>
      </c>
      <c r="AI20" s="43">
        <v>46</v>
      </c>
      <c r="AJ20" s="43">
        <f t="shared" si="5"/>
        <v>94</v>
      </c>
      <c r="AK20" s="51" t="str">
        <f t="shared" si="23"/>
        <v>O</v>
      </c>
      <c r="AL20" s="51" t="str">
        <f t="shared" si="24"/>
        <v>10</v>
      </c>
      <c r="AM20" s="51" t="str">
        <f t="shared" si="25"/>
        <v>PASS</v>
      </c>
      <c r="AN20" s="43">
        <v>39</v>
      </c>
      <c r="AO20" s="43">
        <v>24</v>
      </c>
      <c r="AP20" s="43">
        <f t="shared" si="26"/>
        <v>63</v>
      </c>
      <c r="AQ20" s="51" t="str">
        <f t="shared" si="27"/>
        <v>B+</v>
      </c>
      <c r="AR20" s="51" t="str">
        <f t="shared" si="28"/>
        <v>7</v>
      </c>
      <c r="AS20" s="52" t="str">
        <f t="shared" si="29"/>
        <v>PASS</v>
      </c>
      <c r="AT20" s="43">
        <v>49</v>
      </c>
      <c r="AU20" s="43">
        <v>48</v>
      </c>
      <c r="AV20" s="43">
        <f t="shared" si="6"/>
        <v>97</v>
      </c>
      <c r="AW20" s="51" t="str">
        <f t="shared" si="30"/>
        <v>O</v>
      </c>
      <c r="AX20" s="51" t="str">
        <f t="shared" si="31"/>
        <v>10</v>
      </c>
      <c r="AY20" s="43" t="str">
        <f t="shared" si="32"/>
        <v>PASS</v>
      </c>
      <c r="AZ20" s="53">
        <f t="shared" si="33"/>
        <v>615</v>
      </c>
      <c r="BA20" s="53">
        <f t="shared" si="7"/>
        <v>136</v>
      </c>
      <c r="BB20" s="54">
        <f t="shared" si="34"/>
        <v>7.5555555555555554</v>
      </c>
      <c r="BC20" s="55">
        <f t="shared" si="35"/>
        <v>76.875</v>
      </c>
      <c r="BD20" s="56">
        <f>SUM(COUNTIF(D20:AY20, {"FAIL","AB"}))</f>
        <v>0</v>
      </c>
      <c r="BE20" s="52" t="str">
        <f t="shared" si="36"/>
        <v>FCD</v>
      </c>
      <c r="BG20" s="43">
        <v>160</v>
      </c>
      <c r="BH20" s="43">
        <v>119</v>
      </c>
      <c r="BI20" s="43">
        <v>136</v>
      </c>
      <c r="BJ20" s="60">
        <f t="shared" si="37"/>
        <v>7.1551724137931032</v>
      </c>
    </row>
    <row r="21" spans="1:62" s="50" customFormat="1" ht="30" customHeight="1" x14ac:dyDescent="0.3">
      <c r="A21" s="57">
        <v>18</v>
      </c>
      <c r="B21" s="41" t="s">
        <v>96</v>
      </c>
      <c r="C21" s="42" t="s">
        <v>97</v>
      </c>
      <c r="D21" s="43">
        <v>39</v>
      </c>
      <c r="E21" s="43">
        <v>28</v>
      </c>
      <c r="F21" s="43">
        <f t="shared" si="0"/>
        <v>67</v>
      </c>
      <c r="G21" s="43" t="str">
        <f t="shared" si="8"/>
        <v>B+</v>
      </c>
      <c r="H21" s="51" t="str">
        <f t="shared" si="9"/>
        <v>7</v>
      </c>
      <c r="I21" s="51" t="str">
        <f t="shared" si="10"/>
        <v>PASS</v>
      </c>
      <c r="J21" s="43">
        <v>47</v>
      </c>
      <c r="K21" s="43">
        <v>23</v>
      </c>
      <c r="L21" s="43">
        <f t="shared" si="1"/>
        <v>70</v>
      </c>
      <c r="M21" s="51" t="str">
        <f t="shared" si="11"/>
        <v>A</v>
      </c>
      <c r="N21" s="51" t="str">
        <f t="shared" si="12"/>
        <v>8</v>
      </c>
      <c r="O21" s="51" t="str">
        <f t="shared" si="13"/>
        <v>PASS</v>
      </c>
      <c r="P21" s="43">
        <v>49</v>
      </c>
      <c r="Q21" s="43">
        <v>26</v>
      </c>
      <c r="R21" s="43">
        <f t="shared" si="2"/>
        <v>75</v>
      </c>
      <c r="S21" s="51" t="str">
        <f t="shared" si="14"/>
        <v>A</v>
      </c>
      <c r="T21" s="51" t="str">
        <f t="shared" si="15"/>
        <v>8</v>
      </c>
      <c r="U21" s="52" t="str">
        <f t="shared" si="16"/>
        <v>PASS</v>
      </c>
      <c r="V21" s="43">
        <v>43</v>
      </c>
      <c r="W21" s="43">
        <v>31</v>
      </c>
      <c r="X21" s="43">
        <f t="shared" si="3"/>
        <v>74</v>
      </c>
      <c r="Y21" s="51" t="str">
        <f t="shared" si="17"/>
        <v>A</v>
      </c>
      <c r="Z21" s="51" t="str">
        <f t="shared" si="18"/>
        <v>8</v>
      </c>
      <c r="AA21" s="52" t="str">
        <f t="shared" si="19"/>
        <v>PASS</v>
      </c>
      <c r="AB21" s="43">
        <v>50</v>
      </c>
      <c r="AC21" s="43">
        <v>49</v>
      </c>
      <c r="AD21" s="43">
        <f t="shared" si="4"/>
        <v>99</v>
      </c>
      <c r="AE21" s="51" t="str">
        <f t="shared" si="20"/>
        <v>O</v>
      </c>
      <c r="AF21" s="51" t="str">
        <f t="shared" si="21"/>
        <v>10</v>
      </c>
      <c r="AG21" s="52" t="str">
        <f t="shared" si="22"/>
        <v>PASS</v>
      </c>
      <c r="AH21" s="43">
        <v>48</v>
      </c>
      <c r="AI21" s="43">
        <v>49</v>
      </c>
      <c r="AJ21" s="43">
        <f t="shared" si="5"/>
        <v>97</v>
      </c>
      <c r="AK21" s="51" t="str">
        <f t="shared" si="23"/>
        <v>O</v>
      </c>
      <c r="AL21" s="51" t="str">
        <f t="shared" si="24"/>
        <v>10</v>
      </c>
      <c r="AM21" s="51" t="str">
        <f t="shared" si="25"/>
        <v>PASS</v>
      </c>
      <c r="AN21" s="43">
        <v>45</v>
      </c>
      <c r="AO21" s="43">
        <v>23</v>
      </c>
      <c r="AP21" s="43">
        <f t="shared" si="26"/>
        <v>68</v>
      </c>
      <c r="AQ21" s="51" t="str">
        <f t="shared" si="27"/>
        <v>B+</v>
      </c>
      <c r="AR21" s="51" t="str">
        <f t="shared" si="28"/>
        <v>7</v>
      </c>
      <c r="AS21" s="52" t="str">
        <f t="shared" si="29"/>
        <v>PASS</v>
      </c>
      <c r="AT21" s="43">
        <v>50</v>
      </c>
      <c r="AU21" s="43">
        <v>48</v>
      </c>
      <c r="AV21" s="43">
        <f t="shared" si="6"/>
        <v>98</v>
      </c>
      <c r="AW21" s="51" t="str">
        <f t="shared" si="30"/>
        <v>O</v>
      </c>
      <c r="AX21" s="51" t="str">
        <f t="shared" si="31"/>
        <v>10</v>
      </c>
      <c r="AY21" s="43" t="str">
        <f t="shared" si="32"/>
        <v>PASS</v>
      </c>
      <c r="AZ21" s="53">
        <f t="shared" si="33"/>
        <v>648</v>
      </c>
      <c r="BA21" s="53">
        <f t="shared" si="7"/>
        <v>146</v>
      </c>
      <c r="BB21" s="54">
        <f t="shared" si="34"/>
        <v>8.1111111111111107</v>
      </c>
      <c r="BC21" s="55">
        <f t="shared" si="35"/>
        <v>81</v>
      </c>
      <c r="BD21" s="56">
        <f>SUM(COUNTIF(D21:AY21, {"FAIL","AB"}))</f>
        <v>0</v>
      </c>
      <c r="BE21" s="52" t="str">
        <f t="shared" si="36"/>
        <v>FCD</v>
      </c>
      <c r="BG21" s="43">
        <v>142</v>
      </c>
      <c r="BH21" s="43">
        <v>144</v>
      </c>
      <c r="BI21" s="43">
        <v>146</v>
      </c>
      <c r="BJ21" s="60">
        <f t="shared" si="37"/>
        <v>7.4482758620689653</v>
      </c>
    </row>
    <row r="22" spans="1:62" s="50" customFormat="1" ht="30" customHeight="1" x14ac:dyDescent="0.3">
      <c r="A22" s="57">
        <v>19</v>
      </c>
      <c r="B22" s="41" t="s">
        <v>98</v>
      </c>
      <c r="C22" s="42" t="s">
        <v>99</v>
      </c>
      <c r="D22" s="43">
        <v>40</v>
      </c>
      <c r="E22" s="43">
        <v>18</v>
      </c>
      <c r="F22" s="43">
        <f t="shared" si="0"/>
        <v>58</v>
      </c>
      <c r="G22" s="43" t="str">
        <f t="shared" si="8"/>
        <v>B</v>
      </c>
      <c r="H22" s="51" t="str">
        <f t="shared" si="9"/>
        <v>6</v>
      </c>
      <c r="I22" s="51" t="str">
        <f t="shared" si="10"/>
        <v>PASS</v>
      </c>
      <c r="J22" s="43">
        <v>45</v>
      </c>
      <c r="K22" s="43">
        <v>18</v>
      </c>
      <c r="L22" s="43">
        <f t="shared" si="1"/>
        <v>63</v>
      </c>
      <c r="M22" s="51" t="str">
        <f t="shared" si="11"/>
        <v>B+</v>
      </c>
      <c r="N22" s="51" t="str">
        <f t="shared" si="12"/>
        <v>7</v>
      </c>
      <c r="O22" s="51" t="str">
        <f t="shared" si="13"/>
        <v>PASS</v>
      </c>
      <c r="P22" s="43">
        <v>49</v>
      </c>
      <c r="Q22" s="43">
        <v>18</v>
      </c>
      <c r="R22" s="43">
        <f t="shared" si="2"/>
        <v>67</v>
      </c>
      <c r="S22" s="51" t="str">
        <f t="shared" si="14"/>
        <v>B+</v>
      </c>
      <c r="T22" s="51" t="str">
        <f t="shared" si="15"/>
        <v>7</v>
      </c>
      <c r="U22" s="52" t="str">
        <f t="shared" si="16"/>
        <v>PASS</v>
      </c>
      <c r="V22" s="43">
        <v>40</v>
      </c>
      <c r="W22" s="43">
        <v>26</v>
      </c>
      <c r="X22" s="43">
        <f t="shared" si="3"/>
        <v>66</v>
      </c>
      <c r="Y22" s="51" t="str">
        <f t="shared" si="17"/>
        <v>B+</v>
      </c>
      <c r="Z22" s="51" t="str">
        <f t="shared" si="18"/>
        <v>7</v>
      </c>
      <c r="AA22" s="52" t="str">
        <f t="shared" si="19"/>
        <v>PASS</v>
      </c>
      <c r="AB22" s="43">
        <v>50</v>
      </c>
      <c r="AC22" s="43">
        <v>45</v>
      </c>
      <c r="AD22" s="43">
        <f t="shared" si="4"/>
        <v>95</v>
      </c>
      <c r="AE22" s="51" t="str">
        <f t="shared" si="20"/>
        <v>O</v>
      </c>
      <c r="AF22" s="51" t="str">
        <f t="shared" si="21"/>
        <v>10</v>
      </c>
      <c r="AG22" s="52" t="str">
        <f t="shared" si="22"/>
        <v>PASS</v>
      </c>
      <c r="AH22" s="43">
        <v>48</v>
      </c>
      <c r="AI22" s="43">
        <v>48</v>
      </c>
      <c r="AJ22" s="43">
        <f t="shared" si="5"/>
        <v>96</v>
      </c>
      <c r="AK22" s="51" t="str">
        <f t="shared" si="23"/>
        <v>O</v>
      </c>
      <c r="AL22" s="51" t="str">
        <f t="shared" si="24"/>
        <v>10</v>
      </c>
      <c r="AM22" s="51" t="str">
        <f t="shared" si="25"/>
        <v>PASS</v>
      </c>
      <c r="AN22" s="43">
        <v>39</v>
      </c>
      <c r="AO22" s="43">
        <v>23</v>
      </c>
      <c r="AP22" s="43">
        <f t="shared" si="26"/>
        <v>62</v>
      </c>
      <c r="AQ22" s="51" t="str">
        <f t="shared" si="27"/>
        <v>B+</v>
      </c>
      <c r="AR22" s="51" t="str">
        <f t="shared" si="28"/>
        <v>7</v>
      </c>
      <c r="AS22" s="52" t="str">
        <f t="shared" si="29"/>
        <v>PASS</v>
      </c>
      <c r="AT22" s="43">
        <v>50</v>
      </c>
      <c r="AU22" s="43">
        <v>45</v>
      </c>
      <c r="AV22" s="43">
        <f t="shared" si="6"/>
        <v>95</v>
      </c>
      <c r="AW22" s="51" t="str">
        <f t="shared" si="30"/>
        <v>O</v>
      </c>
      <c r="AX22" s="51" t="str">
        <f t="shared" si="31"/>
        <v>10</v>
      </c>
      <c r="AY22" s="43" t="str">
        <f t="shared" si="32"/>
        <v>PASS</v>
      </c>
      <c r="AZ22" s="53">
        <f t="shared" si="33"/>
        <v>602</v>
      </c>
      <c r="BA22" s="53">
        <f t="shared" si="7"/>
        <v>132</v>
      </c>
      <c r="BB22" s="54">
        <f t="shared" si="34"/>
        <v>7.333333333333333</v>
      </c>
      <c r="BC22" s="55">
        <f t="shared" si="35"/>
        <v>75.25</v>
      </c>
      <c r="BD22" s="56">
        <f>SUM(COUNTIF(D22:AY22, {"FAIL","AB"}))</f>
        <v>0</v>
      </c>
      <c r="BE22" s="52" t="str">
        <f t="shared" si="36"/>
        <v>FCD</v>
      </c>
      <c r="BG22" s="43">
        <v>143</v>
      </c>
      <c r="BH22" s="43">
        <v>134</v>
      </c>
      <c r="BI22" s="43">
        <v>132</v>
      </c>
      <c r="BJ22" s="60">
        <f t="shared" si="37"/>
        <v>7.0517241379310347</v>
      </c>
    </row>
    <row r="23" spans="1:62" s="50" customFormat="1" ht="30" customHeight="1" x14ac:dyDescent="0.3">
      <c r="A23" s="57">
        <v>20</v>
      </c>
      <c r="B23" s="41" t="s">
        <v>100</v>
      </c>
      <c r="C23" s="42" t="s">
        <v>101</v>
      </c>
      <c r="D23" s="43">
        <v>41</v>
      </c>
      <c r="E23" s="43">
        <v>18</v>
      </c>
      <c r="F23" s="43">
        <f t="shared" si="0"/>
        <v>59</v>
      </c>
      <c r="G23" s="43" t="str">
        <f t="shared" si="8"/>
        <v>B</v>
      </c>
      <c r="H23" s="51" t="str">
        <f t="shared" si="9"/>
        <v>6</v>
      </c>
      <c r="I23" s="51" t="str">
        <f t="shared" si="10"/>
        <v>PASS</v>
      </c>
      <c r="J23" s="43">
        <v>48</v>
      </c>
      <c r="K23" s="43">
        <v>12</v>
      </c>
      <c r="L23" s="43">
        <f t="shared" si="1"/>
        <v>60</v>
      </c>
      <c r="M23" s="51" t="str">
        <f t="shared" si="11"/>
        <v>B+</v>
      </c>
      <c r="N23" s="51" t="str">
        <f t="shared" si="12"/>
        <v>7</v>
      </c>
      <c r="O23" s="51" t="str">
        <f t="shared" si="13"/>
        <v>FAIL</v>
      </c>
      <c r="P23" s="43">
        <v>48</v>
      </c>
      <c r="Q23" s="43">
        <v>27</v>
      </c>
      <c r="R23" s="43">
        <f t="shared" si="2"/>
        <v>75</v>
      </c>
      <c r="S23" s="51" t="str">
        <f t="shared" si="14"/>
        <v>A</v>
      </c>
      <c r="T23" s="51" t="str">
        <f t="shared" si="15"/>
        <v>8</v>
      </c>
      <c r="U23" s="52" t="str">
        <f t="shared" si="16"/>
        <v>PASS</v>
      </c>
      <c r="V23" s="43">
        <v>46</v>
      </c>
      <c r="W23" s="43">
        <v>30</v>
      </c>
      <c r="X23" s="43">
        <f t="shared" si="3"/>
        <v>76</v>
      </c>
      <c r="Y23" s="51" t="str">
        <f t="shared" si="17"/>
        <v>A</v>
      </c>
      <c r="Z23" s="51" t="str">
        <f t="shared" si="18"/>
        <v>8</v>
      </c>
      <c r="AA23" s="52" t="str">
        <f t="shared" si="19"/>
        <v>PASS</v>
      </c>
      <c r="AB23" s="43">
        <v>50</v>
      </c>
      <c r="AC23" s="43">
        <v>48</v>
      </c>
      <c r="AD23" s="43">
        <f t="shared" si="4"/>
        <v>98</v>
      </c>
      <c r="AE23" s="51" t="str">
        <f t="shared" si="20"/>
        <v>O</v>
      </c>
      <c r="AF23" s="51" t="str">
        <f t="shared" si="21"/>
        <v>10</v>
      </c>
      <c r="AG23" s="52" t="str">
        <f t="shared" si="22"/>
        <v>PASS</v>
      </c>
      <c r="AH23" s="43">
        <v>48</v>
      </c>
      <c r="AI23" s="43">
        <v>49</v>
      </c>
      <c r="AJ23" s="43">
        <f t="shared" si="5"/>
        <v>97</v>
      </c>
      <c r="AK23" s="51" t="str">
        <f t="shared" si="23"/>
        <v>O</v>
      </c>
      <c r="AL23" s="51" t="str">
        <f t="shared" si="24"/>
        <v>10</v>
      </c>
      <c r="AM23" s="51" t="str">
        <f t="shared" si="25"/>
        <v>PASS</v>
      </c>
      <c r="AN23" s="43">
        <v>42</v>
      </c>
      <c r="AO23" s="43">
        <v>23</v>
      </c>
      <c r="AP23" s="43">
        <f t="shared" si="26"/>
        <v>65</v>
      </c>
      <c r="AQ23" s="51" t="str">
        <f t="shared" si="27"/>
        <v>B+</v>
      </c>
      <c r="AR23" s="51" t="str">
        <f t="shared" si="28"/>
        <v>7</v>
      </c>
      <c r="AS23" s="52" t="str">
        <f t="shared" si="29"/>
        <v>PASS</v>
      </c>
      <c r="AT23" s="43">
        <v>49</v>
      </c>
      <c r="AU23" s="43">
        <v>49</v>
      </c>
      <c r="AV23" s="43">
        <f t="shared" si="6"/>
        <v>98</v>
      </c>
      <c r="AW23" s="51" t="str">
        <f t="shared" si="30"/>
        <v>O</v>
      </c>
      <c r="AX23" s="51" t="str">
        <f t="shared" si="31"/>
        <v>10</v>
      </c>
      <c r="AY23" s="43" t="str">
        <f t="shared" si="32"/>
        <v>PASS</v>
      </c>
      <c r="AZ23" s="53">
        <f t="shared" si="33"/>
        <v>628</v>
      </c>
      <c r="BA23" s="53">
        <f t="shared" si="7"/>
        <v>139</v>
      </c>
      <c r="BB23" s="54">
        <f t="shared" si="34"/>
        <v>7.7222222222222223</v>
      </c>
      <c r="BC23" s="55">
        <f t="shared" si="35"/>
        <v>78.5</v>
      </c>
      <c r="BD23" s="56">
        <f>SUM(COUNTIF(D23:AY23, {"FAIL","AB"}))</f>
        <v>1</v>
      </c>
      <c r="BE23" s="52" t="str">
        <f t="shared" si="36"/>
        <v>FAIL</v>
      </c>
      <c r="BG23" s="43">
        <v>164</v>
      </c>
      <c r="BH23" s="43">
        <v>146</v>
      </c>
      <c r="BI23" s="43">
        <v>139</v>
      </c>
      <c r="BJ23" s="60">
        <f t="shared" si="37"/>
        <v>7.7413793103448274</v>
      </c>
    </row>
    <row r="24" spans="1:62" s="50" customFormat="1" ht="30" customHeight="1" x14ac:dyDescent="0.3">
      <c r="A24" s="57">
        <v>21</v>
      </c>
      <c r="B24" s="41" t="s">
        <v>102</v>
      </c>
      <c r="C24" s="42" t="s">
        <v>103</v>
      </c>
      <c r="D24" s="43">
        <v>50</v>
      </c>
      <c r="E24" s="43">
        <v>11</v>
      </c>
      <c r="F24" s="43">
        <f t="shared" si="0"/>
        <v>61</v>
      </c>
      <c r="G24" s="43" t="str">
        <f t="shared" si="8"/>
        <v>B+</v>
      </c>
      <c r="H24" s="51" t="str">
        <f t="shared" si="9"/>
        <v>7</v>
      </c>
      <c r="I24" s="51" t="str">
        <f t="shared" si="10"/>
        <v>FAIL</v>
      </c>
      <c r="J24" s="43">
        <v>50</v>
      </c>
      <c r="K24" s="43">
        <v>33</v>
      </c>
      <c r="L24" s="43">
        <f t="shared" si="1"/>
        <v>83</v>
      </c>
      <c r="M24" s="51" t="str">
        <f t="shared" si="11"/>
        <v>A+</v>
      </c>
      <c r="N24" s="51" t="str">
        <f t="shared" si="12"/>
        <v>9</v>
      </c>
      <c r="O24" s="51" t="str">
        <f t="shared" si="13"/>
        <v>PASS</v>
      </c>
      <c r="P24" s="43">
        <v>48</v>
      </c>
      <c r="Q24" s="43">
        <v>24</v>
      </c>
      <c r="R24" s="43">
        <f t="shared" si="2"/>
        <v>72</v>
      </c>
      <c r="S24" s="51" t="str">
        <f t="shared" si="14"/>
        <v>A</v>
      </c>
      <c r="T24" s="51" t="str">
        <f t="shared" si="15"/>
        <v>8</v>
      </c>
      <c r="U24" s="52" t="str">
        <f t="shared" si="16"/>
        <v>PASS</v>
      </c>
      <c r="V24" s="43">
        <v>50</v>
      </c>
      <c r="W24" s="43">
        <v>40</v>
      </c>
      <c r="X24" s="43">
        <f t="shared" si="3"/>
        <v>90</v>
      </c>
      <c r="Y24" s="51" t="str">
        <f t="shared" si="17"/>
        <v>O</v>
      </c>
      <c r="Z24" s="51" t="str">
        <f t="shared" si="18"/>
        <v>10</v>
      </c>
      <c r="AA24" s="52" t="str">
        <f t="shared" si="19"/>
        <v>PASS</v>
      </c>
      <c r="AB24" s="43">
        <v>50</v>
      </c>
      <c r="AC24" s="43">
        <v>45</v>
      </c>
      <c r="AD24" s="43">
        <f t="shared" si="4"/>
        <v>95</v>
      </c>
      <c r="AE24" s="51" t="str">
        <f t="shared" si="20"/>
        <v>O</v>
      </c>
      <c r="AF24" s="51" t="str">
        <f t="shared" si="21"/>
        <v>10</v>
      </c>
      <c r="AG24" s="52" t="str">
        <f t="shared" si="22"/>
        <v>PASS</v>
      </c>
      <c r="AH24" s="43">
        <v>49</v>
      </c>
      <c r="AI24" s="43">
        <v>49</v>
      </c>
      <c r="AJ24" s="43">
        <f t="shared" si="5"/>
        <v>98</v>
      </c>
      <c r="AK24" s="51" t="str">
        <f t="shared" si="23"/>
        <v>O</v>
      </c>
      <c r="AL24" s="51" t="str">
        <f t="shared" si="24"/>
        <v>10</v>
      </c>
      <c r="AM24" s="51" t="str">
        <f t="shared" si="25"/>
        <v>PASS</v>
      </c>
      <c r="AN24" s="43">
        <v>47</v>
      </c>
      <c r="AO24" s="43">
        <v>34</v>
      </c>
      <c r="AP24" s="43">
        <f t="shared" si="26"/>
        <v>81</v>
      </c>
      <c r="AQ24" s="51" t="str">
        <f t="shared" si="27"/>
        <v>A+</v>
      </c>
      <c r="AR24" s="51" t="str">
        <f t="shared" si="28"/>
        <v>9</v>
      </c>
      <c r="AS24" s="52" t="str">
        <f t="shared" si="29"/>
        <v>PASS</v>
      </c>
      <c r="AT24" s="43">
        <v>49</v>
      </c>
      <c r="AU24" s="43">
        <v>46</v>
      </c>
      <c r="AV24" s="43">
        <f t="shared" si="6"/>
        <v>95</v>
      </c>
      <c r="AW24" s="51" t="str">
        <f t="shared" si="30"/>
        <v>O</v>
      </c>
      <c r="AX24" s="51" t="str">
        <f t="shared" si="31"/>
        <v>10</v>
      </c>
      <c r="AY24" s="43" t="str">
        <f t="shared" si="32"/>
        <v>PASS</v>
      </c>
      <c r="AZ24" s="53">
        <f t="shared" si="33"/>
        <v>675</v>
      </c>
      <c r="BA24" s="53">
        <f t="shared" si="7"/>
        <v>158</v>
      </c>
      <c r="BB24" s="54">
        <f t="shared" si="34"/>
        <v>8.7777777777777786</v>
      </c>
      <c r="BC24" s="55">
        <f t="shared" si="35"/>
        <v>84.375</v>
      </c>
      <c r="BD24" s="56">
        <f>SUM(COUNTIF(D24:AY24, {"FAIL","AB"}))</f>
        <v>1</v>
      </c>
      <c r="BE24" s="52" t="str">
        <f t="shared" si="36"/>
        <v>FAIL</v>
      </c>
      <c r="BG24" s="43">
        <v>159</v>
      </c>
      <c r="BH24" s="43">
        <v>151</v>
      </c>
      <c r="BI24" s="43">
        <v>158</v>
      </c>
      <c r="BJ24" s="60">
        <f t="shared" si="37"/>
        <v>8.068965517241379</v>
      </c>
    </row>
    <row r="25" spans="1:62" s="50" customFormat="1" ht="26.25" customHeight="1" x14ac:dyDescent="0.3">
      <c r="A25" s="57">
        <v>22</v>
      </c>
      <c r="B25" s="41" t="s">
        <v>104</v>
      </c>
      <c r="C25" s="42" t="s">
        <v>105</v>
      </c>
      <c r="D25" s="43">
        <v>42</v>
      </c>
      <c r="E25" s="43">
        <v>20</v>
      </c>
      <c r="F25" s="43">
        <f t="shared" si="0"/>
        <v>62</v>
      </c>
      <c r="G25" s="43" t="str">
        <f t="shared" si="8"/>
        <v>B+</v>
      </c>
      <c r="H25" s="51" t="str">
        <f t="shared" si="9"/>
        <v>7</v>
      </c>
      <c r="I25" s="51" t="str">
        <f t="shared" si="10"/>
        <v>PASS</v>
      </c>
      <c r="J25" s="43">
        <v>48</v>
      </c>
      <c r="K25" s="43">
        <v>25</v>
      </c>
      <c r="L25" s="43">
        <f t="shared" si="1"/>
        <v>73</v>
      </c>
      <c r="M25" s="51" t="str">
        <f t="shared" si="11"/>
        <v>A</v>
      </c>
      <c r="N25" s="51" t="str">
        <f t="shared" si="12"/>
        <v>8</v>
      </c>
      <c r="O25" s="51" t="str">
        <f t="shared" si="13"/>
        <v>PASS</v>
      </c>
      <c r="P25" s="43">
        <v>49</v>
      </c>
      <c r="Q25" s="43">
        <v>18</v>
      </c>
      <c r="R25" s="43">
        <f t="shared" si="2"/>
        <v>67</v>
      </c>
      <c r="S25" s="51" t="str">
        <f t="shared" si="14"/>
        <v>B+</v>
      </c>
      <c r="T25" s="51" t="str">
        <f t="shared" si="15"/>
        <v>7</v>
      </c>
      <c r="U25" s="52" t="str">
        <f t="shared" si="16"/>
        <v>PASS</v>
      </c>
      <c r="V25" s="43">
        <v>48</v>
      </c>
      <c r="W25" s="43">
        <v>42</v>
      </c>
      <c r="X25" s="43">
        <f t="shared" si="3"/>
        <v>90</v>
      </c>
      <c r="Y25" s="51" t="str">
        <f t="shared" si="17"/>
        <v>O</v>
      </c>
      <c r="Z25" s="51" t="str">
        <f t="shared" si="18"/>
        <v>10</v>
      </c>
      <c r="AA25" s="52" t="str">
        <f t="shared" si="19"/>
        <v>PASS</v>
      </c>
      <c r="AB25" s="43">
        <v>50</v>
      </c>
      <c r="AC25" s="43">
        <v>41</v>
      </c>
      <c r="AD25" s="43">
        <f t="shared" si="4"/>
        <v>91</v>
      </c>
      <c r="AE25" s="51" t="str">
        <f t="shared" si="20"/>
        <v>O</v>
      </c>
      <c r="AF25" s="51" t="str">
        <f t="shared" si="21"/>
        <v>10</v>
      </c>
      <c r="AG25" s="52" t="str">
        <f t="shared" si="22"/>
        <v>PASS</v>
      </c>
      <c r="AH25" s="43">
        <v>49</v>
      </c>
      <c r="AI25" s="43">
        <v>48</v>
      </c>
      <c r="AJ25" s="43">
        <f t="shared" si="5"/>
        <v>97</v>
      </c>
      <c r="AK25" s="51" t="str">
        <f t="shared" si="23"/>
        <v>O</v>
      </c>
      <c r="AL25" s="51" t="str">
        <f t="shared" si="24"/>
        <v>10</v>
      </c>
      <c r="AM25" s="51" t="str">
        <f t="shared" si="25"/>
        <v>PASS</v>
      </c>
      <c r="AN25" s="43">
        <v>41</v>
      </c>
      <c r="AO25" s="43">
        <v>23</v>
      </c>
      <c r="AP25" s="43">
        <f t="shared" si="26"/>
        <v>64</v>
      </c>
      <c r="AQ25" s="51" t="str">
        <f t="shared" si="27"/>
        <v>B+</v>
      </c>
      <c r="AR25" s="51" t="str">
        <f t="shared" si="28"/>
        <v>7</v>
      </c>
      <c r="AS25" s="52" t="str">
        <f t="shared" si="29"/>
        <v>PASS</v>
      </c>
      <c r="AT25" s="43">
        <v>50</v>
      </c>
      <c r="AU25" s="43">
        <v>48</v>
      </c>
      <c r="AV25" s="43">
        <f t="shared" si="6"/>
        <v>98</v>
      </c>
      <c r="AW25" s="51" t="str">
        <f t="shared" si="30"/>
        <v>O</v>
      </c>
      <c r="AX25" s="51" t="str">
        <f t="shared" si="31"/>
        <v>10</v>
      </c>
      <c r="AY25" s="43" t="str">
        <f t="shared" si="32"/>
        <v>PASS</v>
      </c>
      <c r="AZ25" s="53">
        <f t="shared" si="33"/>
        <v>642</v>
      </c>
      <c r="BA25" s="53">
        <f t="shared" si="7"/>
        <v>148</v>
      </c>
      <c r="BB25" s="54">
        <f t="shared" si="34"/>
        <v>8.2222222222222214</v>
      </c>
      <c r="BC25" s="55">
        <f t="shared" si="35"/>
        <v>80.25</v>
      </c>
      <c r="BD25" s="56">
        <f>SUM(COUNTIF(D25:AY25, {"FAIL","AB"}))</f>
        <v>0</v>
      </c>
      <c r="BE25" s="52" t="str">
        <f t="shared" si="36"/>
        <v>FCD</v>
      </c>
      <c r="BG25" s="43">
        <v>148</v>
      </c>
      <c r="BH25" s="43">
        <v>154</v>
      </c>
      <c r="BI25" s="43">
        <v>148</v>
      </c>
      <c r="BJ25" s="60">
        <f t="shared" si="37"/>
        <v>7.7586206896551726</v>
      </c>
    </row>
    <row r="26" spans="1:62" s="50" customFormat="1" ht="30" customHeight="1" x14ac:dyDescent="0.3">
      <c r="A26" s="57">
        <v>23</v>
      </c>
      <c r="B26" s="41" t="s">
        <v>106</v>
      </c>
      <c r="C26" s="42" t="s">
        <v>107</v>
      </c>
      <c r="D26" s="43">
        <v>44</v>
      </c>
      <c r="E26" s="43">
        <v>27</v>
      </c>
      <c r="F26" s="43">
        <f t="shared" si="0"/>
        <v>71</v>
      </c>
      <c r="G26" s="43" t="str">
        <f t="shared" si="8"/>
        <v>A</v>
      </c>
      <c r="H26" s="51" t="str">
        <f t="shared" si="9"/>
        <v>8</v>
      </c>
      <c r="I26" s="51" t="str">
        <f t="shared" si="10"/>
        <v>PASS</v>
      </c>
      <c r="J26" s="43">
        <v>46</v>
      </c>
      <c r="K26" s="43">
        <v>27</v>
      </c>
      <c r="L26" s="43">
        <f t="shared" si="1"/>
        <v>73</v>
      </c>
      <c r="M26" s="51" t="str">
        <f t="shared" si="11"/>
        <v>A</v>
      </c>
      <c r="N26" s="51" t="str">
        <f t="shared" si="12"/>
        <v>8</v>
      </c>
      <c r="O26" s="51" t="str">
        <f t="shared" si="13"/>
        <v>PASS</v>
      </c>
      <c r="P26" s="43">
        <v>50</v>
      </c>
      <c r="Q26" s="43">
        <v>9</v>
      </c>
      <c r="R26" s="43">
        <f t="shared" si="2"/>
        <v>59</v>
      </c>
      <c r="S26" s="51" t="str">
        <f t="shared" si="14"/>
        <v>B</v>
      </c>
      <c r="T26" s="51" t="str">
        <f t="shared" si="15"/>
        <v>6</v>
      </c>
      <c r="U26" s="52" t="str">
        <f t="shared" si="16"/>
        <v>FAIL</v>
      </c>
      <c r="V26" s="43">
        <v>45</v>
      </c>
      <c r="W26" s="43">
        <v>28</v>
      </c>
      <c r="X26" s="43">
        <f t="shared" si="3"/>
        <v>73</v>
      </c>
      <c r="Y26" s="51" t="str">
        <f t="shared" si="17"/>
        <v>A</v>
      </c>
      <c r="Z26" s="51" t="str">
        <f t="shared" si="18"/>
        <v>8</v>
      </c>
      <c r="AA26" s="52" t="str">
        <f t="shared" si="19"/>
        <v>PASS</v>
      </c>
      <c r="AB26" s="43">
        <v>49</v>
      </c>
      <c r="AC26" s="43">
        <v>48</v>
      </c>
      <c r="AD26" s="43">
        <f t="shared" si="4"/>
        <v>97</v>
      </c>
      <c r="AE26" s="51" t="str">
        <f t="shared" si="20"/>
        <v>O</v>
      </c>
      <c r="AF26" s="51" t="str">
        <f t="shared" si="21"/>
        <v>10</v>
      </c>
      <c r="AG26" s="52" t="str">
        <f t="shared" si="22"/>
        <v>PASS</v>
      </c>
      <c r="AH26" s="43">
        <v>48</v>
      </c>
      <c r="AI26" s="43">
        <v>48</v>
      </c>
      <c r="AJ26" s="43">
        <f t="shared" si="5"/>
        <v>96</v>
      </c>
      <c r="AK26" s="51" t="str">
        <f t="shared" si="23"/>
        <v>O</v>
      </c>
      <c r="AL26" s="51" t="str">
        <f t="shared" si="24"/>
        <v>10</v>
      </c>
      <c r="AM26" s="51" t="str">
        <f t="shared" si="25"/>
        <v>PASS</v>
      </c>
      <c r="AN26" s="43">
        <v>42</v>
      </c>
      <c r="AO26" s="43">
        <v>25</v>
      </c>
      <c r="AP26" s="43">
        <f t="shared" si="26"/>
        <v>67</v>
      </c>
      <c r="AQ26" s="51" t="str">
        <f t="shared" si="27"/>
        <v>B+</v>
      </c>
      <c r="AR26" s="51" t="str">
        <f t="shared" si="28"/>
        <v>7</v>
      </c>
      <c r="AS26" s="52" t="str">
        <f t="shared" si="29"/>
        <v>PASS</v>
      </c>
      <c r="AT26" s="43">
        <v>50</v>
      </c>
      <c r="AU26" s="43">
        <v>48</v>
      </c>
      <c r="AV26" s="43">
        <f t="shared" si="6"/>
        <v>98</v>
      </c>
      <c r="AW26" s="51" t="str">
        <f t="shared" si="30"/>
        <v>O</v>
      </c>
      <c r="AX26" s="51" t="str">
        <f t="shared" si="31"/>
        <v>10</v>
      </c>
      <c r="AY26" s="43" t="str">
        <f t="shared" si="32"/>
        <v>PASS</v>
      </c>
      <c r="AZ26" s="53">
        <f t="shared" si="33"/>
        <v>634</v>
      </c>
      <c r="BA26" s="53">
        <f t="shared" si="7"/>
        <v>141</v>
      </c>
      <c r="BB26" s="54">
        <f t="shared" si="34"/>
        <v>7.833333333333333</v>
      </c>
      <c r="BC26" s="55">
        <f t="shared" si="35"/>
        <v>79.25</v>
      </c>
      <c r="BD26" s="56">
        <f>SUM(COUNTIF(D26:AY26, {"FAIL","AB"}))</f>
        <v>1</v>
      </c>
      <c r="BE26" s="52" t="str">
        <f t="shared" si="36"/>
        <v>FAIL</v>
      </c>
      <c r="BG26" s="43">
        <v>142</v>
      </c>
      <c r="BH26" s="43">
        <v>147</v>
      </c>
      <c r="BI26" s="43">
        <v>141</v>
      </c>
      <c r="BJ26" s="60">
        <f t="shared" si="37"/>
        <v>7.4137931034482758</v>
      </c>
    </row>
    <row r="27" spans="1:62" s="50" customFormat="1" ht="30" customHeight="1" x14ac:dyDescent="0.3">
      <c r="A27" s="57">
        <v>24</v>
      </c>
      <c r="B27" s="41" t="s">
        <v>108</v>
      </c>
      <c r="C27" s="42" t="s">
        <v>109</v>
      </c>
      <c r="D27" s="43">
        <v>36</v>
      </c>
      <c r="E27" s="43">
        <v>21</v>
      </c>
      <c r="F27" s="43">
        <f t="shared" si="0"/>
        <v>57</v>
      </c>
      <c r="G27" s="43" t="str">
        <f t="shared" si="8"/>
        <v>B</v>
      </c>
      <c r="H27" s="51" t="str">
        <f t="shared" si="9"/>
        <v>6</v>
      </c>
      <c r="I27" s="51" t="str">
        <f t="shared" si="10"/>
        <v>PASS</v>
      </c>
      <c r="J27" s="43">
        <v>46</v>
      </c>
      <c r="K27" s="43">
        <v>23</v>
      </c>
      <c r="L27" s="43">
        <f t="shared" si="1"/>
        <v>69</v>
      </c>
      <c r="M27" s="51" t="str">
        <f t="shared" si="11"/>
        <v>B+</v>
      </c>
      <c r="N27" s="51" t="str">
        <f t="shared" si="12"/>
        <v>7</v>
      </c>
      <c r="O27" s="51" t="str">
        <f t="shared" si="13"/>
        <v>PASS</v>
      </c>
      <c r="P27" s="43">
        <v>41</v>
      </c>
      <c r="Q27" s="43">
        <v>9</v>
      </c>
      <c r="R27" s="43">
        <f t="shared" si="2"/>
        <v>50</v>
      </c>
      <c r="S27" s="51" t="str">
        <f t="shared" si="14"/>
        <v>C</v>
      </c>
      <c r="T27" s="51" t="str">
        <f t="shared" si="15"/>
        <v>5</v>
      </c>
      <c r="U27" s="52" t="str">
        <f t="shared" si="16"/>
        <v>FAIL</v>
      </c>
      <c r="V27" s="43">
        <v>43</v>
      </c>
      <c r="W27" s="43">
        <v>24</v>
      </c>
      <c r="X27" s="43">
        <f t="shared" si="3"/>
        <v>67</v>
      </c>
      <c r="Y27" s="51" t="str">
        <f t="shared" si="17"/>
        <v>B+</v>
      </c>
      <c r="Z27" s="51" t="str">
        <f t="shared" si="18"/>
        <v>7</v>
      </c>
      <c r="AA27" s="52" t="str">
        <f t="shared" si="19"/>
        <v>PASS</v>
      </c>
      <c r="AB27" s="43">
        <v>49</v>
      </c>
      <c r="AC27" s="43">
        <v>46</v>
      </c>
      <c r="AD27" s="43">
        <f t="shared" si="4"/>
        <v>95</v>
      </c>
      <c r="AE27" s="51" t="str">
        <f t="shared" si="20"/>
        <v>O</v>
      </c>
      <c r="AF27" s="51" t="str">
        <f t="shared" si="21"/>
        <v>10</v>
      </c>
      <c r="AG27" s="52" t="str">
        <f t="shared" si="22"/>
        <v>PASS</v>
      </c>
      <c r="AH27" s="43">
        <v>46</v>
      </c>
      <c r="AI27" s="43">
        <v>45</v>
      </c>
      <c r="AJ27" s="43">
        <f t="shared" si="5"/>
        <v>91</v>
      </c>
      <c r="AK27" s="51" t="str">
        <f t="shared" si="23"/>
        <v>O</v>
      </c>
      <c r="AL27" s="51" t="str">
        <f t="shared" si="24"/>
        <v>10</v>
      </c>
      <c r="AM27" s="51" t="str">
        <f t="shared" si="25"/>
        <v>PASS</v>
      </c>
      <c r="AN27" s="43">
        <v>43</v>
      </c>
      <c r="AO27" s="43">
        <v>19</v>
      </c>
      <c r="AP27" s="43">
        <f t="shared" si="26"/>
        <v>62</v>
      </c>
      <c r="AQ27" s="51" t="str">
        <f t="shared" si="27"/>
        <v>B+</v>
      </c>
      <c r="AR27" s="51" t="str">
        <f t="shared" si="28"/>
        <v>7</v>
      </c>
      <c r="AS27" s="52" t="str">
        <f t="shared" si="29"/>
        <v>PASS</v>
      </c>
      <c r="AT27" s="43">
        <v>49</v>
      </c>
      <c r="AU27" s="43">
        <v>48</v>
      </c>
      <c r="AV27" s="43">
        <f t="shared" si="6"/>
        <v>97</v>
      </c>
      <c r="AW27" s="51" t="str">
        <f t="shared" si="30"/>
        <v>O</v>
      </c>
      <c r="AX27" s="51" t="str">
        <f t="shared" si="31"/>
        <v>10</v>
      </c>
      <c r="AY27" s="43" t="str">
        <f t="shared" si="32"/>
        <v>PASS</v>
      </c>
      <c r="AZ27" s="53">
        <f t="shared" si="33"/>
        <v>588</v>
      </c>
      <c r="BA27" s="53">
        <f t="shared" si="7"/>
        <v>124</v>
      </c>
      <c r="BB27" s="54">
        <f t="shared" si="34"/>
        <v>6.8888888888888893</v>
      </c>
      <c r="BC27" s="55">
        <f t="shared" si="35"/>
        <v>73.5</v>
      </c>
      <c r="BD27" s="56">
        <f>SUM(COUNTIF(D27:AY27, {"FAIL","AB"}))</f>
        <v>1</v>
      </c>
      <c r="BE27" s="52" t="str">
        <f t="shared" si="36"/>
        <v>FAIL</v>
      </c>
      <c r="BG27" s="43">
        <v>133</v>
      </c>
      <c r="BH27" s="43">
        <v>133</v>
      </c>
      <c r="BI27" s="43">
        <v>124</v>
      </c>
      <c r="BJ27" s="60">
        <f t="shared" si="37"/>
        <v>6.7241379310344831</v>
      </c>
    </row>
    <row r="28" spans="1:62" s="50" customFormat="1" ht="30" customHeight="1" x14ac:dyDescent="0.3">
      <c r="A28" s="57">
        <v>25</v>
      </c>
      <c r="B28" s="41" t="s">
        <v>110</v>
      </c>
      <c r="C28" s="42" t="s">
        <v>111</v>
      </c>
      <c r="D28" s="43">
        <v>45</v>
      </c>
      <c r="E28" s="43">
        <v>25</v>
      </c>
      <c r="F28" s="43">
        <f t="shared" si="0"/>
        <v>70</v>
      </c>
      <c r="G28" s="43" t="str">
        <f t="shared" si="8"/>
        <v>A</v>
      </c>
      <c r="H28" s="51" t="str">
        <f t="shared" si="9"/>
        <v>8</v>
      </c>
      <c r="I28" s="51" t="str">
        <f t="shared" si="10"/>
        <v>PASS</v>
      </c>
      <c r="J28" s="43">
        <v>48</v>
      </c>
      <c r="K28" s="43">
        <v>19</v>
      </c>
      <c r="L28" s="43">
        <f t="shared" si="1"/>
        <v>67</v>
      </c>
      <c r="M28" s="51" t="str">
        <f t="shared" si="11"/>
        <v>B+</v>
      </c>
      <c r="N28" s="51" t="str">
        <f t="shared" si="12"/>
        <v>7</v>
      </c>
      <c r="O28" s="51" t="str">
        <f t="shared" si="13"/>
        <v>PASS</v>
      </c>
      <c r="P28" s="43">
        <v>47</v>
      </c>
      <c r="Q28" s="43">
        <v>20</v>
      </c>
      <c r="R28" s="43">
        <f t="shared" si="2"/>
        <v>67</v>
      </c>
      <c r="S28" s="51" t="str">
        <f t="shared" si="14"/>
        <v>B+</v>
      </c>
      <c r="T28" s="51" t="str">
        <f t="shared" si="15"/>
        <v>7</v>
      </c>
      <c r="U28" s="52" t="str">
        <f t="shared" si="16"/>
        <v>PASS</v>
      </c>
      <c r="V28" s="43">
        <v>44</v>
      </c>
      <c r="W28" s="43">
        <v>32</v>
      </c>
      <c r="X28" s="43">
        <f t="shared" si="3"/>
        <v>76</v>
      </c>
      <c r="Y28" s="51" t="str">
        <f t="shared" si="17"/>
        <v>A</v>
      </c>
      <c r="Z28" s="51" t="str">
        <f t="shared" si="18"/>
        <v>8</v>
      </c>
      <c r="AA28" s="52" t="str">
        <f t="shared" si="19"/>
        <v>PASS</v>
      </c>
      <c r="AB28" s="43">
        <v>50</v>
      </c>
      <c r="AC28" s="43">
        <v>46</v>
      </c>
      <c r="AD28" s="43">
        <f t="shared" si="4"/>
        <v>96</v>
      </c>
      <c r="AE28" s="51" t="str">
        <f t="shared" si="20"/>
        <v>O</v>
      </c>
      <c r="AF28" s="51" t="str">
        <f t="shared" si="21"/>
        <v>10</v>
      </c>
      <c r="AG28" s="52" t="str">
        <f t="shared" si="22"/>
        <v>PASS</v>
      </c>
      <c r="AH28" s="43">
        <v>45</v>
      </c>
      <c r="AI28" s="43">
        <v>47</v>
      </c>
      <c r="AJ28" s="43">
        <f t="shared" si="5"/>
        <v>92</v>
      </c>
      <c r="AK28" s="51" t="str">
        <f t="shared" si="23"/>
        <v>O</v>
      </c>
      <c r="AL28" s="51" t="str">
        <f t="shared" si="24"/>
        <v>10</v>
      </c>
      <c r="AM28" s="51" t="str">
        <f t="shared" si="25"/>
        <v>PASS</v>
      </c>
      <c r="AN28" s="43">
        <v>40</v>
      </c>
      <c r="AO28" s="43">
        <v>29</v>
      </c>
      <c r="AP28" s="43">
        <f t="shared" si="26"/>
        <v>69</v>
      </c>
      <c r="AQ28" s="51" t="str">
        <f t="shared" si="27"/>
        <v>B+</v>
      </c>
      <c r="AR28" s="51" t="str">
        <f t="shared" si="28"/>
        <v>7</v>
      </c>
      <c r="AS28" s="52" t="str">
        <f t="shared" si="29"/>
        <v>PASS</v>
      </c>
      <c r="AT28" s="43">
        <v>49</v>
      </c>
      <c r="AU28" s="43">
        <v>49</v>
      </c>
      <c r="AV28" s="43">
        <f t="shared" si="6"/>
        <v>98</v>
      </c>
      <c r="AW28" s="51" t="str">
        <f t="shared" si="30"/>
        <v>O</v>
      </c>
      <c r="AX28" s="51" t="str">
        <f t="shared" si="31"/>
        <v>10</v>
      </c>
      <c r="AY28" s="43" t="str">
        <f t="shared" si="32"/>
        <v>PASS</v>
      </c>
      <c r="AZ28" s="53">
        <f t="shared" si="33"/>
        <v>635</v>
      </c>
      <c r="BA28" s="53">
        <f t="shared" si="7"/>
        <v>141</v>
      </c>
      <c r="BB28" s="54">
        <f t="shared" si="34"/>
        <v>7.833333333333333</v>
      </c>
      <c r="BC28" s="55">
        <f t="shared" si="35"/>
        <v>79.375</v>
      </c>
      <c r="BD28" s="56">
        <f>SUM(COUNTIF(D28:AY28, {"FAIL","AB"}))</f>
        <v>0</v>
      </c>
      <c r="BE28" s="52" t="str">
        <f t="shared" si="36"/>
        <v>FCD</v>
      </c>
      <c r="BG28" s="43">
        <v>160</v>
      </c>
      <c r="BH28" s="43">
        <v>125</v>
      </c>
      <c r="BI28" s="43">
        <v>141</v>
      </c>
      <c r="BJ28" s="60">
        <f t="shared" si="37"/>
        <v>7.3448275862068968</v>
      </c>
    </row>
    <row r="29" spans="1:62" s="50" customFormat="1" ht="30" customHeight="1" x14ac:dyDescent="0.3">
      <c r="A29" s="57">
        <v>26</v>
      </c>
      <c r="B29" s="41" t="s">
        <v>112</v>
      </c>
      <c r="C29" s="42" t="s">
        <v>113</v>
      </c>
      <c r="D29" s="43">
        <v>35</v>
      </c>
      <c r="E29" s="43">
        <v>23</v>
      </c>
      <c r="F29" s="43">
        <f t="shared" si="0"/>
        <v>58</v>
      </c>
      <c r="G29" s="43" t="str">
        <f t="shared" si="8"/>
        <v>B</v>
      </c>
      <c r="H29" s="51" t="str">
        <f t="shared" si="9"/>
        <v>6</v>
      </c>
      <c r="I29" s="51" t="str">
        <f t="shared" si="10"/>
        <v>PASS</v>
      </c>
      <c r="J29" s="43">
        <v>46</v>
      </c>
      <c r="K29" s="43">
        <v>18</v>
      </c>
      <c r="L29" s="43">
        <f t="shared" si="1"/>
        <v>64</v>
      </c>
      <c r="M29" s="51" t="str">
        <f t="shared" si="11"/>
        <v>B+</v>
      </c>
      <c r="N29" s="51" t="str">
        <f t="shared" si="12"/>
        <v>7</v>
      </c>
      <c r="O29" s="51" t="str">
        <f t="shared" si="13"/>
        <v>PASS</v>
      </c>
      <c r="P29" s="43">
        <v>49</v>
      </c>
      <c r="Q29" s="43">
        <v>25</v>
      </c>
      <c r="R29" s="43">
        <f t="shared" si="2"/>
        <v>74</v>
      </c>
      <c r="S29" s="51" t="str">
        <f t="shared" si="14"/>
        <v>A</v>
      </c>
      <c r="T29" s="51" t="str">
        <f t="shared" si="15"/>
        <v>8</v>
      </c>
      <c r="U29" s="52" t="str">
        <f t="shared" si="16"/>
        <v>PASS</v>
      </c>
      <c r="V29" s="43">
        <v>44</v>
      </c>
      <c r="W29" s="43">
        <v>30</v>
      </c>
      <c r="X29" s="43">
        <f t="shared" si="3"/>
        <v>74</v>
      </c>
      <c r="Y29" s="51" t="str">
        <f t="shared" si="17"/>
        <v>A</v>
      </c>
      <c r="Z29" s="51" t="str">
        <f t="shared" si="18"/>
        <v>8</v>
      </c>
      <c r="AA29" s="52" t="str">
        <f t="shared" si="19"/>
        <v>PASS</v>
      </c>
      <c r="AB29" s="43">
        <v>50</v>
      </c>
      <c r="AC29" s="43">
        <v>39</v>
      </c>
      <c r="AD29" s="43">
        <f t="shared" si="4"/>
        <v>89</v>
      </c>
      <c r="AE29" s="51" t="str">
        <f t="shared" si="20"/>
        <v>A+</v>
      </c>
      <c r="AF29" s="51" t="str">
        <f t="shared" si="21"/>
        <v>9</v>
      </c>
      <c r="AG29" s="52" t="str">
        <f t="shared" si="22"/>
        <v>PASS</v>
      </c>
      <c r="AH29" s="43">
        <v>46</v>
      </c>
      <c r="AI29" s="43">
        <v>48</v>
      </c>
      <c r="AJ29" s="43">
        <f t="shared" si="5"/>
        <v>94</v>
      </c>
      <c r="AK29" s="51" t="str">
        <f t="shared" si="23"/>
        <v>O</v>
      </c>
      <c r="AL29" s="51" t="str">
        <f t="shared" si="24"/>
        <v>10</v>
      </c>
      <c r="AM29" s="51" t="str">
        <f t="shared" si="25"/>
        <v>PASS</v>
      </c>
      <c r="AN29" s="43">
        <v>39</v>
      </c>
      <c r="AO29" s="43">
        <v>23</v>
      </c>
      <c r="AP29" s="43">
        <f t="shared" si="26"/>
        <v>62</v>
      </c>
      <c r="AQ29" s="51" t="str">
        <f t="shared" si="27"/>
        <v>B+</v>
      </c>
      <c r="AR29" s="51" t="str">
        <f t="shared" si="28"/>
        <v>7</v>
      </c>
      <c r="AS29" s="52" t="str">
        <f t="shared" si="29"/>
        <v>PASS</v>
      </c>
      <c r="AT29" s="43">
        <v>49</v>
      </c>
      <c r="AU29" s="43">
        <v>43</v>
      </c>
      <c r="AV29" s="43">
        <f t="shared" si="6"/>
        <v>92</v>
      </c>
      <c r="AW29" s="51" t="str">
        <f t="shared" si="30"/>
        <v>O</v>
      </c>
      <c r="AX29" s="51" t="str">
        <f t="shared" si="31"/>
        <v>10</v>
      </c>
      <c r="AY29" s="43" t="str">
        <f t="shared" si="32"/>
        <v>PASS</v>
      </c>
      <c r="AZ29" s="53">
        <f t="shared" si="33"/>
        <v>607</v>
      </c>
      <c r="BA29" s="53">
        <f t="shared" si="7"/>
        <v>138</v>
      </c>
      <c r="BB29" s="54">
        <f t="shared" si="34"/>
        <v>7.666666666666667</v>
      </c>
      <c r="BC29" s="55">
        <f t="shared" si="35"/>
        <v>75.875</v>
      </c>
      <c r="BD29" s="56">
        <f>SUM(COUNTIF(D29:AY29, {"FAIL","AB"}))</f>
        <v>0</v>
      </c>
      <c r="BE29" s="52" t="str">
        <f t="shared" si="36"/>
        <v>FCD</v>
      </c>
      <c r="BG29" s="43">
        <v>136</v>
      </c>
      <c r="BH29" s="43">
        <v>143</v>
      </c>
      <c r="BI29" s="43">
        <v>138</v>
      </c>
      <c r="BJ29" s="60">
        <f t="shared" si="37"/>
        <v>7.1896551724137927</v>
      </c>
    </row>
    <row r="30" spans="1:62" s="50" customFormat="1" ht="30" customHeight="1" x14ac:dyDescent="0.3">
      <c r="A30" s="57">
        <v>27</v>
      </c>
      <c r="B30" s="41" t="s">
        <v>114</v>
      </c>
      <c r="C30" s="42" t="s">
        <v>115</v>
      </c>
      <c r="D30" s="43">
        <v>50</v>
      </c>
      <c r="E30" s="43">
        <v>25</v>
      </c>
      <c r="F30" s="43">
        <f t="shared" si="0"/>
        <v>75</v>
      </c>
      <c r="G30" s="43" t="str">
        <f t="shared" si="8"/>
        <v>A</v>
      </c>
      <c r="H30" s="51" t="str">
        <f t="shared" si="9"/>
        <v>8</v>
      </c>
      <c r="I30" s="51" t="str">
        <f t="shared" si="10"/>
        <v>PASS</v>
      </c>
      <c r="J30" s="43">
        <v>47</v>
      </c>
      <c r="K30" s="43">
        <v>30</v>
      </c>
      <c r="L30" s="43">
        <f t="shared" si="1"/>
        <v>77</v>
      </c>
      <c r="M30" s="51" t="str">
        <f t="shared" si="11"/>
        <v>A</v>
      </c>
      <c r="N30" s="51" t="str">
        <f t="shared" si="12"/>
        <v>8</v>
      </c>
      <c r="O30" s="51" t="str">
        <f t="shared" si="13"/>
        <v>PASS</v>
      </c>
      <c r="P30" s="43">
        <v>46</v>
      </c>
      <c r="Q30" s="43">
        <v>32</v>
      </c>
      <c r="R30" s="43">
        <f t="shared" si="2"/>
        <v>78</v>
      </c>
      <c r="S30" s="51" t="str">
        <f t="shared" si="14"/>
        <v>A</v>
      </c>
      <c r="T30" s="51" t="str">
        <f t="shared" si="15"/>
        <v>8</v>
      </c>
      <c r="U30" s="52" t="str">
        <f t="shared" si="16"/>
        <v>PASS</v>
      </c>
      <c r="V30" s="43">
        <v>46</v>
      </c>
      <c r="W30" s="43">
        <v>38</v>
      </c>
      <c r="X30" s="43">
        <f t="shared" si="3"/>
        <v>84</v>
      </c>
      <c r="Y30" s="51" t="str">
        <f t="shared" si="17"/>
        <v>A+</v>
      </c>
      <c r="Z30" s="51" t="str">
        <f t="shared" si="18"/>
        <v>9</v>
      </c>
      <c r="AA30" s="52" t="str">
        <f t="shared" si="19"/>
        <v>PASS</v>
      </c>
      <c r="AB30" s="43">
        <v>50</v>
      </c>
      <c r="AC30" s="43">
        <v>49</v>
      </c>
      <c r="AD30" s="43">
        <f t="shared" si="4"/>
        <v>99</v>
      </c>
      <c r="AE30" s="51" t="str">
        <f t="shared" si="20"/>
        <v>O</v>
      </c>
      <c r="AF30" s="51" t="str">
        <f t="shared" si="21"/>
        <v>10</v>
      </c>
      <c r="AG30" s="52" t="str">
        <f t="shared" si="22"/>
        <v>PASS</v>
      </c>
      <c r="AH30" s="43">
        <v>49</v>
      </c>
      <c r="AI30" s="43">
        <v>49</v>
      </c>
      <c r="AJ30" s="43">
        <f t="shared" si="5"/>
        <v>98</v>
      </c>
      <c r="AK30" s="51" t="str">
        <f t="shared" si="23"/>
        <v>O</v>
      </c>
      <c r="AL30" s="51" t="str">
        <f t="shared" si="24"/>
        <v>10</v>
      </c>
      <c r="AM30" s="51" t="str">
        <f t="shared" si="25"/>
        <v>PASS</v>
      </c>
      <c r="AN30" s="43">
        <v>41</v>
      </c>
      <c r="AO30" s="43">
        <v>37</v>
      </c>
      <c r="AP30" s="43">
        <f t="shared" si="26"/>
        <v>78</v>
      </c>
      <c r="AQ30" s="51" t="str">
        <f t="shared" si="27"/>
        <v>A</v>
      </c>
      <c r="AR30" s="51" t="str">
        <f t="shared" si="28"/>
        <v>8</v>
      </c>
      <c r="AS30" s="52" t="str">
        <f t="shared" si="29"/>
        <v>PASS</v>
      </c>
      <c r="AT30" s="43">
        <v>50</v>
      </c>
      <c r="AU30" s="43">
        <v>49</v>
      </c>
      <c r="AV30" s="43">
        <f t="shared" si="6"/>
        <v>99</v>
      </c>
      <c r="AW30" s="51" t="str">
        <f t="shared" si="30"/>
        <v>O</v>
      </c>
      <c r="AX30" s="51" t="str">
        <f t="shared" si="31"/>
        <v>10</v>
      </c>
      <c r="AY30" s="43" t="str">
        <f t="shared" si="32"/>
        <v>PASS</v>
      </c>
      <c r="AZ30" s="53">
        <f t="shared" si="33"/>
        <v>688</v>
      </c>
      <c r="BA30" s="53">
        <f t="shared" si="7"/>
        <v>153</v>
      </c>
      <c r="BB30" s="54">
        <f t="shared" si="34"/>
        <v>8.5</v>
      </c>
      <c r="BC30" s="55">
        <f t="shared" si="35"/>
        <v>86</v>
      </c>
      <c r="BD30" s="56">
        <f>SUM(COUNTIF(D30:AY30, {"FAIL","AB"}))</f>
        <v>0</v>
      </c>
      <c r="BE30" s="58" t="str">
        <f t="shared" si="36"/>
        <v>FCD</v>
      </c>
      <c r="BG30" s="43">
        <v>168</v>
      </c>
      <c r="BH30" s="43">
        <v>156</v>
      </c>
      <c r="BI30" s="43">
        <v>153</v>
      </c>
      <c r="BJ30" s="60">
        <f t="shared" si="37"/>
        <v>8.2241379310344822</v>
      </c>
    </row>
    <row r="31" spans="1:62" s="50" customFormat="1" ht="26.25" customHeight="1" x14ac:dyDescent="0.3">
      <c r="A31" s="57">
        <v>28</v>
      </c>
      <c r="B31" s="41" t="s">
        <v>116</v>
      </c>
      <c r="C31" s="42" t="s">
        <v>117</v>
      </c>
      <c r="D31" s="43">
        <v>40</v>
      </c>
      <c r="E31" s="43">
        <v>18</v>
      </c>
      <c r="F31" s="43">
        <f t="shared" si="0"/>
        <v>58</v>
      </c>
      <c r="G31" s="43" t="str">
        <f t="shared" si="8"/>
        <v>B</v>
      </c>
      <c r="H31" s="51" t="str">
        <f t="shared" si="9"/>
        <v>6</v>
      </c>
      <c r="I31" s="51" t="str">
        <f t="shared" si="10"/>
        <v>PASS</v>
      </c>
      <c r="J31" s="43">
        <v>45</v>
      </c>
      <c r="K31" s="43">
        <v>20</v>
      </c>
      <c r="L31" s="43">
        <f t="shared" si="1"/>
        <v>65</v>
      </c>
      <c r="M31" s="51" t="str">
        <f t="shared" si="11"/>
        <v>B+</v>
      </c>
      <c r="N31" s="51" t="str">
        <f t="shared" si="12"/>
        <v>7</v>
      </c>
      <c r="O31" s="51" t="str">
        <f t="shared" si="13"/>
        <v>PASS</v>
      </c>
      <c r="P31" s="43">
        <v>44</v>
      </c>
      <c r="Q31" s="43">
        <v>18</v>
      </c>
      <c r="R31" s="43">
        <f t="shared" si="2"/>
        <v>62</v>
      </c>
      <c r="S31" s="51" t="str">
        <f t="shared" si="14"/>
        <v>B+</v>
      </c>
      <c r="T31" s="51" t="str">
        <f t="shared" si="15"/>
        <v>7</v>
      </c>
      <c r="U31" s="52" t="str">
        <f t="shared" si="16"/>
        <v>PASS</v>
      </c>
      <c r="V31" s="43">
        <v>43</v>
      </c>
      <c r="W31" s="43">
        <v>24</v>
      </c>
      <c r="X31" s="43">
        <f t="shared" si="3"/>
        <v>67</v>
      </c>
      <c r="Y31" s="51" t="str">
        <f t="shared" si="17"/>
        <v>B+</v>
      </c>
      <c r="Z31" s="51" t="str">
        <f t="shared" si="18"/>
        <v>7</v>
      </c>
      <c r="AA31" s="52" t="str">
        <f t="shared" si="19"/>
        <v>PASS</v>
      </c>
      <c r="AB31" s="43">
        <v>48</v>
      </c>
      <c r="AC31" s="43">
        <v>41</v>
      </c>
      <c r="AD31" s="43">
        <f t="shared" si="4"/>
        <v>89</v>
      </c>
      <c r="AE31" s="51" t="str">
        <f t="shared" si="20"/>
        <v>A+</v>
      </c>
      <c r="AF31" s="51" t="str">
        <f t="shared" si="21"/>
        <v>9</v>
      </c>
      <c r="AG31" s="52" t="str">
        <f t="shared" si="22"/>
        <v>PASS</v>
      </c>
      <c r="AH31" s="43">
        <v>45</v>
      </c>
      <c r="AI31" s="43">
        <v>48</v>
      </c>
      <c r="AJ31" s="43">
        <f t="shared" si="5"/>
        <v>93</v>
      </c>
      <c r="AK31" s="51" t="str">
        <f t="shared" si="23"/>
        <v>O</v>
      </c>
      <c r="AL31" s="51" t="str">
        <f t="shared" si="24"/>
        <v>10</v>
      </c>
      <c r="AM31" s="51" t="str">
        <f t="shared" si="25"/>
        <v>PASS</v>
      </c>
      <c r="AN31" s="43">
        <v>41</v>
      </c>
      <c r="AO31" s="43">
        <v>20</v>
      </c>
      <c r="AP31" s="43">
        <f t="shared" si="26"/>
        <v>61</v>
      </c>
      <c r="AQ31" s="51" t="str">
        <f t="shared" si="27"/>
        <v>B+</v>
      </c>
      <c r="AR31" s="51" t="str">
        <f t="shared" si="28"/>
        <v>7</v>
      </c>
      <c r="AS31" s="52" t="str">
        <f t="shared" si="29"/>
        <v>PASS</v>
      </c>
      <c r="AT31" s="43">
        <v>40</v>
      </c>
      <c r="AU31" s="43">
        <v>49</v>
      </c>
      <c r="AV31" s="43">
        <f t="shared" si="6"/>
        <v>89</v>
      </c>
      <c r="AW31" s="51" t="str">
        <f t="shared" si="30"/>
        <v>A+</v>
      </c>
      <c r="AX31" s="51" t="str">
        <f t="shared" si="31"/>
        <v>9</v>
      </c>
      <c r="AY31" s="43" t="str">
        <f t="shared" si="32"/>
        <v>PASS</v>
      </c>
      <c r="AZ31" s="53">
        <f t="shared" si="33"/>
        <v>584</v>
      </c>
      <c r="BA31" s="53">
        <f t="shared" si="7"/>
        <v>130</v>
      </c>
      <c r="BB31" s="54">
        <f t="shared" si="34"/>
        <v>7.2222222222222223</v>
      </c>
      <c r="BC31" s="55">
        <f t="shared" si="35"/>
        <v>73</v>
      </c>
      <c r="BD31" s="56">
        <f>SUM(COUNTIF(D31:AY31, {"FAIL","AB"}))</f>
        <v>0</v>
      </c>
      <c r="BE31" s="52" t="str">
        <f t="shared" si="36"/>
        <v>FCD</v>
      </c>
      <c r="BG31" s="43">
        <v>154</v>
      </c>
      <c r="BH31" s="43">
        <v>143</v>
      </c>
      <c r="BI31" s="43">
        <v>130</v>
      </c>
      <c r="BJ31" s="60">
        <f t="shared" si="37"/>
        <v>7.3620689655172411</v>
      </c>
    </row>
    <row r="32" spans="1:62" s="50" customFormat="1" ht="30" customHeight="1" x14ac:dyDescent="0.3">
      <c r="A32" s="57">
        <v>29</v>
      </c>
      <c r="B32" s="41" t="s">
        <v>118</v>
      </c>
      <c r="C32" s="42" t="s">
        <v>119</v>
      </c>
      <c r="D32" s="43">
        <v>50</v>
      </c>
      <c r="E32" s="43">
        <v>18</v>
      </c>
      <c r="F32" s="43">
        <f t="shared" si="0"/>
        <v>68</v>
      </c>
      <c r="G32" s="43" t="str">
        <f t="shared" si="8"/>
        <v>B+</v>
      </c>
      <c r="H32" s="51" t="str">
        <f t="shared" si="9"/>
        <v>7</v>
      </c>
      <c r="I32" s="51" t="str">
        <f t="shared" si="10"/>
        <v>PASS</v>
      </c>
      <c r="J32" s="43">
        <v>47</v>
      </c>
      <c r="K32" s="43">
        <v>18</v>
      </c>
      <c r="L32" s="43">
        <f t="shared" si="1"/>
        <v>65</v>
      </c>
      <c r="M32" s="51" t="str">
        <f t="shared" si="11"/>
        <v>B+</v>
      </c>
      <c r="N32" s="51" t="str">
        <f t="shared" si="12"/>
        <v>7</v>
      </c>
      <c r="O32" s="51" t="str">
        <f t="shared" si="13"/>
        <v>PASS</v>
      </c>
      <c r="P32" s="43">
        <v>49</v>
      </c>
      <c r="Q32" s="43">
        <v>18</v>
      </c>
      <c r="R32" s="43">
        <f t="shared" si="2"/>
        <v>67</v>
      </c>
      <c r="S32" s="51" t="str">
        <f t="shared" si="14"/>
        <v>B+</v>
      </c>
      <c r="T32" s="51" t="str">
        <f t="shared" si="15"/>
        <v>7</v>
      </c>
      <c r="U32" s="52" t="str">
        <f t="shared" si="16"/>
        <v>PASS</v>
      </c>
      <c r="V32" s="43">
        <v>45</v>
      </c>
      <c r="W32" s="43">
        <v>31</v>
      </c>
      <c r="X32" s="43">
        <f t="shared" si="3"/>
        <v>76</v>
      </c>
      <c r="Y32" s="51" t="str">
        <f t="shared" si="17"/>
        <v>A</v>
      </c>
      <c r="Z32" s="51" t="str">
        <f t="shared" si="18"/>
        <v>8</v>
      </c>
      <c r="AA32" s="52" t="str">
        <f t="shared" si="19"/>
        <v>PASS</v>
      </c>
      <c r="AB32" s="43">
        <v>50</v>
      </c>
      <c r="AC32" s="43">
        <v>48</v>
      </c>
      <c r="AD32" s="43">
        <f t="shared" si="4"/>
        <v>98</v>
      </c>
      <c r="AE32" s="51" t="str">
        <f t="shared" si="20"/>
        <v>O</v>
      </c>
      <c r="AF32" s="51" t="str">
        <f t="shared" si="21"/>
        <v>10</v>
      </c>
      <c r="AG32" s="52" t="str">
        <f t="shared" si="22"/>
        <v>PASS</v>
      </c>
      <c r="AH32" s="43">
        <v>45</v>
      </c>
      <c r="AI32" s="43">
        <v>48</v>
      </c>
      <c r="AJ32" s="43">
        <f t="shared" si="5"/>
        <v>93</v>
      </c>
      <c r="AK32" s="51" t="str">
        <f t="shared" si="23"/>
        <v>O</v>
      </c>
      <c r="AL32" s="51" t="str">
        <f t="shared" si="24"/>
        <v>10</v>
      </c>
      <c r="AM32" s="51" t="str">
        <f t="shared" si="25"/>
        <v>PASS</v>
      </c>
      <c r="AN32" s="43">
        <v>48</v>
      </c>
      <c r="AO32" s="43">
        <v>28</v>
      </c>
      <c r="AP32" s="43">
        <f t="shared" si="26"/>
        <v>76</v>
      </c>
      <c r="AQ32" s="51" t="str">
        <f t="shared" si="27"/>
        <v>A</v>
      </c>
      <c r="AR32" s="51" t="str">
        <f t="shared" si="28"/>
        <v>8</v>
      </c>
      <c r="AS32" s="52" t="str">
        <f t="shared" si="29"/>
        <v>PASS</v>
      </c>
      <c r="AT32" s="43">
        <v>49</v>
      </c>
      <c r="AU32" s="43">
        <v>47</v>
      </c>
      <c r="AV32" s="43">
        <f t="shared" si="6"/>
        <v>96</v>
      </c>
      <c r="AW32" s="51" t="str">
        <f t="shared" si="30"/>
        <v>O</v>
      </c>
      <c r="AX32" s="51" t="str">
        <f t="shared" si="31"/>
        <v>10</v>
      </c>
      <c r="AY32" s="43" t="str">
        <f t="shared" si="32"/>
        <v>PASS</v>
      </c>
      <c r="AZ32" s="53">
        <f t="shared" si="33"/>
        <v>639</v>
      </c>
      <c r="BA32" s="53">
        <f t="shared" si="7"/>
        <v>139</v>
      </c>
      <c r="BB32" s="54">
        <f t="shared" si="34"/>
        <v>7.7222222222222223</v>
      </c>
      <c r="BC32" s="55">
        <f t="shared" si="35"/>
        <v>79.875</v>
      </c>
      <c r="BD32" s="56">
        <f>SUM(COUNTIF(D32:AY32, {"FAIL","AB"}))</f>
        <v>0</v>
      </c>
      <c r="BE32" s="52" t="str">
        <f t="shared" si="36"/>
        <v>FCD</v>
      </c>
      <c r="BG32" s="43">
        <v>156</v>
      </c>
      <c r="BH32" s="43">
        <v>137</v>
      </c>
      <c r="BI32" s="43">
        <v>139</v>
      </c>
      <c r="BJ32" s="60">
        <f t="shared" si="37"/>
        <v>7.4482758620689653</v>
      </c>
    </row>
    <row r="33" spans="1:62" s="50" customFormat="1" ht="30" customHeight="1" x14ac:dyDescent="0.3">
      <c r="A33" s="57">
        <v>30</v>
      </c>
      <c r="B33" s="41" t="s">
        <v>120</v>
      </c>
      <c r="C33" s="42" t="s">
        <v>121</v>
      </c>
      <c r="D33" s="43">
        <v>38</v>
      </c>
      <c r="E33" s="43">
        <v>18</v>
      </c>
      <c r="F33" s="43">
        <f t="shared" si="0"/>
        <v>56</v>
      </c>
      <c r="G33" s="43" t="str">
        <f t="shared" si="8"/>
        <v>B</v>
      </c>
      <c r="H33" s="51" t="str">
        <f t="shared" si="9"/>
        <v>6</v>
      </c>
      <c r="I33" s="51" t="str">
        <f t="shared" si="10"/>
        <v>PASS</v>
      </c>
      <c r="J33" s="43">
        <v>44</v>
      </c>
      <c r="K33" s="43">
        <v>18</v>
      </c>
      <c r="L33" s="43">
        <f t="shared" si="1"/>
        <v>62</v>
      </c>
      <c r="M33" s="51" t="str">
        <f t="shared" si="11"/>
        <v>B+</v>
      </c>
      <c r="N33" s="51" t="str">
        <f t="shared" si="12"/>
        <v>7</v>
      </c>
      <c r="O33" s="51" t="str">
        <f t="shared" si="13"/>
        <v>PASS</v>
      </c>
      <c r="P33" s="43">
        <v>46</v>
      </c>
      <c r="Q33" s="43">
        <v>19</v>
      </c>
      <c r="R33" s="43">
        <f t="shared" si="2"/>
        <v>65</v>
      </c>
      <c r="S33" s="51" t="str">
        <f t="shared" si="14"/>
        <v>B+</v>
      </c>
      <c r="T33" s="51" t="str">
        <f t="shared" si="15"/>
        <v>7</v>
      </c>
      <c r="U33" s="52" t="str">
        <f t="shared" si="16"/>
        <v>PASS</v>
      </c>
      <c r="V33" s="43">
        <v>43</v>
      </c>
      <c r="W33" s="43">
        <v>40</v>
      </c>
      <c r="X33" s="43">
        <f t="shared" si="3"/>
        <v>83</v>
      </c>
      <c r="Y33" s="51" t="str">
        <f t="shared" si="17"/>
        <v>A+</v>
      </c>
      <c r="Z33" s="51" t="str">
        <f t="shared" si="18"/>
        <v>9</v>
      </c>
      <c r="AA33" s="52" t="str">
        <f t="shared" si="19"/>
        <v>PASS</v>
      </c>
      <c r="AB33" s="43">
        <v>50</v>
      </c>
      <c r="AC33" s="43">
        <v>38</v>
      </c>
      <c r="AD33" s="43">
        <f t="shared" si="4"/>
        <v>88</v>
      </c>
      <c r="AE33" s="51" t="str">
        <f t="shared" si="20"/>
        <v>A+</v>
      </c>
      <c r="AF33" s="51" t="str">
        <f t="shared" si="21"/>
        <v>9</v>
      </c>
      <c r="AG33" s="52" t="str">
        <f t="shared" si="22"/>
        <v>PASS</v>
      </c>
      <c r="AH33" s="43">
        <v>46</v>
      </c>
      <c r="AI33" s="43">
        <v>48</v>
      </c>
      <c r="AJ33" s="43">
        <f t="shared" si="5"/>
        <v>94</v>
      </c>
      <c r="AK33" s="51" t="str">
        <f t="shared" si="23"/>
        <v>O</v>
      </c>
      <c r="AL33" s="51" t="str">
        <f t="shared" si="24"/>
        <v>10</v>
      </c>
      <c r="AM33" s="51" t="str">
        <f t="shared" si="25"/>
        <v>PASS</v>
      </c>
      <c r="AN33" s="43">
        <v>43</v>
      </c>
      <c r="AO33" s="43">
        <v>18</v>
      </c>
      <c r="AP33" s="43">
        <f t="shared" si="26"/>
        <v>61</v>
      </c>
      <c r="AQ33" s="51" t="str">
        <f t="shared" si="27"/>
        <v>B+</v>
      </c>
      <c r="AR33" s="51" t="str">
        <f t="shared" si="28"/>
        <v>7</v>
      </c>
      <c r="AS33" s="52" t="str">
        <f t="shared" si="29"/>
        <v>PASS</v>
      </c>
      <c r="AT33" s="43">
        <v>49</v>
      </c>
      <c r="AU33" s="43">
        <v>46</v>
      </c>
      <c r="AV33" s="43">
        <f t="shared" si="6"/>
        <v>95</v>
      </c>
      <c r="AW33" s="51" t="str">
        <f t="shared" si="30"/>
        <v>O</v>
      </c>
      <c r="AX33" s="51" t="str">
        <f t="shared" si="31"/>
        <v>10</v>
      </c>
      <c r="AY33" s="43" t="str">
        <f t="shared" si="32"/>
        <v>PASS</v>
      </c>
      <c r="AZ33" s="53">
        <f t="shared" si="33"/>
        <v>604</v>
      </c>
      <c r="BA33" s="53">
        <f t="shared" si="7"/>
        <v>137</v>
      </c>
      <c r="BB33" s="54">
        <f t="shared" si="34"/>
        <v>7.6111111111111107</v>
      </c>
      <c r="BC33" s="55">
        <f t="shared" si="35"/>
        <v>75.5</v>
      </c>
      <c r="BD33" s="56">
        <f>SUM(COUNTIF(D33:AY33, {"FAIL","AB"}))</f>
        <v>0</v>
      </c>
      <c r="BE33" s="52" t="str">
        <f t="shared" si="36"/>
        <v>FCD</v>
      </c>
      <c r="BG33" s="43">
        <v>121</v>
      </c>
      <c r="BH33" s="43">
        <v>136</v>
      </c>
      <c r="BI33" s="43">
        <v>137</v>
      </c>
      <c r="BJ33" s="60">
        <f t="shared" si="37"/>
        <v>6.7931034482758621</v>
      </c>
    </row>
    <row r="34" spans="1:62" s="50" customFormat="1" ht="30" customHeight="1" x14ac:dyDescent="0.3">
      <c r="A34" s="57">
        <v>31</v>
      </c>
      <c r="B34" s="41" t="s">
        <v>122</v>
      </c>
      <c r="C34" s="42" t="s">
        <v>123</v>
      </c>
      <c r="D34" s="43">
        <v>34</v>
      </c>
      <c r="E34" s="43">
        <v>7</v>
      </c>
      <c r="F34" s="43">
        <f t="shared" si="0"/>
        <v>41</v>
      </c>
      <c r="G34" s="43" t="str">
        <f t="shared" si="8"/>
        <v>P</v>
      </c>
      <c r="H34" s="51" t="str">
        <f t="shared" si="9"/>
        <v>4</v>
      </c>
      <c r="I34" s="51" t="str">
        <f t="shared" si="10"/>
        <v>FAIL</v>
      </c>
      <c r="J34" s="43">
        <v>38</v>
      </c>
      <c r="K34" s="43">
        <v>18</v>
      </c>
      <c r="L34" s="43">
        <f t="shared" si="1"/>
        <v>56</v>
      </c>
      <c r="M34" s="51" t="str">
        <f t="shared" si="11"/>
        <v>B</v>
      </c>
      <c r="N34" s="51" t="str">
        <f t="shared" si="12"/>
        <v>6</v>
      </c>
      <c r="O34" s="51" t="str">
        <f t="shared" si="13"/>
        <v>PASS</v>
      </c>
      <c r="P34" s="43">
        <v>40</v>
      </c>
      <c r="Q34" s="43">
        <v>21</v>
      </c>
      <c r="R34" s="43">
        <f t="shared" si="2"/>
        <v>61</v>
      </c>
      <c r="S34" s="51" t="str">
        <f t="shared" si="14"/>
        <v>B+</v>
      </c>
      <c r="T34" s="51" t="str">
        <f t="shared" si="15"/>
        <v>7</v>
      </c>
      <c r="U34" s="52" t="str">
        <f t="shared" si="16"/>
        <v>PASS</v>
      </c>
      <c r="V34" s="43">
        <v>40</v>
      </c>
      <c r="W34" s="43">
        <v>21</v>
      </c>
      <c r="X34" s="43">
        <f t="shared" si="3"/>
        <v>61</v>
      </c>
      <c r="Y34" s="51" t="str">
        <f t="shared" si="17"/>
        <v>B+</v>
      </c>
      <c r="Z34" s="51" t="str">
        <f t="shared" si="18"/>
        <v>7</v>
      </c>
      <c r="AA34" s="52" t="str">
        <f t="shared" si="19"/>
        <v>PASS</v>
      </c>
      <c r="AB34" s="43">
        <v>48</v>
      </c>
      <c r="AC34" s="43">
        <v>40</v>
      </c>
      <c r="AD34" s="43">
        <f t="shared" si="4"/>
        <v>88</v>
      </c>
      <c r="AE34" s="51" t="str">
        <f t="shared" si="20"/>
        <v>A+</v>
      </c>
      <c r="AF34" s="51" t="str">
        <f t="shared" si="21"/>
        <v>9</v>
      </c>
      <c r="AG34" s="52" t="str">
        <f t="shared" si="22"/>
        <v>PASS</v>
      </c>
      <c r="AH34" s="43">
        <v>45</v>
      </c>
      <c r="AI34" s="43">
        <v>28</v>
      </c>
      <c r="AJ34" s="43">
        <f t="shared" si="5"/>
        <v>73</v>
      </c>
      <c r="AK34" s="51" t="str">
        <f t="shared" si="23"/>
        <v>A</v>
      </c>
      <c r="AL34" s="51" t="str">
        <f t="shared" si="24"/>
        <v>8</v>
      </c>
      <c r="AM34" s="51" t="str">
        <f t="shared" si="25"/>
        <v>PASS</v>
      </c>
      <c r="AN34" s="43">
        <v>36</v>
      </c>
      <c r="AO34" s="43">
        <v>30</v>
      </c>
      <c r="AP34" s="43">
        <f t="shared" si="26"/>
        <v>66</v>
      </c>
      <c r="AQ34" s="51" t="str">
        <f t="shared" si="27"/>
        <v>B+</v>
      </c>
      <c r="AR34" s="51" t="str">
        <f t="shared" si="28"/>
        <v>7</v>
      </c>
      <c r="AS34" s="52" t="str">
        <f t="shared" si="29"/>
        <v>PASS</v>
      </c>
      <c r="AT34" s="43">
        <v>49</v>
      </c>
      <c r="AU34" s="43">
        <v>44</v>
      </c>
      <c r="AV34" s="43">
        <f t="shared" si="6"/>
        <v>93</v>
      </c>
      <c r="AW34" s="51" t="str">
        <f t="shared" si="30"/>
        <v>O</v>
      </c>
      <c r="AX34" s="51" t="str">
        <f t="shared" si="31"/>
        <v>10</v>
      </c>
      <c r="AY34" s="43" t="str">
        <f t="shared" si="32"/>
        <v>PASS</v>
      </c>
      <c r="AZ34" s="53">
        <f t="shared" si="33"/>
        <v>539</v>
      </c>
      <c r="BA34" s="53">
        <f t="shared" si="7"/>
        <v>119</v>
      </c>
      <c r="BB34" s="54">
        <f t="shared" si="34"/>
        <v>6.6111111111111107</v>
      </c>
      <c r="BC34" s="55">
        <f t="shared" si="35"/>
        <v>67.375</v>
      </c>
      <c r="BD34" s="56">
        <f>SUM(COUNTIF(D34:AY34, {"FAIL","AB"}))</f>
        <v>1</v>
      </c>
      <c r="BE34" s="52" t="str">
        <f t="shared" si="36"/>
        <v>FAIL</v>
      </c>
      <c r="BG34" s="43">
        <v>108</v>
      </c>
      <c r="BH34" s="43">
        <v>87</v>
      </c>
      <c r="BI34" s="43">
        <v>119</v>
      </c>
      <c r="BJ34" s="60">
        <f t="shared" si="37"/>
        <v>5.4137931034482758</v>
      </c>
    </row>
    <row r="35" spans="1:62" s="50" customFormat="1" ht="30" customHeight="1" x14ac:dyDescent="0.3">
      <c r="A35" s="57">
        <v>32</v>
      </c>
      <c r="B35" s="41" t="s">
        <v>124</v>
      </c>
      <c r="C35" s="42" t="s">
        <v>125</v>
      </c>
      <c r="D35" s="43">
        <v>49</v>
      </c>
      <c r="E35" s="43">
        <v>29</v>
      </c>
      <c r="F35" s="43">
        <f t="shared" si="0"/>
        <v>78</v>
      </c>
      <c r="G35" s="43" t="str">
        <f t="shared" si="8"/>
        <v>A</v>
      </c>
      <c r="H35" s="51" t="str">
        <f t="shared" si="9"/>
        <v>8</v>
      </c>
      <c r="I35" s="51" t="str">
        <f t="shared" si="10"/>
        <v>PASS</v>
      </c>
      <c r="J35" s="43">
        <v>47</v>
      </c>
      <c r="K35" s="43">
        <v>25</v>
      </c>
      <c r="L35" s="43">
        <f t="shared" si="1"/>
        <v>72</v>
      </c>
      <c r="M35" s="51" t="str">
        <f t="shared" si="11"/>
        <v>A</v>
      </c>
      <c r="N35" s="51" t="str">
        <f t="shared" si="12"/>
        <v>8</v>
      </c>
      <c r="O35" s="51" t="str">
        <f t="shared" si="13"/>
        <v>PASS</v>
      </c>
      <c r="P35" s="43">
        <v>49</v>
      </c>
      <c r="Q35" s="43">
        <v>21</v>
      </c>
      <c r="R35" s="43">
        <f t="shared" si="2"/>
        <v>70</v>
      </c>
      <c r="S35" s="51" t="str">
        <f t="shared" si="14"/>
        <v>A</v>
      </c>
      <c r="T35" s="51" t="str">
        <f t="shared" si="15"/>
        <v>8</v>
      </c>
      <c r="U35" s="52" t="str">
        <f t="shared" si="16"/>
        <v>PASS</v>
      </c>
      <c r="V35" s="43">
        <v>48</v>
      </c>
      <c r="W35" s="43">
        <v>33</v>
      </c>
      <c r="X35" s="43">
        <f t="shared" si="3"/>
        <v>81</v>
      </c>
      <c r="Y35" s="51" t="str">
        <f t="shared" si="17"/>
        <v>A+</v>
      </c>
      <c r="Z35" s="51" t="str">
        <f t="shared" si="18"/>
        <v>9</v>
      </c>
      <c r="AA35" s="52" t="str">
        <f t="shared" si="19"/>
        <v>PASS</v>
      </c>
      <c r="AB35" s="43">
        <v>50</v>
      </c>
      <c r="AC35" s="43">
        <v>41</v>
      </c>
      <c r="AD35" s="43">
        <f t="shared" si="4"/>
        <v>91</v>
      </c>
      <c r="AE35" s="51" t="str">
        <f t="shared" si="20"/>
        <v>O</v>
      </c>
      <c r="AF35" s="51" t="str">
        <f t="shared" si="21"/>
        <v>10</v>
      </c>
      <c r="AG35" s="52" t="str">
        <f t="shared" si="22"/>
        <v>PASS</v>
      </c>
      <c r="AH35" s="43">
        <v>50</v>
      </c>
      <c r="AI35" s="43">
        <v>47</v>
      </c>
      <c r="AJ35" s="43">
        <f t="shared" si="5"/>
        <v>97</v>
      </c>
      <c r="AK35" s="51" t="str">
        <f t="shared" si="23"/>
        <v>O</v>
      </c>
      <c r="AL35" s="51" t="str">
        <f t="shared" si="24"/>
        <v>10</v>
      </c>
      <c r="AM35" s="51" t="str">
        <f t="shared" si="25"/>
        <v>PASS</v>
      </c>
      <c r="AN35" s="43">
        <v>42</v>
      </c>
      <c r="AO35" s="43">
        <v>24</v>
      </c>
      <c r="AP35" s="43">
        <f t="shared" si="26"/>
        <v>66</v>
      </c>
      <c r="AQ35" s="51" t="str">
        <f t="shared" si="27"/>
        <v>B+</v>
      </c>
      <c r="AR35" s="51" t="str">
        <f t="shared" si="28"/>
        <v>7</v>
      </c>
      <c r="AS35" s="52" t="str">
        <f t="shared" si="29"/>
        <v>PASS</v>
      </c>
      <c r="AT35" s="43">
        <v>49</v>
      </c>
      <c r="AU35" s="43">
        <v>47</v>
      </c>
      <c r="AV35" s="43">
        <f t="shared" si="6"/>
        <v>96</v>
      </c>
      <c r="AW35" s="51" t="str">
        <f t="shared" si="30"/>
        <v>O</v>
      </c>
      <c r="AX35" s="51" t="str">
        <f t="shared" si="31"/>
        <v>10</v>
      </c>
      <c r="AY35" s="43" t="str">
        <f t="shared" si="32"/>
        <v>PASS</v>
      </c>
      <c r="AZ35" s="53">
        <f t="shared" si="33"/>
        <v>651</v>
      </c>
      <c r="BA35" s="53">
        <f t="shared" si="7"/>
        <v>152</v>
      </c>
      <c r="BB35" s="54">
        <f t="shared" si="34"/>
        <v>8.4444444444444446</v>
      </c>
      <c r="BC35" s="55">
        <f t="shared" si="35"/>
        <v>81.375</v>
      </c>
      <c r="BD35" s="56">
        <f>SUM(COUNTIF(D35:AY35, {"FAIL","AB"}))</f>
        <v>0</v>
      </c>
      <c r="BE35" s="52" t="str">
        <f t="shared" si="36"/>
        <v>FCD</v>
      </c>
      <c r="BG35" s="43">
        <v>148</v>
      </c>
      <c r="BH35" s="43">
        <v>138</v>
      </c>
      <c r="BI35" s="43">
        <v>152</v>
      </c>
      <c r="BJ35" s="60">
        <f t="shared" si="37"/>
        <v>7.5517241379310347</v>
      </c>
    </row>
    <row r="36" spans="1:62" s="50" customFormat="1" ht="30" customHeight="1" x14ac:dyDescent="0.3">
      <c r="A36" s="57">
        <v>33</v>
      </c>
      <c r="B36" s="41" t="s">
        <v>126</v>
      </c>
      <c r="C36" s="42" t="s">
        <v>127</v>
      </c>
      <c r="D36" s="43">
        <v>47</v>
      </c>
      <c r="E36" s="43">
        <v>28</v>
      </c>
      <c r="F36" s="43">
        <f t="shared" si="0"/>
        <v>75</v>
      </c>
      <c r="G36" s="43" t="str">
        <f t="shared" si="8"/>
        <v>A</v>
      </c>
      <c r="H36" s="51" t="str">
        <f t="shared" si="9"/>
        <v>8</v>
      </c>
      <c r="I36" s="51" t="str">
        <f t="shared" si="10"/>
        <v>PASS</v>
      </c>
      <c r="J36" s="43">
        <v>45</v>
      </c>
      <c r="K36" s="43">
        <v>30</v>
      </c>
      <c r="L36" s="43">
        <f t="shared" si="1"/>
        <v>75</v>
      </c>
      <c r="M36" s="51" t="str">
        <f t="shared" si="11"/>
        <v>A</v>
      </c>
      <c r="N36" s="51" t="str">
        <f t="shared" si="12"/>
        <v>8</v>
      </c>
      <c r="O36" s="51" t="str">
        <f t="shared" si="13"/>
        <v>PASS</v>
      </c>
      <c r="P36" s="43">
        <v>43</v>
      </c>
      <c r="Q36" s="43">
        <v>12</v>
      </c>
      <c r="R36" s="43">
        <f t="shared" si="2"/>
        <v>55</v>
      </c>
      <c r="S36" s="51" t="str">
        <f t="shared" si="14"/>
        <v>B</v>
      </c>
      <c r="T36" s="51" t="str">
        <f t="shared" si="15"/>
        <v>6</v>
      </c>
      <c r="U36" s="52" t="str">
        <f t="shared" si="16"/>
        <v>FAIL</v>
      </c>
      <c r="V36" s="43">
        <v>41</v>
      </c>
      <c r="W36" s="43">
        <v>26</v>
      </c>
      <c r="X36" s="43">
        <f t="shared" si="3"/>
        <v>67</v>
      </c>
      <c r="Y36" s="51" t="str">
        <f t="shared" si="17"/>
        <v>B+</v>
      </c>
      <c r="Z36" s="51" t="str">
        <f t="shared" si="18"/>
        <v>7</v>
      </c>
      <c r="AA36" s="52" t="str">
        <f t="shared" si="19"/>
        <v>PASS</v>
      </c>
      <c r="AB36" s="43">
        <v>50</v>
      </c>
      <c r="AC36" s="43">
        <v>40</v>
      </c>
      <c r="AD36" s="43">
        <f t="shared" si="4"/>
        <v>90</v>
      </c>
      <c r="AE36" s="51" t="str">
        <f t="shared" si="20"/>
        <v>O</v>
      </c>
      <c r="AF36" s="51" t="str">
        <f t="shared" si="21"/>
        <v>10</v>
      </c>
      <c r="AG36" s="52" t="str">
        <f t="shared" si="22"/>
        <v>PASS</v>
      </c>
      <c r="AH36" s="43">
        <v>48</v>
      </c>
      <c r="AI36" s="43">
        <v>46</v>
      </c>
      <c r="AJ36" s="43">
        <f t="shared" si="5"/>
        <v>94</v>
      </c>
      <c r="AK36" s="51" t="str">
        <f t="shared" si="23"/>
        <v>O</v>
      </c>
      <c r="AL36" s="51" t="str">
        <f t="shared" si="24"/>
        <v>10</v>
      </c>
      <c r="AM36" s="51" t="str">
        <f t="shared" si="25"/>
        <v>PASS</v>
      </c>
      <c r="AN36" s="43">
        <v>38</v>
      </c>
      <c r="AO36" s="43">
        <v>24</v>
      </c>
      <c r="AP36" s="43">
        <f t="shared" si="26"/>
        <v>62</v>
      </c>
      <c r="AQ36" s="51" t="str">
        <f t="shared" si="27"/>
        <v>B+</v>
      </c>
      <c r="AR36" s="51" t="str">
        <f t="shared" si="28"/>
        <v>7</v>
      </c>
      <c r="AS36" s="52" t="str">
        <f t="shared" si="29"/>
        <v>PASS</v>
      </c>
      <c r="AT36" s="43">
        <v>49</v>
      </c>
      <c r="AU36" s="43">
        <v>47</v>
      </c>
      <c r="AV36" s="43">
        <f t="shared" si="6"/>
        <v>96</v>
      </c>
      <c r="AW36" s="51" t="str">
        <f t="shared" si="30"/>
        <v>O</v>
      </c>
      <c r="AX36" s="51" t="str">
        <f t="shared" si="31"/>
        <v>10</v>
      </c>
      <c r="AY36" s="43" t="str">
        <f t="shared" si="32"/>
        <v>PASS</v>
      </c>
      <c r="AZ36" s="53">
        <f t="shared" si="33"/>
        <v>614</v>
      </c>
      <c r="BA36" s="53">
        <f t="shared" ref="BA36:BA70" si="38">H36*3+N36*4+T36*4+Z36*3+AF36*1+AL36*1+AR36*1+AX36*1</f>
        <v>138</v>
      </c>
      <c r="BB36" s="54">
        <f t="shared" si="34"/>
        <v>7.666666666666667</v>
      </c>
      <c r="BC36" s="55">
        <f t="shared" si="35"/>
        <v>76.75</v>
      </c>
      <c r="BD36" s="56">
        <f>SUM(COUNTIF(D36:AY36, {"FAIL","AB"}))</f>
        <v>1</v>
      </c>
      <c r="BE36" s="58" t="str">
        <f t="shared" si="36"/>
        <v>FAIL</v>
      </c>
      <c r="BG36" s="43">
        <v>161</v>
      </c>
      <c r="BH36" s="43">
        <v>155</v>
      </c>
      <c r="BI36" s="43">
        <v>138</v>
      </c>
      <c r="BJ36" s="60">
        <f t="shared" si="37"/>
        <v>7.8275862068965516</v>
      </c>
    </row>
    <row r="37" spans="1:62" s="50" customFormat="1" ht="30" customHeight="1" x14ac:dyDescent="0.3">
      <c r="A37" s="57">
        <v>34</v>
      </c>
      <c r="B37" s="41" t="s">
        <v>128</v>
      </c>
      <c r="C37" s="42" t="s">
        <v>129</v>
      </c>
      <c r="D37" s="43">
        <v>40</v>
      </c>
      <c r="E37" s="43">
        <v>23</v>
      </c>
      <c r="F37" s="43">
        <f t="shared" si="0"/>
        <v>63</v>
      </c>
      <c r="G37" s="43" t="str">
        <f t="shared" si="8"/>
        <v>B+</v>
      </c>
      <c r="H37" s="51" t="str">
        <f t="shared" si="9"/>
        <v>7</v>
      </c>
      <c r="I37" s="51" t="str">
        <f t="shared" si="10"/>
        <v>PASS</v>
      </c>
      <c r="J37" s="43">
        <v>43</v>
      </c>
      <c r="K37" s="43">
        <v>20</v>
      </c>
      <c r="L37" s="43">
        <f t="shared" si="1"/>
        <v>63</v>
      </c>
      <c r="M37" s="51" t="str">
        <f t="shared" si="11"/>
        <v>B+</v>
      </c>
      <c r="N37" s="51" t="str">
        <f t="shared" si="12"/>
        <v>7</v>
      </c>
      <c r="O37" s="51" t="str">
        <f t="shared" si="13"/>
        <v>PASS</v>
      </c>
      <c r="P37" s="43">
        <v>43</v>
      </c>
      <c r="Q37" s="43">
        <v>18</v>
      </c>
      <c r="R37" s="43">
        <f t="shared" si="2"/>
        <v>61</v>
      </c>
      <c r="S37" s="51" t="str">
        <f t="shared" si="14"/>
        <v>B+</v>
      </c>
      <c r="T37" s="51" t="str">
        <f t="shared" si="15"/>
        <v>7</v>
      </c>
      <c r="U37" s="52" t="str">
        <f t="shared" si="16"/>
        <v>PASS</v>
      </c>
      <c r="V37" s="43">
        <v>44</v>
      </c>
      <c r="W37" s="43">
        <v>23</v>
      </c>
      <c r="X37" s="43">
        <f t="shared" si="3"/>
        <v>67</v>
      </c>
      <c r="Y37" s="51" t="str">
        <f t="shared" si="17"/>
        <v>B+</v>
      </c>
      <c r="Z37" s="51" t="str">
        <f t="shared" si="18"/>
        <v>7</v>
      </c>
      <c r="AA37" s="52" t="str">
        <f t="shared" si="19"/>
        <v>PASS</v>
      </c>
      <c r="AB37" s="43">
        <v>50</v>
      </c>
      <c r="AC37" s="43">
        <v>47</v>
      </c>
      <c r="AD37" s="43">
        <f t="shared" si="4"/>
        <v>97</v>
      </c>
      <c r="AE37" s="51" t="str">
        <f t="shared" si="20"/>
        <v>O</v>
      </c>
      <c r="AF37" s="51" t="str">
        <f t="shared" si="21"/>
        <v>10</v>
      </c>
      <c r="AG37" s="52" t="str">
        <f t="shared" si="22"/>
        <v>PASS</v>
      </c>
      <c r="AH37" s="43">
        <v>48</v>
      </c>
      <c r="AI37" s="43">
        <v>44</v>
      </c>
      <c r="AJ37" s="43">
        <f t="shared" si="5"/>
        <v>92</v>
      </c>
      <c r="AK37" s="51" t="str">
        <f t="shared" si="23"/>
        <v>O</v>
      </c>
      <c r="AL37" s="51" t="str">
        <f t="shared" si="24"/>
        <v>10</v>
      </c>
      <c r="AM37" s="51" t="str">
        <f t="shared" si="25"/>
        <v>PASS</v>
      </c>
      <c r="AN37" s="43">
        <v>34</v>
      </c>
      <c r="AO37" s="43">
        <v>18</v>
      </c>
      <c r="AP37" s="43">
        <f t="shared" si="26"/>
        <v>52</v>
      </c>
      <c r="AQ37" s="51" t="str">
        <f t="shared" si="27"/>
        <v>C</v>
      </c>
      <c r="AR37" s="51" t="str">
        <f t="shared" si="28"/>
        <v>5</v>
      </c>
      <c r="AS37" s="52" t="str">
        <f t="shared" si="29"/>
        <v>PASS</v>
      </c>
      <c r="AT37" s="43">
        <v>50</v>
      </c>
      <c r="AU37" s="43">
        <v>44</v>
      </c>
      <c r="AV37" s="43">
        <f t="shared" si="6"/>
        <v>94</v>
      </c>
      <c r="AW37" s="51" t="str">
        <f t="shared" si="30"/>
        <v>O</v>
      </c>
      <c r="AX37" s="51" t="str">
        <f t="shared" si="31"/>
        <v>10</v>
      </c>
      <c r="AY37" s="43" t="str">
        <f t="shared" si="32"/>
        <v>PASS</v>
      </c>
      <c r="AZ37" s="53">
        <f t="shared" si="33"/>
        <v>589</v>
      </c>
      <c r="BA37" s="53">
        <f t="shared" si="38"/>
        <v>133</v>
      </c>
      <c r="BB37" s="54">
        <f t="shared" si="34"/>
        <v>7.3888888888888893</v>
      </c>
      <c r="BC37" s="55">
        <f t="shared" si="35"/>
        <v>73.625</v>
      </c>
      <c r="BD37" s="56">
        <f>SUM(COUNTIF(D37:AY37, {"FAIL","AB"}))</f>
        <v>0</v>
      </c>
      <c r="BE37" s="52" t="str">
        <f>IF(BD37&gt;0,"FAIL", IF(BC37&gt;=70,"FCD",IF(BC37&gt;=60,"FC","SC")))</f>
        <v>FCD</v>
      </c>
      <c r="BG37" s="43">
        <v>142</v>
      </c>
      <c r="BH37" s="43">
        <v>150</v>
      </c>
      <c r="BI37" s="43">
        <v>133</v>
      </c>
      <c r="BJ37" s="60">
        <f t="shared" si="37"/>
        <v>7.3275862068965516</v>
      </c>
    </row>
    <row r="38" spans="1:62" s="50" customFormat="1" ht="30" customHeight="1" x14ac:dyDescent="0.3">
      <c r="A38" s="57">
        <v>35</v>
      </c>
      <c r="B38" s="41" t="s">
        <v>130</v>
      </c>
      <c r="C38" s="42" t="s">
        <v>131</v>
      </c>
      <c r="D38" s="43">
        <v>45</v>
      </c>
      <c r="E38" s="43">
        <v>18</v>
      </c>
      <c r="F38" s="43">
        <f t="shared" si="0"/>
        <v>63</v>
      </c>
      <c r="G38" s="43" t="str">
        <f t="shared" si="8"/>
        <v>B+</v>
      </c>
      <c r="H38" s="51" t="str">
        <f t="shared" si="9"/>
        <v>7</v>
      </c>
      <c r="I38" s="51" t="str">
        <f t="shared" si="10"/>
        <v>PASS</v>
      </c>
      <c r="J38" s="43">
        <v>39</v>
      </c>
      <c r="K38" s="43">
        <v>18</v>
      </c>
      <c r="L38" s="43">
        <f t="shared" si="1"/>
        <v>57</v>
      </c>
      <c r="M38" s="51" t="str">
        <f t="shared" si="11"/>
        <v>B</v>
      </c>
      <c r="N38" s="51" t="str">
        <f t="shared" si="12"/>
        <v>6</v>
      </c>
      <c r="O38" s="51" t="str">
        <f t="shared" si="13"/>
        <v>PASS</v>
      </c>
      <c r="P38" s="43">
        <v>38</v>
      </c>
      <c r="Q38" s="43">
        <v>28</v>
      </c>
      <c r="R38" s="43">
        <f t="shared" si="2"/>
        <v>66</v>
      </c>
      <c r="S38" s="51" t="str">
        <f t="shared" si="14"/>
        <v>B+</v>
      </c>
      <c r="T38" s="51" t="str">
        <f t="shared" si="15"/>
        <v>7</v>
      </c>
      <c r="U38" s="52" t="str">
        <f t="shared" si="16"/>
        <v>PASS</v>
      </c>
      <c r="V38" s="43">
        <v>37</v>
      </c>
      <c r="W38" s="43">
        <v>23</v>
      </c>
      <c r="X38" s="43">
        <f t="shared" si="3"/>
        <v>60</v>
      </c>
      <c r="Y38" s="51" t="str">
        <f t="shared" si="17"/>
        <v>B+</v>
      </c>
      <c r="Z38" s="51" t="str">
        <f t="shared" si="18"/>
        <v>7</v>
      </c>
      <c r="AA38" s="52" t="str">
        <f t="shared" si="19"/>
        <v>PASS</v>
      </c>
      <c r="AB38" s="43">
        <v>48</v>
      </c>
      <c r="AC38" s="43">
        <v>49</v>
      </c>
      <c r="AD38" s="43">
        <f t="shared" si="4"/>
        <v>97</v>
      </c>
      <c r="AE38" s="51" t="str">
        <f t="shared" si="20"/>
        <v>O</v>
      </c>
      <c r="AF38" s="51" t="str">
        <f t="shared" si="21"/>
        <v>10</v>
      </c>
      <c r="AG38" s="52" t="str">
        <f t="shared" si="22"/>
        <v>PASS</v>
      </c>
      <c r="AH38" s="43">
        <v>48</v>
      </c>
      <c r="AI38" s="43">
        <v>46</v>
      </c>
      <c r="AJ38" s="43">
        <f t="shared" si="5"/>
        <v>94</v>
      </c>
      <c r="AK38" s="51" t="str">
        <f t="shared" si="23"/>
        <v>O</v>
      </c>
      <c r="AL38" s="51" t="str">
        <f t="shared" si="24"/>
        <v>10</v>
      </c>
      <c r="AM38" s="51" t="str">
        <f t="shared" si="25"/>
        <v>PASS</v>
      </c>
      <c r="AN38" s="43">
        <v>30</v>
      </c>
      <c r="AO38" s="43">
        <v>25</v>
      </c>
      <c r="AP38" s="43">
        <f t="shared" si="26"/>
        <v>55</v>
      </c>
      <c r="AQ38" s="51" t="str">
        <f t="shared" si="27"/>
        <v>B</v>
      </c>
      <c r="AR38" s="51" t="str">
        <f t="shared" si="28"/>
        <v>6</v>
      </c>
      <c r="AS38" s="52" t="str">
        <f t="shared" si="29"/>
        <v>PASS</v>
      </c>
      <c r="AT38" s="43">
        <v>50</v>
      </c>
      <c r="AU38" s="43">
        <v>49</v>
      </c>
      <c r="AV38" s="43">
        <f t="shared" si="6"/>
        <v>99</v>
      </c>
      <c r="AW38" s="51" t="str">
        <f t="shared" si="30"/>
        <v>O</v>
      </c>
      <c r="AX38" s="51" t="str">
        <f t="shared" si="31"/>
        <v>10</v>
      </c>
      <c r="AY38" s="43" t="str">
        <f t="shared" si="32"/>
        <v>PASS</v>
      </c>
      <c r="AZ38" s="53">
        <f t="shared" si="33"/>
        <v>591</v>
      </c>
      <c r="BA38" s="53">
        <f t="shared" si="38"/>
        <v>130</v>
      </c>
      <c r="BB38" s="54">
        <f t="shared" si="34"/>
        <v>7.2222222222222223</v>
      </c>
      <c r="BC38" s="55">
        <f t="shared" si="35"/>
        <v>73.875</v>
      </c>
      <c r="BD38" s="56">
        <f>SUM(COUNTIF(D38:AY38, {"FAIL","AB"}))</f>
        <v>0</v>
      </c>
      <c r="BE38" s="52" t="str">
        <f t="shared" ref="BE38:BE70" si="39">IF(BD38&gt;0,"FAIL", IF(BC38&gt;=70,"FCD",IF(BC38&gt;=60,"FC","SC")))</f>
        <v>FCD</v>
      </c>
      <c r="BG38" s="43">
        <v>161</v>
      </c>
      <c r="BH38" s="43">
        <v>149</v>
      </c>
      <c r="BI38" s="43">
        <v>130</v>
      </c>
      <c r="BJ38" s="60">
        <f t="shared" si="37"/>
        <v>7.5862068965517242</v>
      </c>
    </row>
    <row r="39" spans="1:62" s="50" customFormat="1" ht="30" customHeight="1" x14ac:dyDescent="0.3">
      <c r="A39" s="57">
        <v>36</v>
      </c>
      <c r="B39" s="41" t="s">
        <v>132</v>
      </c>
      <c r="C39" s="42" t="s">
        <v>133</v>
      </c>
      <c r="D39" s="43">
        <v>46</v>
      </c>
      <c r="E39" s="43">
        <v>12</v>
      </c>
      <c r="F39" s="43">
        <f t="shared" si="0"/>
        <v>58</v>
      </c>
      <c r="G39" s="43" t="str">
        <f t="shared" si="8"/>
        <v>B</v>
      </c>
      <c r="H39" s="51" t="str">
        <f t="shared" si="9"/>
        <v>6</v>
      </c>
      <c r="I39" s="51" t="str">
        <f t="shared" si="10"/>
        <v>FAIL</v>
      </c>
      <c r="J39" s="43">
        <v>46</v>
      </c>
      <c r="K39" s="43">
        <v>18</v>
      </c>
      <c r="L39" s="43">
        <f t="shared" si="1"/>
        <v>64</v>
      </c>
      <c r="M39" s="51" t="str">
        <f t="shared" si="11"/>
        <v>B+</v>
      </c>
      <c r="N39" s="51" t="str">
        <f t="shared" si="12"/>
        <v>7</v>
      </c>
      <c r="O39" s="51" t="str">
        <f t="shared" si="13"/>
        <v>PASS</v>
      </c>
      <c r="P39" s="43">
        <v>43</v>
      </c>
      <c r="Q39" s="43">
        <v>18</v>
      </c>
      <c r="R39" s="43">
        <f t="shared" si="2"/>
        <v>61</v>
      </c>
      <c r="S39" s="51" t="str">
        <f t="shared" si="14"/>
        <v>B+</v>
      </c>
      <c r="T39" s="51" t="str">
        <f t="shared" si="15"/>
        <v>7</v>
      </c>
      <c r="U39" s="52" t="str">
        <f t="shared" si="16"/>
        <v>PASS</v>
      </c>
      <c r="V39" s="43">
        <v>39</v>
      </c>
      <c r="W39" s="43">
        <v>31</v>
      </c>
      <c r="X39" s="43">
        <f t="shared" si="3"/>
        <v>70</v>
      </c>
      <c r="Y39" s="51" t="str">
        <f t="shared" si="17"/>
        <v>A</v>
      </c>
      <c r="Z39" s="51" t="str">
        <f t="shared" si="18"/>
        <v>8</v>
      </c>
      <c r="AA39" s="52" t="str">
        <f t="shared" si="19"/>
        <v>PASS</v>
      </c>
      <c r="AB39" s="43">
        <v>50</v>
      </c>
      <c r="AC39" s="43">
        <v>46</v>
      </c>
      <c r="AD39" s="43">
        <f t="shared" si="4"/>
        <v>96</v>
      </c>
      <c r="AE39" s="51" t="str">
        <f t="shared" si="20"/>
        <v>O</v>
      </c>
      <c r="AF39" s="51" t="str">
        <f t="shared" si="21"/>
        <v>10</v>
      </c>
      <c r="AG39" s="52" t="str">
        <f t="shared" si="22"/>
        <v>PASS</v>
      </c>
      <c r="AH39" s="43">
        <v>48</v>
      </c>
      <c r="AI39" s="43">
        <v>48</v>
      </c>
      <c r="AJ39" s="43">
        <f t="shared" si="5"/>
        <v>96</v>
      </c>
      <c r="AK39" s="51" t="str">
        <f t="shared" si="23"/>
        <v>O</v>
      </c>
      <c r="AL39" s="51" t="str">
        <f t="shared" si="24"/>
        <v>10</v>
      </c>
      <c r="AM39" s="51" t="str">
        <f t="shared" si="25"/>
        <v>PASS</v>
      </c>
      <c r="AN39" s="43">
        <v>42</v>
      </c>
      <c r="AO39" s="43">
        <v>30</v>
      </c>
      <c r="AP39" s="43">
        <f t="shared" si="26"/>
        <v>72</v>
      </c>
      <c r="AQ39" s="51" t="str">
        <f t="shared" si="27"/>
        <v>A</v>
      </c>
      <c r="AR39" s="51" t="str">
        <f t="shared" si="28"/>
        <v>8</v>
      </c>
      <c r="AS39" s="52" t="str">
        <f t="shared" si="29"/>
        <v>PASS</v>
      </c>
      <c r="AT39" s="43">
        <v>50</v>
      </c>
      <c r="AU39" s="43">
        <v>50</v>
      </c>
      <c r="AV39" s="43">
        <f t="shared" si="6"/>
        <v>100</v>
      </c>
      <c r="AW39" s="51" t="str">
        <f t="shared" si="30"/>
        <v>O</v>
      </c>
      <c r="AX39" s="51" t="str">
        <f t="shared" si="31"/>
        <v>10</v>
      </c>
      <c r="AY39" s="43" t="str">
        <f t="shared" si="32"/>
        <v>PASS</v>
      </c>
      <c r="AZ39" s="53">
        <f t="shared" si="33"/>
        <v>617</v>
      </c>
      <c r="BA39" s="53">
        <f t="shared" si="38"/>
        <v>136</v>
      </c>
      <c r="BB39" s="54">
        <f t="shared" si="34"/>
        <v>7.5555555555555554</v>
      </c>
      <c r="BC39" s="55">
        <f t="shared" si="35"/>
        <v>77.125</v>
      </c>
      <c r="BD39" s="56">
        <f>SUM(COUNTIF(D39:AY39, {"FAIL","AB"}))</f>
        <v>1</v>
      </c>
      <c r="BE39" s="52" t="str">
        <f t="shared" si="39"/>
        <v>FAIL</v>
      </c>
      <c r="BG39" s="43">
        <v>158</v>
      </c>
      <c r="BH39" s="43">
        <v>147</v>
      </c>
      <c r="BI39" s="43">
        <v>136</v>
      </c>
      <c r="BJ39" s="60">
        <f t="shared" si="37"/>
        <v>7.6034482758620694</v>
      </c>
    </row>
    <row r="40" spans="1:62" s="50" customFormat="1" ht="30" customHeight="1" x14ac:dyDescent="0.3">
      <c r="A40" s="57">
        <v>37</v>
      </c>
      <c r="B40" s="41" t="s">
        <v>134</v>
      </c>
      <c r="C40" s="42" t="s">
        <v>135</v>
      </c>
      <c r="D40" s="43">
        <v>50</v>
      </c>
      <c r="E40" s="43">
        <v>27</v>
      </c>
      <c r="F40" s="43">
        <f t="shared" si="0"/>
        <v>77</v>
      </c>
      <c r="G40" s="43" t="str">
        <f t="shared" si="8"/>
        <v>A</v>
      </c>
      <c r="H40" s="51" t="str">
        <f t="shared" si="9"/>
        <v>8</v>
      </c>
      <c r="I40" s="51" t="str">
        <f t="shared" si="10"/>
        <v>PASS</v>
      </c>
      <c r="J40" s="43">
        <v>46</v>
      </c>
      <c r="K40" s="43">
        <v>38</v>
      </c>
      <c r="L40" s="43">
        <f t="shared" si="1"/>
        <v>84</v>
      </c>
      <c r="M40" s="51" t="str">
        <f t="shared" si="11"/>
        <v>A+</v>
      </c>
      <c r="N40" s="51" t="str">
        <f t="shared" si="12"/>
        <v>9</v>
      </c>
      <c r="O40" s="51" t="str">
        <f t="shared" si="13"/>
        <v>PASS</v>
      </c>
      <c r="P40" s="43">
        <v>49</v>
      </c>
      <c r="Q40" s="43">
        <v>20</v>
      </c>
      <c r="R40" s="43">
        <f t="shared" si="2"/>
        <v>69</v>
      </c>
      <c r="S40" s="51" t="str">
        <f t="shared" si="14"/>
        <v>B+</v>
      </c>
      <c r="T40" s="51" t="str">
        <f t="shared" si="15"/>
        <v>7</v>
      </c>
      <c r="U40" s="52" t="str">
        <f t="shared" si="16"/>
        <v>PASS</v>
      </c>
      <c r="V40" s="43">
        <v>46</v>
      </c>
      <c r="W40" s="43">
        <v>27</v>
      </c>
      <c r="X40" s="43">
        <f t="shared" si="3"/>
        <v>73</v>
      </c>
      <c r="Y40" s="51" t="str">
        <f t="shared" si="17"/>
        <v>A</v>
      </c>
      <c r="Z40" s="51" t="str">
        <f t="shared" si="18"/>
        <v>8</v>
      </c>
      <c r="AA40" s="52" t="str">
        <f t="shared" si="19"/>
        <v>PASS</v>
      </c>
      <c r="AB40" s="43">
        <v>49</v>
      </c>
      <c r="AC40" s="43">
        <v>46</v>
      </c>
      <c r="AD40" s="43">
        <f t="shared" si="4"/>
        <v>95</v>
      </c>
      <c r="AE40" s="51" t="str">
        <f t="shared" si="20"/>
        <v>O</v>
      </c>
      <c r="AF40" s="51" t="str">
        <f t="shared" si="21"/>
        <v>10</v>
      </c>
      <c r="AG40" s="52" t="str">
        <f t="shared" si="22"/>
        <v>PASS</v>
      </c>
      <c r="AH40" s="43">
        <v>50</v>
      </c>
      <c r="AI40" s="43">
        <v>43</v>
      </c>
      <c r="AJ40" s="43">
        <f t="shared" si="5"/>
        <v>93</v>
      </c>
      <c r="AK40" s="51" t="str">
        <f t="shared" si="23"/>
        <v>O</v>
      </c>
      <c r="AL40" s="51" t="str">
        <f t="shared" si="24"/>
        <v>10</v>
      </c>
      <c r="AM40" s="51" t="str">
        <f t="shared" si="25"/>
        <v>PASS</v>
      </c>
      <c r="AN40" s="43">
        <v>47</v>
      </c>
      <c r="AO40" s="43">
        <v>28</v>
      </c>
      <c r="AP40" s="43">
        <f t="shared" si="26"/>
        <v>75</v>
      </c>
      <c r="AQ40" s="51" t="str">
        <f t="shared" si="27"/>
        <v>A</v>
      </c>
      <c r="AR40" s="51" t="str">
        <f t="shared" si="28"/>
        <v>8</v>
      </c>
      <c r="AS40" s="52" t="str">
        <f t="shared" si="29"/>
        <v>PASS</v>
      </c>
      <c r="AT40" s="43">
        <v>49</v>
      </c>
      <c r="AU40" s="43">
        <v>47</v>
      </c>
      <c r="AV40" s="43">
        <f t="shared" si="6"/>
        <v>96</v>
      </c>
      <c r="AW40" s="51" t="str">
        <f t="shared" si="30"/>
        <v>O</v>
      </c>
      <c r="AX40" s="51" t="str">
        <f t="shared" si="31"/>
        <v>10</v>
      </c>
      <c r="AY40" s="43" t="str">
        <f t="shared" si="32"/>
        <v>PASS</v>
      </c>
      <c r="AZ40" s="53">
        <f t="shared" si="33"/>
        <v>662</v>
      </c>
      <c r="BA40" s="53">
        <f t="shared" si="38"/>
        <v>150</v>
      </c>
      <c r="BB40" s="54">
        <f t="shared" si="34"/>
        <v>8.3333333333333339</v>
      </c>
      <c r="BC40" s="55">
        <f t="shared" si="35"/>
        <v>82.75</v>
      </c>
      <c r="BD40" s="56">
        <f>SUM(COUNTIF(D40:AY40, {"FAIL","AB"}))</f>
        <v>0</v>
      </c>
      <c r="BE40" s="52" t="str">
        <f t="shared" si="39"/>
        <v>FCD</v>
      </c>
      <c r="BG40" s="43">
        <v>156</v>
      </c>
      <c r="BH40" s="43">
        <v>159</v>
      </c>
      <c r="BI40" s="43">
        <v>150</v>
      </c>
      <c r="BJ40" s="60">
        <f t="shared" si="37"/>
        <v>8.0172413793103452</v>
      </c>
    </row>
    <row r="41" spans="1:62" s="50" customFormat="1" ht="30" customHeight="1" x14ac:dyDescent="0.3">
      <c r="A41" s="57">
        <v>38</v>
      </c>
      <c r="B41" s="41" t="s">
        <v>136</v>
      </c>
      <c r="C41" s="42" t="s">
        <v>137</v>
      </c>
      <c r="D41" s="43">
        <v>45</v>
      </c>
      <c r="E41" s="43">
        <v>18</v>
      </c>
      <c r="F41" s="43">
        <f t="shared" si="0"/>
        <v>63</v>
      </c>
      <c r="G41" s="43" t="str">
        <f t="shared" si="8"/>
        <v>B+</v>
      </c>
      <c r="H41" s="51" t="str">
        <f t="shared" si="9"/>
        <v>7</v>
      </c>
      <c r="I41" s="51" t="str">
        <f t="shared" si="10"/>
        <v>PASS</v>
      </c>
      <c r="J41" s="43">
        <v>46</v>
      </c>
      <c r="K41" s="43">
        <v>23</v>
      </c>
      <c r="L41" s="43">
        <f t="shared" si="1"/>
        <v>69</v>
      </c>
      <c r="M41" s="51" t="str">
        <f t="shared" si="11"/>
        <v>B+</v>
      </c>
      <c r="N41" s="51" t="str">
        <f t="shared" si="12"/>
        <v>7</v>
      </c>
      <c r="O41" s="51" t="str">
        <f t="shared" si="13"/>
        <v>PASS</v>
      </c>
      <c r="P41" s="43">
        <v>49</v>
      </c>
      <c r="Q41" s="43">
        <v>11</v>
      </c>
      <c r="R41" s="43">
        <f t="shared" si="2"/>
        <v>60</v>
      </c>
      <c r="S41" s="51" t="str">
        <f t="shared" si="14"/>
        <v>B+</v>
      </c>
      <c r="T41" s="51" t="str">
        <f t="shared" si="15"/>
        <v>7</v>
      </c>
      <c r="U41" s="52" t="str">
        <f t="shared" si="16"/>
        <v>FAIL</v>
      </c>
      <c r="V41" s="43">
        <v>45</v>
      </c>
      <c r="W41" s="43">
        <v>27</v>
      </c>
      <c r="X41" s="43">
        <f t="shared" si="3"/>
        <v>72</v>
      </c>
      <c r="Y41" s="51" t="str">
        <f t="shared" si="17"/>
        <v>A</v>
      </c>
      <c r="Z41" s="51" t="str">
        <f t="shared" si="18"/>
        <v>8</v>
      </c>
      <c r="AA41" s="52" t="str">
        <f t="shared" si="19"/>
        <v>PASS</v>
      </c>
      <c r="AB41" s="43">
        <v>50</v>
      </c>
      <c r="AC41" s="43">
        <v>48</v>
      </c>
      <c r="AD41" s="43">
        <f t="shared" si="4"/>
        <v>98</v>
      </c>
      <c r="AE41" s="51" t="str">
        <f t="shared" si="20"/>
        <v>O</v>
      </c>
      <c r="AF41" s="51" t="str">
        <f t="shared" si="21"/>
        <v>10</v>
      </c>
      <c r="AG41" s="52" t="str">
        <f t="shared" si="22"/>
        <v>PASS</v>
      </c>
      <c r="AH41" s="43">
        <v>50</v>
      </c>
      <c r="AI41" s="43">
        <v>48</v>
      </c>
      <c r="AJ41" s="43">
        <f t="shared" si="5"/>
        <v>98</v>
      </c>
      <c r="AK41" s="51" t="str">
        <f t="shared" si="23"/>
        <v>O</v>
      </c>
      <c r="AL41" s="51" t="str">
        <f t="shared" si="24"/>
        <v>10</v>
      </c>
      <c r="AM41" s="51" t="str">
        <f t="shared" si="25"/>
        <v>PASS</v>
      </c>
      <c r="AN41" s="43">
        <v>42</v>
      </c>
      <c r="AO41" s="43">
        <v>32</v>
      </c>
      <c r="AP41" s="43">
        <f t="shared" si="26"/>
        <v>74</v>
      </c>
      <c r="AQ41" s="51" t="str">
        <f t="shared" si="27"/>
        <v>A</v>
      </c>
      <c r="AR41" s="51" t="str">
        <f t="shared" si="28"/>
        <v>8</v>
      </c>
      <c r="AS41" s="52" t="str">
        <f t="shared" si="29"/>
        <v>PASS</v>
      </c>
      <c r="AT41" s="43">
        <v>50</v>
      </c>
      <c r="AU41" s="43">
        <v>50</v>
      </c>
      <c r="AV41" s="43">
        <f t="shared" si="6"/>
        <v>100</v>
      </c>
      <c r="AW41" s="51" t="str">
        <f t="shared" si="30"/>
        <v>O</v>
      </c>
      <c r="AX41" s="51" t="str">
        <f t="shared" si="31"/>
        <v>10</v>
      </c>
      <c r="AY41" s="43" t="str">
        <f t="shared" si="32"/>
        <v>PASS</v>
      </c>
      <c r="AZ41" s="53">
        <f t="shared" si="33"/>
        <v>634</v>
      </c>
      <c r="BA41" s="53">
        <f t="shared" si="38"/>
        <v>139</v>
      </c>
      <c r="BB41" s="54">
        <f t="shared" si="34"/>
        <v>7.7222222222222223</v>
      </c>
      <c r="BC41" s="55">
        <f t="shared" si="35"/>
        <v>79.25</v>
      </c>
      <c r="BD41" s="56">
        <f>SUM(COUNTIF(D41:AY41, {"FAIL","AB"}))</f>
        <v>1</v>
      </c>
      <c r="BE41" s="52" t="str">
        <f t="shared" si="39"/>
        <v>FAIL</v>
      </c>
      <c r="BG41" s="43">
        <v>166</v>
      </c>
      <c r="BH41" s="43">
        <v>149</v>
      </c>
      <c r="BI41" s="43">
        <v>139</v>
      </c>
      <c r="BJ41" s="60">
        <f t="shared" si="37"/>
        <v>7.8275862068965516</v>
      </c>
    </row>
    <row r="42" spans="1:62" s="50" customFormat="1" ht="30" customHeight="1" x14ac:dyDescent="0.3">
      <c r="A42" s="57">
        <v>39</v>
      </c>
      <c r="B42" s="41" t="s">
        <v>138</v>
      </c>
      <c r="C42" s="42" t="s">
        <v>139</v>
      </c>
      <c r="D42" s="43">
        <v>38</v>
      </c>
      <c r="E42" s="43">
        <v>18</v>
      </c>
      <c r="F42" s="43">
        <f t="shared" si="0"/>
        <v>56</v>
      </c>
      <c r="G42" s="43" t="str">
        <f t="shared" si="8"/>
        <v>B</v>
      </c>
      <c r="H42" s="51" t="str">
        <f t="shared" si="9"/>
        <v>6</v>
      </c>
      <c r="I42" s="51" t="str">
        <f t="shared" si="10"/>
        <v>PASS</v>
      </c>
      <c r="J42" s="43">
        <v>41</v>
      </c>
      <c r="K42" s="43">
        <v>11</v>
      </c>
      <c r="L42" s="43">
        <f t="shared" si="1"/>
        <v>52</v>
      </c>
      <c r="M42" s="51" t="str">
        <f t="shared" si="11"/>
        <v>C</v>
      </c>
      <c r="N42" s="51" t="str">
        <f t="shared" si="12"/>
        <v>5</v>
      </c>
      <c r="O42" s="51" t="str">
        <f t="shared" si="13"/>
        <v>FAIL</v>
      </c>
      <c r="P42" s="43">
        <v>43</v>
      </c>
      <c r="Q42" s="43">
        <v>11</v>
      </c>
      <c r="R42" s="43">
        <f t="shared" si="2"/>
        <v>54</v>
      </c>
      <c r="S42" s="51" t="str">
        <f t="shared" si="14"/>
        <v>C</v>
      </c>
      <c r="T42" s="51" t="str">
        <f t="shared" si="15"/>
        <v>5</v>
      </c>
      <c r="U42" s="52" t="str">
        <f t="shared" si="16"/>
        <v>FAIL</v>
      </c>
      <c r="V42" s="43">
        <v>37</v>
      </c>
      <c r="W42" s="43">
        <v>21</v>
      </c>
      <c r="X42" s="43">
        <f t="shared" si="3"/>
        <v>58</v>
      </c>
      <c r="Y42" s="51" t="str">
        <f t="shared" si="17"/>
        <v>B</v>
      </c>
      <c r="Z42" s="51" t="str">
        <f t="shared" si="18"/>
        <v>6</v>
      </c>
      <c r="AA42" s="52" t="str">
        <f t="shared" si="19"/>
        <v>PASS</v>
      </c>
      <c r="AB42" s="43">
        <v>50</v>
      </c>
      <c r="AC42" s="43">
        <v>49</v>
      </c>
      <c r="AD42" s="43">
        <f t="shared" si="4"/>
        <v>99</v>
      </c>
      <c r="AE42" s="51" t="str">
        <f t="shared" si="20"/>
        <v>O</v>
      </c>
      <c r="AF42" s="51" t="str">
        <f t="shared" si="21"/>
        <v>10</v>
      </c>
      <c r="AG42" s="52" t="str">
        <f t="shared" si="22"/>
        <v>PASS</v>
      </c>
      <c r="AH42" s="43">
        <v>48</v>
      </c>
      <c r="AI42" s="43">
        <v>49</v>
      </c>
      <c r="AJ42" s="43">
        <f t="shared" si="5"/>
        <v>97</v>
      </c>
      <c r="AK42" s="51" t="str">
        <f t="shared" si="23"/>
        <v>O</v>
      </c>
      <c r="AL42" s="51" t="str">
        <f t="shared" si="24"/>
        <v>10</v>
      </c>
      <c r="AM42" s="51" t="str">
        <f t="shared" si="25"/>
        <v>PASS</v>
      </c>
      <c r="AN42" s="43">
        <v>43</v>
      </c>
      <c r="AO42" s="43">
        <v>21</v>
      </c>
      <c r="AP42" s="43">
        <f t="shared" si="26"/>
        <v>64</v>
      </c>
      <c r="AQ42" s="51" t="str">
        <f t="shared" si="27"/>
        <v>B+</v>
      </c>
      <c r="AR42" s="51" t="str">
        <f t="shared" si="28"/>
        <v>7</v>
      </c>
      <c r="AS42" s="52" t="str">
        <f t="shared" si="29"/>
        <v>PASS</v>
      </c>
      <c r="AT42" s="43">
        <v>40</v>
      </c>
      <c r="AU42" s="43">
        <v>49</v>
      </c>
      <c r="AV42" s="43">
        <f t="shared" si="6"/>
        <v>89</v>
      </c>
      <c r="AW42" s="51" t="str">
        <f t="shared" si="30"/>
        <v>A+</v>
      </c>
      <c r="AX42" s="51" t="str">
        <f t="shared" si="31"/>
        <v>9</v>
      </c>
      <c r="AY42" s="43" t="str">
        <f t="shared" si="32"/>
        <v>PASS</v>
      </c>
      <c r="AZ42" s="53">
        <f t="shared" si="33"/>
        <v>569</v>
      </c>
      <c r="BA42" s="53">
        <f t="shared" si="38"/>
        <v>112</v>
      </c>
      <c r="BB42" s="54">
        <f t="shared" si="34"/>
        <v>6.2222222222222223</v>
      </c>
      <c r="BC42" s="55">
        <f t="shared" si="35"/>
        <v>71.125</v>
      </c>
      <c r="BD42" s="56">
        <f>SUM(COUNTIF(D42:AY42, {"FAIL","AB"}))</f>
        <v>2</v>
      </c>
      <c r="BE42" s="52" t="str">
        <f t="shared" si="39"/>
        <v>FAIL</v>
      </c>
      <c r="BG42" s="43">
        <v>137</v>
      </c>
      <c r="BH42" s="43">
        <v>121</v>
      </c>
      <c r="BI42" s="43">
        <v>112</v>
      </c>
      <c r="BJ42" s="60">
        <f t="shared" si="37"/>
        <v>6.3793103448275863</v>
      </c>
    </row>
    <row r="43" spans="1:62" s="50" customFormat="1" ht="30" customHeight="1" x14ac:dyDescent="0.3">
      <c r="A43" s="57">
        <v>40</v>
      </c>
      <c r="B43" s="41" t="s">
        <v>140</v>
      </c>
      <c r="C43" s="42" t="s">
        <v>141</v>
      </c>
      <c r="D43" s="43">
        <v>50</v>
      </c>
      <c r="E43" s="43">
        <v>18</v>
      </c>
      <c r="F43" s="43">
        <f t="shared" si="0"/>
        <v>68</v>
      </c>
      <c r="G43" s="43" t="str">
        <f t="shared" si="8"/>
        <v>B+</v>
      </c>
      <c r="H43" s="51" t="str">
        <f t="shared" si="9"/>
        <v>7</v>
      </c>
      <c r="I43" s="51" t="str">
        <f t="shared" si="10"/>
        <v>PASS</v>
      </c>
      <c r="J43" s="43">
        <v>48</v>
      </c>
      <c r="K43" s="43">
        <v>18</v>
      </c>
      <c r="L43" s="43">
        <f t="shared" si="1"/>
        <v>66</v>
      </c>
      <c r="M43" s="51" t="str">
        <f t="shared" si="11"/>
        <v>B+</v>
      </c>
      <c r="N43" s="51" t="str">
        <f t="shared" si="12"/>
        <v>7</v>
      </c>
      <c r="O43" s="51" t="str">
        <f t="shared" si="13"/>
        <v>PASS</v>
      </c>
      <c r="P43" s="43">
        <v>46</v>
      </c>
      <c r="Q43" s="43">
        <v>28</v>
      </c>
      <c r="R43" s="43">
        <f t="shared" si="2"/>
        <v>74</v>
      </c>
      <c r="S43" s="51" t="str">
        <f t="shared" si="14"/>
        <v>A</v>
      </c>
      <c r="T43" s="51" t="str">
        <f t="shared" si="15"/>
        <v>8</v>
      </c>
      <c r="U43" s="52" t="str">
        <f t="shared" si="16"/>
        <v>PASS</v>
      </c>
      <c r="V43" s="43">
        <v>49</v>
      </c>
      <c r="W43" s="43">
        <v>40</v>
      </c>
      <c r="X43" s="43">
        <f t="shared" si="3"/>
        <v>89</v>
      </c>
      <c r="Y43" s="51" t="str">
        <f t="shared" si="17"/>
        <v>A+</v>
      </c>
      <c r="Z43" s="51" t="str">
        <f t="shared" si="18"/>
        <v>9</v>
      </c>
      <c r="AA43" s="52" t="str">
        <f t="shared" si="19"/>
        <v>PASS</v>
      </c>
      <c r="AB43" s="43">
        <v>50</v>
      </c>
      <c r="AC43" s="43">
        <v>48</v>
      </c>
      <c r="AD43" s="43">
        <f t="shared" si="4"/>
        <v>98</v>
      </c>
      <c r="AE43" s="51" t="str">
        <f t="shared" si="20"/>
        <v>O</v>
      </c>
      <c r="AF43" s="51" t="str">
        <f t="shared" si="21"/>
        <v>10</v>
      </c>
      <c r="AG43" s="52" t="str">
        <f t="shared" si="22"/>
        <v>PASS</v>
      </c>
      <c r="AH43" s="43">
        <v>50</v>
      </c>
      <c r="AI43" s="43">
        <v>44</v>
      </c>
      <c r="AJ43" s="43">
        <f t="shared" si="5"/>
        <v>94</v>
      </c>
      <c r="AK43" s="51" t="str">
        <f t="shared" si="23"/>
        <v>O</v>
      </c>
      <c r="AL43" s="51" t="str">
        <f t="shared" si="24"/>
        <v>10</v>
      </c>
      <c r="AM43" s="51" t="str">
        <f t="shared" si="25"/>
        <v>PASS</v>
      </c>
      <c r="AN43" s="43">
        <v>47</v>
      </c>
      <c r="AO43" s="43">
        <v>34</v>
      </c>
      <c r="AP43" s="43">
        <f t="shared" si="26"/>
        <v>81</v>
      </c>
      <c r="AQ43" s="51" t="str">
        <f t="shared" si="27"/>
        <v>A+</v>
      </c>
      <c r="AR43" s="51" t="str">
        <f t="shared" si="28"/>
        <v>9</v>
      </c>
      <c r="AS43" s="52" t="str">
        <f t="shared" si="29"/>
        <v>PASS</v>
      </c>
      <c r="AT43" s="43">
        <v>50</v>
      </c>
      <c r="AU43" s="43">
        <v>50</v>
      </c>
      <c r="AV43" s="43">
        <f t="shared" si="6"/>
        <v>100</v>
      </c>
      <c r="AW43" s="51" t="str">
        <f t="shared" si="30"/>
        <v>O</v>
      </c>
      <c r="AX43" s="51" t="str">
        <f t="shared" si="31"/>
        <v>10</v>
      </c>
      <c r="AY43" s="43" t="str">
        <f t="shared" si="32"/>
        <v>PASS</v>
      </c>
      <c r="AZ43" s="53">
        <f t="shared" si="33"/>
        <v>670</v>
      </c>
      <c r="BA43" s="53">
        <f t="shared" si="38"/>
        <v>147</v>
      </c>
      <c r="BB43" s="54">
        <f t="shared" si="34"/>
        <v>8.1666666666666661</v>
      </c>
      <c r="BC43" s="55">
        <f t="shared" si="35"/>
        <v>83.75</v>
      </c>
      <c r="BD43" s="56">
        <f>SUM(COUNTIF(D43:AY43, {"FAIL","AB"}))</f>
        <v>0</v>
      </c>
      <c r="BE43" s="52" t="str">
        <f t="shared" si="39"/>
        <v>FCD</v>
      </c>
      <c r="BG43" s="43">
        <v>177</v>
      </c>
      <c r="BH43" s="43">
        <v>160</v>
      </c>
      <c r="BI43" s="43">
        <v>147</v>
      </c>
      <c r="BJ43" s="60">
        <f t="shared" si="37"/>
        <v>8.3448275862068968</v>
      </c>
    </row>
    <row r="44" spans="1:62" s="50" customFormat="1" ht="30" customHeight="1" x14ac:dyDescent="0.3">
      <c r="A44" s="57">
        <v>41</v>
      </c>
      <c r="B44" s="41" t="s">
        <v>142</v>
      </c>
      <c r="C44" s="42" t="s">
        <v>143</v>
      </c>
      <c r="D44" s="43">
        <v>37</v>
      </c>
      <c r="E44" s="43">
        <v>8</v>
      </c>
      <c r="F44" s="43">
        <f t="shared" si="0"/>
        <v>45</v>
      </c>
      <c r="G44" s="43" t="str">
        <f t="shared" si="8"/>
        <v>P</v>
      </c>
      <c r="H44" s="51" t="str">
        <f t="shared" si="9"/>
        <v>4</v>
      </c>
      <c r="I44" s="51" t="str">
        <f t="shared" si="10"/>
        <v>FAIL</v>
      </c>
      <c r="J44" s="43">
        <v>40</v>
      </c>
      <c r="K44" s="43">
        <v>18</v>
      </c>
      <c r="L44" s="43">
        <f t="shared" si="1"/>
        <v>58</v>
      </c>
      <c r="M44" s="51" t="str">
        <f t="shared" si="11"/>
        <v>B</v>
      </c>
      <c r="N44" s="51" t="str">
        <f t="shared" si="12"/>
        <v>6</v>
      </c>
      <c r="O44" s="51" t="str">
        <f t="shared" si="13"/>
        <v>PASS</v>
      </c>
      <c r="P44" s="43">
        <v>42</v>
      </c>
      <c r="Q44" s="43">
        <v>10</v>
      </c>
      <c r="R44" s="43">
        <f t="shared" si="2"/>
        <v>52</v>
      </c>
      <c r="S44" s="51" t="str">
        <f t="shared" si="14"/>
        <v>C</v>
      </c>
      <c r="T44" s="51" t="str">
        <f t="shared" si="15"/>
        <v>5</v>
      </c>
      <c r="U44" s="52" t="str">
        <f t="shared" si="16"/>
        <v>FAIL</v>
      </c>
      <c r="V44" s="43">
        <v>38</v>
      </c>
      <c r="W44" s="43">
        <v>20</v>
      </c>
      <c r="X44" s="43">
        <f t="shared" si="3"/>
        <v>58</v>
      </c>
      <c r="Y44" s="51" t="str">
        <f t="shared" si="17"/>
        <v>B</v>
      </c>
      <c r="Z44" s="51" t="str">
        <f t="shared" si="18"/>
        <v>6</v>
      </c>
      <c r="AA44" s="52" t="str">
        <f t="shared" si="19"/>
        <v>PASS</v>
      </c>
      <c r="AB44" s="43">
        <v>48</v>
      </c>
      <c r="AC44" s="43">
        <v>40</v>
      </c>
      <c r="AD44" s="43">
        <f t="shared" si="4"/>
        <v>88</v>
      </c>
      <c r="AE44" s="51" t="str">
        <f t="shared" si="20"/>
        <v>A+</v>
      </c>
      <c r="AF44" s="51" t="str">
        <f t="shared" si="21"/>
        <v>9</v>
      </c>
      <c r="AG44" s="52" t="str">
        <f t="shared" si="22"/>
        <v>PASS</v>
      </c>
      <c r="AH44" s="43">
        <v>48</v>
      </c>
      <c r="AI44" s="43">
        <v>48</v>
      </c>
      <c r="AJ44" s="43">
        <f t="shared" si="5"/>
        <v>96</v>
      </c>
      <c r="AK44" s="51" t="str">
        <f t="shared" si="23"/>
        <v>O</v>
      </c>
      <c r="AL44" s="51" t="str">
        <f t="shared" si="24"/>
        <v>10</v>
      </c>
      <c r="AM44" s="51" t="str">
        <f t="shared" si="25"/>
        <v>PASS</v>
      </c>
      <c r="AN44" s="43">
        <v>33</v>
      </c>
      <c r="AO44" s="43">
        <v>19</v>
      </c>
      <c r="AP44" s="43">
        <f t="shared" si="26"/>
        <v>52</v>
      </c>
      <c r="AQ44" s="51" t="str">
        <f t="shared" si="27"/>
        <v>C</v>
      </c>
      <c r="AR44" s="51" t="str">
        <f t="shared" si="28"/>
        <v>5</v>
      </c>
      <c r="AS44" s="52" t="str">
        <f t="shared" si="29"/>
        <v>PASS</v>
      </c>
      <c r="AT44" s="43">
        <v>49</v>
      </c>
      <c r="AU44" s="43">
        <v>47</v>
      </c>
      <c r="AV44" s="43">
        <f t="shared" si="6"/>
        <v>96</v>
      </c>
      <c r="AW44" s="51" t="str">
        <f t="shared" si="30"/>
        <v>O</v>
      </c>
      <c r="AX44" s="51" t="str">
        <f t="shared" si="31"/>
        <v>10</v>
      </c>
      <c r="AY44" s="43" t="str">
        <f t="shared" si="32"/>
        <v>PASS</v>
      </c>
      <c r="AZ44" s="53">
        <f t="shared" si="33"/>
        <v>545</v>
      </c>
      <c r="BA44" s="53">
        <f t="shared" si="38"/>
        <v>108</v>
      </c>
      <c r="BB44" s="54">
        <f t="shared" si="34"/>
        <v>6</v>
      </c>
      <c r="BC44" s="55">
        <f t="shared" si="35"/>
        <v>68.125</v>
      </c>
      <c r="BD44" s="56">
        <f>SUM(COUNTIF(D44:AY44, {"FAIL","AB"}))</f>
        <v>2</v>
      </c>
      <c r="BE44" s="52" t="str">
        <f t="shared" si="39"/>
        <v>FAIL</v>
      </c>
      <c r="BG44" s="43">
        <v>123</v>
      </c>
      <c r="BH44" s="43">
        <v>73</v>
      </c>
      <c r="BI44" s="43">
        <v>108</v>
      </c>
      <c r="BJ44" s="60">
        <f t="shared" si="37"/>
        <v>5.2413793103448274</v>
      </c>
    </row>
    <row r="45" spans="1:62" s="64" customFormat="1" ht="30" customHeight="1" x14ac:dyDescent="0.3">
      <c r="A45" s="73">
        <v>42</v>
      </c>
      <c r="B45" s="62" t="s">
        <v>144</v>
      </c>
      <c r="C45" s="63" t="s">
        <v>145</v>
      </c>
      <c r="D45" s="65">
        <v>50</v>
      </c>
      <c r="E45" s="65">
        <v>26</v>
      </c>
      <c r="F45" s="65">
        <f t="shared" si="0"/>
        <v>76</v>
      </c>
      <c r="G45" s="65" t="str">
        <f t="shared" si="8"/>
        <v>A</v>
      </c>
      <c r="H45" s="66" t="str">
        <f t="shared" si="9"/>
        <v>8</v>
      </c>
      <c r="I45" s="66" t="str">
        <f t="shared" si="10"/>
        <v>PASS</v>
      </c>
      <c r="J45" s="65">
        <v>49</v>
      </c>
      <c r="K45" s="65">
        <v>25</v>
      </c>
      <c r="L45" s="65">
        <f t="shared" si="1"/>
        <v>74</v>
      </c>
      <c r="M45" s="66" t="str">
        <f t="shared" si="11"/>
        <v>A</v>
      </c>
      <c r="N45" s="66" t="str">
        <f t="shared" si="12"/>
        <v>8</v>
      </c>
      <c r="O45" s="66" t="str">
        <f t="shared" si="13"/>
        <v>PASS</v>
      </c>
      <c r="P45" s="65">
        <v>48</v>
      </c>
      <c r="Q45" s="65">
        <v>32</v>
      </c>
      <c r="R45" s="65">
        <f t="shared" si="2"/>
        <v>80</v>
      </c>
      <c r="S45" s="66" t="str">
        <f t="shared" si="14"/>
        <v>A+</v>
      </c>
      <c r="T45" s="66" t="str">
        <f t="shared" si="15"/>
        <v>9</v>
      </c>
      <c r="U45" s="67" t="str">
        <f t="shared" si="16"/>
        <v>PASS</v>
      </c>
      <c r="V45" s="65">
        <v>46</v>
      </c>
      <c r="W45" s="65">
        <v>35</v>
      </c>
      <c r="X45" s="65">
        <f t="shared" si="3"/>
        <v>81</v>
      </c>
      <c r="Y45" s="66" t="str">
        <f t="shared" si="17"/>
        <v>A+</v>
      </c>
      <c r="Z45" s="66" t="str">
        <f t="shared" si="18"/>
        <v>9</v>
      </c>
      <c r="AA45" s="67" t="str">
        <f t="shared" si="19"/>
        <v>PASS</v>
      </c>
      <c r="AB45" s="65">
        <v>50</v>
      </c>
      <c r="AC45" s="65">
        <v>50</v>
      </c>
      <c r="AD45" s="65">
        <f t="shared" si="4"/>
        <v>100</v>
      </c>
      <c r="AE45" s="66" t="str">
        <f t="shared" si="20"/>
        <v>O</v>
      </c>
      <c r="AF45" s="66" t="str">
        <f t="shared" si="21"/>
        <v>10</v>
      </c>
      <c r="AG45" s="67" t="str">
        <f t="shared" si="22"/>
        <v>PASS</v>
      </c>
      <c r="AH45" s="65">
        <v>49</v>
      </c>
      <c r="AI45" s="65">
        <v>43</v>
      </c>
      <c r="AJ45" s="65">
        <f t="shared" si="5"/>
        <v>92</v>
      </c>
      <c r="AK45" s="66" t="str">
        <f t="shared" si="23"/>
        <v>O</v>
      </c>
      <c r="AL45" s="66" t="str">
        <f t="shared" si="24"/>
        <v>10</v>
      </c>
      <c r="AM45" s="66" t="str">
        <f t="shared" si="25"/>
        <v>PASS</v>
      </c>
      <c r="AN45" s="65">
        <v>48</v>
      </c>
      <c r="AO45" s="65">
        <v>31</v>
      </c>
      <c r="AP45" s="65">
        <f t="shared" si="26"/>
        <v>79</v>
      </c>
      <c r="AQ45" s="66" t="str">
        <f t="shared" si="27"/>
        <v>A</v>
      </c>
      <c r="AR45" s="66" t="str">
        <f t="shared" si="28"/>
        <v>8</v>
      </c>
      <c r="AS45" s="67" t="str">
        <f t="shared" si="29"/>
        <v>PASS</v>
      </c>
      <c r="AT45" s="65">
        <v>49</v>
      </c>
      <c r="AU45" s="65">
        <v>50</v>
      </c>
      <c r="AV45" s="65">
        <f t="shared" si="6"/>
        <v>99</v>
      </c>
      <c r="AW45" s="66" t="str">
        <f t="shared" si="30"/>
        <v>O</v>
      </c>
      <c r="AX45" s="66" t="str">
        <f t="shared" si="31"/>
        <v>10</v>
      </c>
      <c r="AY45" s="65" t="str">
        <f t="shared" si="32"/>
        <v>PASS</v>
      </c>
      <c r="AZ45" s="68">
        <f t="shared" si="33"/>
        <v>681</v>
      </c>
      <c r="BA45" s="68">
        <f t="shared" si="38"/>
        <v>157</v>
      </c>
      <c r="BB45" s="69">
        <f t="shared" si="34"/>
        <v>8.7222222222222214</v>
      </c>
      <c r="BC45" s="70">
        <f t="shared" si="35"/>
        <v>85.125</v>
      </c>
      <c r="BD45" s="71">
        <f>SUM(COUNTIF(D45:AY45, {"FAIL","AB"}))</f>
        <v>0</v>
      </c>
      <c r="BE45" s="67" t="str">
        <f t="shared" si="39"/>
        <v>FCD</v>
      </c>
      <c r="BG45" s="65">
        <v>178</v>
      </c>
      <c r="BH45" s="65">
        <v>170</v>
      </c>
      <c r="BI45" s="65">
        <v>157</v>
      </c>
      <c r="BJ45" s="72">
        <f t="shared" si="37"/>
        <v>8.7068965517241388</v>
      </c>
    </row>
    <row r="46" spans="1:62" s="64" customFormat="1" ht="30" customHeight="1" x14ac:dyDescent="0.3">
      <c r="A46" s="73">
        <v>43</v>
      </c>
      <c r="B46" s="62" t="s">
        <v>146</v>
      </c>
      <c r="C46" s="63" t="s">
        <v>147</v>
      </c>
      <c r="D46" s="65">
        <v>50</v>
      </c>
      <c r="E46" s="65">
        <v>48</v>
      </c>
      <c r="F46" s="65">
        <f t="shared" si="0"/>
        <v>98</v>
      </c>
      <c r="G46" s="65" t="str">
        <f t="shared" si="8"/>
        <v>O</v>
      </c>
      <c r="H46" s="66" t="str">
        <f t="shared" si="9"/>
        <v>10</v>
      </c>
      <c r="I46" s="66" t="str">
        <f t="shared" si="10"/>
        <v>PASS</v>
      </c>
      <c r="J46" s="65">
        <v>50</v>
      </c>
      <c r="K46" s="65">
        <v>33</v>
      </c>
      <c r="L46" s="65">
        <f t="shared" si="1"/>
        <v>83</v>
      </c>
      <c r="M46" s="66" t="str">
        <f t="shared" si="11"/>
        <v>A+</v>
      </c>
      <c r="N46" s="66" t="str">
        <f t="shared" si="12"/>
        <v>9</v>
      </c>
      <c r="O46" s="66" t="str">
        <f t="shared" si="13"/>
        <v>PASS</v>
      </c>
      <c r="P46" s="65">
        <v>49</v>
      </c>
      <c r="Q46" s="65">
        <v>37</v>
      </c>
      <c r="R46" s="65">
        <f t="shared" si="2"/>
        <v>86</v>
      </c>
      <c r="S46" s="66" t="str">
        <f t="shared" si="14"/>
        <v>A+</v>
      </c>
      <c r="T46" s="66" t="str">
        <f t="shared" si="15"/>
        <v>9</v>
      </c>
      <c r="U46" s="67" t="str">
        <f t="shared" si="16"/>
        <v>PASS</v>
      </c>
      <c r="V46" s="65">
        <v>48</v>
      </c>
      <c r="W46" s="65">
        <v>42</v>
      </c>
      <c r="X46" s="65">
        <f t="shared" si="3"/>
        <v>90</v>
      </c>
      <c r="Y46" s="66" t="str">
        <f t="shared" si="17"/>
        <v>O</v>
      </c>
      <c r="Z46" s="66" t="str">
        <f t="shared" si="18"/>
        <v>10</v>
      </c>
      <c r="AA46" s="67" t="str">
        <f t="shared" si="19"/>
        <v>PASS</v>
      </c>
      <c r="AB46" s="65">
        <v>50</v>
      </c>
      <c r="AC46" s="65">
        <v>50</v>
      </c>
      <c r="AD46" s="65">
        <f t="shared" si="4"/>
        <v>100</v>
      </c>
      <c r="AE46" s="66" t="str">
        <f t="shared" si="20"/>
        <v>O</v>
      </c>
      <c r="AF46" s="66" t="str">
        <f t="shared" si="21"/>
        <v>10</v>
      </c>
      <c r="AG46" s="67" t="str">
        <f t="shared" si="22"/>
        <v>PASS</v>
      </c>
      <c r="AH46" s="65">
        <v>50</v>
      </c>
      <c r="AI46" s="65">
        <v>49</v>
      </c>
      <c r="AJ46" s="65">
        <f t="shared" si="5"/>
        <v>99</v>
      </c>
      <c r="AK46" s="66" t="str">
        <f t="shared" si="23"/>
        <v>O</v>
      </c>
      <c r="AL46" s="66" t="str">
        <f t="shared" si="24"/>
        <v>10</v>
      </c>
      <c r="AM46" s="66" t="str">
        <f t="shared" si="25"/>
        <v>PASS</v>
      </c>
      <c r="AN46" s="65">
        <v>48</v>
      </c>
      <c r="AO46" s="65">
        <v>32</v>
      </c>
      <c r="AP46" s="65">
        <f t="shared" si="26"/>
        <v>80</v>
      </c>
      <c r="AQ46" s="66" t="str">
        <f t="shared" si="27"/>
        <v>A+</v>
      </c>
      <c r="AR46" s="66" t="str">
        <f t="shared" si="28"/>
        <v>9</v>
      </c>
      <c r="AS46" s="67" t="str">
        <f t="shared" si="29"/>
        <v>PASS</v>
      </c>
      <c r="AT46" s="65">
        <v>50</v>
      </c>
      <c r="AU46" s="65">
        <v>50</v>
      </c>
      <c r="AV46" s="65">
        <f t="shared" si="6"/>
        <v>100</v>
      </c>
      <c r="AW46" s="66" t="str">
        <f t="shared" si="30"/>
        <v>O</v>
      </c>
      <c r="AX46" s="66" t="str">
        <f t="shared" si="31"/>
        <v>10</v>
      </c>
      <c r="AY46" s="65" t="str">
        <f t="shared" si="32"/>
        <v>PASS</v>
      </c>
      <c r="AZ46" s="68">
        <f t="shared" si="33"/>
        <v>736</v>
      </c>
      <c r="BA46" s="68">
        <f t="shared" si="38"/>
        <v>171</v>
      </c>
      <c r="BB46" s="69">
        <f t="shared" si="34"/>
        <v>9.5</v>
      </c>
      <c r="BC46" s="70">
        <f t="shared" si="35"/>
        <v>92</v>
      </c>
      <c r="BD46" s="71">
        <f>SUM(COUNTIF(D46:AY46, {"FAIL","AB"}))</f>
        <v>0</v>
      </c>
      <c r="BE46" s="67" t="str">
        <f t="shared" si="39"/>
        <v>FCD</v>
      </c>
      <c r="BG46" s="65">
        <v>187</v>
      </c>
      <c r="BH46" s="65">
        <v>164</v>
      </c>
      <c r="BI46" s="65">
        <v>171</v>
      </c>
      <c r="BJ46" s="72">
        <f t="shared" si="37"/>
        <v>9</v>
      </c>
    </row>
    <row r="47" spans="1:62" s="50" customFormat="1" ht="30" customHeight="1" x14ac:dyDescent="0.3">
      <c r="A47" s="57">
        <v>44</v>
      </c>
      <c r="B47" s="41" t="s">
        <v>148</v>
      </c>
      <c r="C47" s="42" t="s">
        <v>149</v>
      </c>
      <c r="D47" s="43">
        <v>44</v>
      </c>
      <c r="E47" s="43">
        <v>18</v>
      </c>
      <c r="F47" s="43">
        <f t="shared" si="0"/>
        <v>62</v>
      </c>
      <c r="G47" s="43" t="str">
        <f t="shared" si="8"/>
        <v>B+</v>
      </c>
      <c r="H47" s="51" t="str">
        <f t="shared" si="9"/>
        <v>7</v>
      </c>
      <c r="I47" s="51" t="str">
        <f t="shared" si="10"/>
        <v>PASS</v>
      </c>
      <c r="J47" s="43">
        <v>45</v>
      </c>
      <c r="K47" s="43">
        <v>18</v>
      </c>
      <c r="L47" s="43">
        <f t="shared" si="1"/>
        <v>63</v>
      </c>
      <c r="M47" s="51" t="str">
        <f t="shared" si="11"/>
        <v>B+</v>
      </c>
      <c r="N47" s="51" t="str">
        <f t="shared" si="12"/>
        <v>7</v>
      </c>
      <c r="O47" s="51" t="str">
        <f t="shared" si="13"/>
        <v>PASS</v>
      </c>
      <c r="P47" s="43">
        <v>49</v>
      </c>
      <c r="Q47" s="43">
        <v>27</v>
      </c>
      <c r="R47" s="43">
        <f t="shared" si="2"/>
        <v>76</v>
      </c>
      <c r="S47" s="51" t="str">
        <f t="shared" si="14"/>
        <v>A</v>
      </c>
      <c r="T47" s="51" t="str">
        <f t="shared" si="15"/>
        <v>8</v>
      </c>
      <c r="U47" s="52" t="str">
        <f t="shared" si="16"/>
        <v>PASS</v>
      </c>
      <c r="V47" s="43">
        <v>44</v>
      </c>
      <c r="W47" s="43">
        <v>26</v>
      </c>
      <c r="X47" s="43">
        <f t="shared" si="3"/>
        <v>70</v>
      </c>
      <c r="Y47" s="51" t="str">
        <f t="shared" si="17"/>
        <v>A</v>
      </c>
      <c r="Z47" s="51" t="str">
        <f t="shared" si="18"/>
        <v>8</v>
      </c>
      <c r="AA47" s="52" t="str">
        <f t="shared" si="19"/>
        <v>PASS</v>
      </c>
      <c r="AB47" s="43">
        <v>50</v>
      </c>
      <c r="AC47" s="43">
        <v>48</v>
      </c>
      <c r="AD47" s="43">
        <f t="shared" si="4"/>
        <v>98</v>
      </c>
      <c r="AE47" s="51" t="str">
        <f t="shared" si="20"/>
        <v>O</v>
      </c>
      <c r="AF47" s="51" t="str">
        <f t="shared" si="21"/>
        <v>10</v>
      </c>
      <c r="AG47" s="52" t="str">
        <f t="shared" si="22"/>
        <v>PASS</v>
      </c>
      <c r="AH47" s="43">
        <v>50</v>
      </c>
      <c r="AI47" s="43">
        <v>46</v>
      </c>
      <c r="AJ47" s="43">
        <f t="shared" si="5"/>
        <v>96</v>
      </c>
      <c r="AK47" s="51" t="str">
        <f t="shared" si="23"/>
        <v>O</v>
      </c>
      <c r="AL47" s="51" t="str">
        <f t="shared" si="24"/>
        <v>10</v>
      </c>
      <c r="AM47" s="51" t="str">
        <f t="shared" si="25"/>
        <v>PASS</v>
      </c>
      <c r="AN47" s="43">
        <v>41</v>
      </c>
      <c r="AO47" s="43">
        <v>30</v>
      </c>
      <c r="AP47" s="43">
        <f t="shared" si="26"/>
        <v>71</v>
      </c>
      <c r="AQ47" s="51" t="str">
        <f t="shared" si="27"/>
        <v>A</v>
      </c>
      <c r="AR47" s="51" t="str">
        <f t="shared" si="28"/>
        <v>8</v>
      </c>
      <c r="AS47" s="52" t="str">
        <f t="shared" si="29"/>
        <v>PASS</v>
      </c>
      <c r="AT47" s="43">
        <v>50</v>
      </c>
      <c r="AU47" s="43">
        <v>49</v>
      </c>
      <c r="AV47" s="43">
        <f t="shared" si="6"/>
        <v>99</v>
      </c>
      <c r="AW47" s="51" t="str">
        <f t="shared" si="30"/>
        <v>O</v>
      </c>
      <c r="AX47" s="51" t="str">
        <f t="shared" si="31"/>
        <v>10</v>
      </c>
      <c r="AY47" s="43" t="str">
        <f t="shared" si="32"/>
        <v>PASS</v>
      </c>
      <c r="AZ47" s="53">
        <f t="shared" si="33"/>
        <v>635</v>
      </c>
      <c r="BA47" s="53">
        <f t="shared" si="38"/>
        <v>143</v>
      </c>
      <c r="BB47" s="54">
        <f t="shared" si="34"/>
        <v>7.9444444444444446</v>
      </c>
      <c r="BC47" s="55">
        <f t="shared" si="35"/>
        <v>79.375</v>
      </c>
      <c r="BD47" s="56">
        <f>SUM(COUNTIF(D47:AY47, {"FAIL","AB"}))</f>
        <v>0</v>
      </c>
      <c r="BE47" s="52" t="str">
        <f t="shared" si="39"/>
        <v>FCD</v>
      </c>
      <c r="BG47" s="43">
        <v>173</v>
      </c>
      <c r="BH47" s="43">
        <v>148</v>
      </c>
      <c r="BI47" s="43">
        <v>143</v>
      </c>
      <c r="BJ47" s="60">
        <f t="shared" si="37"/>
        <v>8</v>
      </c>
    </row>
    <row r="48" spans="1:62" s="50" customFormat="1" ht="30" customHeight="1" x14ac:dyDescent="0.3">
      <c r="A48" s="57">
        <v>45</v>
      </c>
      <c r="B48" s="41" t="s">
        <v>150</v>
      </c>
      <c r="C48" s="42" t="s">
        <v>151</v>
      </c>
      <c r="D48" s="43">
        <v>45</v>
      </c>
      <c r="E48" s="43">
        <v>31</v>
      </c>
      <c r="F48" s="43">
        <f t="shared" si="0"/>
        <v>76</v>
      </c>
      <c r="G48" s="43" t="str">
        <f t="shared" si="8"/>
        <v>A</v>
      </c>
      <c r="H48" s="51" t="str">
        <f t="shared" si="9"/>
        <v>8</v>
      </c>
      <c r="I48" s="51" t="str">
        <f t="shared" si="10"/>
        <v>PASS</v>
      </c>
      <c r="J48" s="43">
        <v>47</v>
      </c>
      <c r="K48" s="43">
        <v>31</v>
      </c>
      <c r="L48" s="43">
        <f t="shared" si="1"/>
        <v>78</v>
      </c>
      <c r="M48" s="51" t="str">
        <f t="shared" si="11"/>
        <v>A</v>
      </c>
      <c r="N48" s="51" t="str">
        <f t="shared" si="12"/>
        <v>8</v>
      </c>
      <c r="O48" s="51" t="str">
        <f t="shared" si="13"/>
        <v>PASS</v>
      </c>
      <c r="P48" s="43">
        <v>50</v>
      </c>
      <c r="Q48" s="43">
        <v>26</v>
      </c>
      <c r="R48" s="43">
        <f t="shared" si="2"/>
        <v>76</v>
      </c>
      <c r="S48" s="51" t="str">
        <f t="shared" si="14"/>
        <v>A</v>
      </c>
      <c r="T48" s="51" t="str">
        <f t="shared" si="15"/>
        <v>8</v>
      </c>
      <c r="U48" s="52" t="str">
        <f t="shared" si="16"/>
        <v>PASS</v>
      </c>
      <c r="V48" s="43">
        <v>48</v>
      </c>
      <c r="W48" s="43">
        <v>40</v>
      </c>
      <c r="X48" s="43">
        <f t="shared" si="3"/>
        <v>88</v>
      </c>
      <c r="Y48" s="51" t="str">
        <f t="shared" si="17"/>
        <v>A+</v>
      </c>
      <c r="Z48" s="51" t="str">
        <f t="shared" si="18"/>
        <v>9</v>
      </c>
      <c r="AA48" s="52" t="str">
        <f t="shared" si="19"/>
        <v>PASS</v>
      </c>
      <c r="AB48" s="43">
        <v>50</v>
      </c>
      <c r="AC48" s="43">
        <v>48</v>
      </c>
      <c r="AD48" s="43">
        <f t="shared" si="4"/>
        <v>98</v>
      </c>
      <c r="AE48" s="51" t="str">
        <f t="shared" si="20"/>
        <v>O</v>
      </c>
      <c r="AF48" s="51" t="str">
        <f t="shared" si="21"/>
        <v>10</v>
      </c>
      <c r="AG48" s="52" t="str">
        <f t="shared" si="22"/>
        <v>PASS</v>
      </c>
      <c r="AH48" s="43">
        <v>50</v>
      </c>
      <c r="AI48" s="43">
        <v>46</v>
      </c>
      <c r="AJ48" s="43">
        <f t="shared" si="5"/>
        <v>96</v>
      </c>
      <c r="AK48" s="51" t="str">
        <f t="shared" si="23"/>
        <v>O</v>
      </c>
      <c r="AL48" s="51" t="str">
        <f t="shared" si="24"/>
        <v>10</v>
      </c>
      <c r="AM48" s="51" t="str">
        <f t="shared" si="25"/>
        <v>PASS</v>
      </c>
      <c r="AN48" s="43">
        <v>39</v>
      </c>
      <c r="AO48" s="43">
        <v>29</v>
      </c>
      <c r="AP48" s="43">
        <f t="shared" si="26"/>
        <v>68</v>
      </c>
      <c r="AQ48" s="51" t="str">
        <f t="shared" si="27"/>
        <v>B+</v>
      </c>
      <c r="AR48" s="51" t="str">
        <f t="shared" si="28"/>
        <v>7</v>
      </c>
      <c r="AS48" s="52" t="str">
        <f t="shared" si="29"/>
        <v>PASS</v>
      </c>
      <c r="AT48" s="43">
        <v>50</v>
      </c>
      <c r="AU48" s="43">
        <v>49</v>
      </c>
      <c r="AV48" s="43">
        <f t="shared" si="6"/>
        <v>99</v>
      </c>
      <c r="AW48" s="51" t="str">
        <f t="shared" si="30"/>
        <v>O</v>
      </c>
      <c r="AX48" s="51" t="str">
        <f t="shared" si="31"/>
        <v>10</v>
      </c>
      <c r="AY48" s="43" t="str">
        <f t="shared" si="32"/>
        <v>PASS</v>
      </c>
      <c r="AZ48" s="53">
        <f t="shared" si="33"/>
        <v>679</v>
      </c>
      <c r="BA48" s="53">
        <f t="shared" si="38"/>
        <v>152</v>
      </c>
      <c r="BB48" s="54">
        <f t="shared" si="34"/>
        <v>8.4444444444444446</v>
      </c>
      <c r="BC48" s="55">
        <f t="shared" si="35"/>
        <v>84.875</v>
      </c>
      <c r="BD48" s="56">
        <f>SUM(COUNTIF(D48:AY48, {"FAIL","AB"}))</f>
        <v>0</v>
      </c>
      <c r="BE48" s="52" t="str">
        <f t="shared" si="39"/>
        <v>FCD</v>
      </c>
      <c r="BG48" s="43">
        <v>164</v>
      </c>
      <c r="BH48" s="43">
        <v>163</v>
      </c>
      <c r="BI48" s="43">
        <v>152</v>
      </c>
      <c r="BJ48" s="60">
        <f t="shared" si="37"/>
        <v>8.2586206896551726</v>
      </c>
    </row>
    <row r="49" spans="1:62" s="50" customFormat="1" ht="30" customHeight="1" x14ac:dyDescent="0.3">
      <c r="A49" s="57">
        <v>46</v>
      </c>
      <c r="B49" s="41" t="s">
        <v>152</v>
      </c>
      <c r="C49" s="42" t="s">
        <v>153</v>
      </c>
      <c r="D49" s="43">
        <v>50</v>
      </c>
      <c r="E49" s="43">
        <v>32</v>
      </c>
      <c r="F49" s="43">
        <f t="shared" si="0"/>
        <v>82</v>
      </c>
      <c r="G49" s="43" t="str">
        <f t="shared" si="8"/>
        <v>A+</v>
      </c>
      <c r="H49" s="51" t="str">
        <f t="shared" si="9"/>
        <v>9</v>
      </c>
      <c r="I49" s="51" t="str">
        <f t="shared" si="10"/>
        <v>PASS</v>
      </c>
      <c r="J49" s="43">
        <v>48</v>
      </c>
      <c r="K49" s="43">
        <v>22</v>
      </c>
      <c r="L49" s="43">
        <f t="shared" si="1"/>
        <v>70</v>
      </c>
      <c r="M49" s="51" t="str">
        <f t="shared" si="11"/>
        <v>A</v>
      </c>
      <c r="N49" s="51" t="str">
        <f t="shared" si="12"/>
        <v>8</v>
      </c>
      <c r="O49" s="51" t="str">
        <f t="shared" si="13"/>
        <v>PASS</v>
      </c>
      <c r="P49" s="43">
        <v>48</v>
      </c>
      <c r="Q49" s="43">
        <v>21</v>
      </c>
      <c r="R49" s="43">
        <f t="shared" si="2"/>
        <v>69</v>
      </c>
      <c r="S49" s="51" t="str">
        <f t="shared" si="14"/>
        <v>B+</v>
      </c>
      <c r="T49" s="51" t="str">
        <f t="shared" si="15"/>
        <v>7</v>
      </c>
      <c r="U49" s="52" t="str">
        <f t="shared" si="16"/>
        <v>PASS</v>
      </c>
      <c r="V49" s="43">
        <v>43</v>
      </c>
      <c r="W49" s="43">
        <v>24</v>
      </c>
      <c r="X49" s="43">
        <f t="shared" si="3"/>
        <v>67</v>
      </c>
      <c r="Y49" s="51" t="str">
        <f t="shared" si="17"/>
        <v>B+</v>
      </c>
      <c r="Z49" s="51" t="str">
        <f t="shared" si="18"/>
        <v>7</v>
      </c>
      <c r="AA49" s="52" t="str">
        <f t="shared" si="19"/>
        <v>PASS</v>
      </c>
      <c r="AB49" s="43">
        <v>50</v>
      </c>
      <c r="AC49" s="43">
        <v>47</v>
      </c>
      <c r="AD49" s="43">
        <f t="shared" si="4"/>
        <v>97</v>
      </c>
      <c r="AE49" s="51" t="str">
        <f t="shared" si="20"/>
        <v>O</v>
      </c>
      <c r="AF49" s="51" t="str">
        <f t="shared" si="21"/>
        <v>10</v>
      </c>
      <c r="AG49" s="52" t="str">
        <f t="shared" si="22"/>
        <v>PASS</v>
      </c>
      <c r="AH49" s="43">
        <v>49</v>
      </c>
      <c r="AI49" s="43">
        <v>47</v>
      </c>
      <c r="AJ49" s="43">
        <f t="shared" si="5"/>
        <v>96</v>
      </c>
      <c r="AK49" s="51" t="str">
        <f t="shared" si="23"/>
        <v>O</v>
      </c>
      <c r="AL49" s="51" t="str">
        <f t="shared" si="24"/>
        <v>10</v>
      </c>
      <c r="AM49" s="51" t="str">
        <f t="shared" si="25"/>
        <v>PASS</v>
      </c>
      <c r="AN49" s="43">
        <v>41</v>
      </c>
      <c r="AO49" s="43">
        <v>32</v>
      </c>
      <c r="AP49" s="43">
        <f t="shared" si="26"/>
        <v>73</v>
      </c>
      <c r="AQ49" s="51" t="str">
        <f t="shared" si="27"/>
        <v>A</v>
      </c>
      <c r="AR49" s="51" t="str">
        <f t="shared" si="28"/>
        <v>8</v>
      </c>
      <c r="AS49" s="52" t="str">
        <f t="shared" si="29"/>
        <v>PASS</v>
      </c>
      <c r="AT49" s="43">
        <v>49</v>
      </c>
      <c r="AU49" s="43">
        <v>50</v>
      </c>
      <c r="AV49" s="43">
        <f t="shared" si="6"/>
        <v>99</v>
      </c>
      <c r="AW49" s="51" t="str">
        <f t="shared" si="30"/>
        <v>O</v>
      </c>
      <c r="AX49" s="51" t="str">
        <f t="shared" si="31"/>
        <v>10</v>
      </c>
      <c r="AY49" s="43" t="str">
        <f t="shared" si="32"/>
        <v>PASS</v>
      </c>
      <c r="AZ49" s="53">
        <f t="shared" si="33"/>
        <v>653</v>
      </c>
      <c r="BA49" s="53">
        <f t="shared" si="38"/>
        <v>146</v>
      </c>
      <c r="BB49" s="54">
        <f t="shared" si="34"/>
        <v>8.1111111111111107</v>
      </c>
      <c r="BC49" s="55">
        <f t="shared" si="35"/>
        <v>81.625</v>
      </c>
      <c r="BD49" s="56">
        <f>SUM(COUNTIF(D49:AY49, {"FAIL","AB"}))</f>
        <v>0</v>
      </c>
      <c r="BE49" s="52" t="str">
        <f t="shared" si="39"/>
        <v>FCD</v>
      </c>
      <c r="BG49" s="43">
        <v>163</v>
      </c>
      <c r="BH49" s="43">
        <v>161</v>
      </c>
      <c r="BI49" s="43">
        <v>146</v>
      </c>
      <c r="BJ49" s="60">
        <f t="shared" si="37"/>
        <v>8.1034482758620694</v>
      </c>
    </row>
    <row r="50" spans="1:62" s="50" customFormat="1" ht="30" customHeight="1" x14ac:dyDescent="0.3">
      <c r="A50" s="57">
        <v>47</v>
      </c>
      <c r="B50" s="41" t="s">
        <v>154</v>
      </c>
      <c r="C50" s="42" t="s">
        <v>155</v>
      </c>
      <c r="D50" s="43">
        <v>35</v>
      </c>
      <c r="E50" s="43">
        <v>14</v>
      </c>
      <c r="F50" s="43">
        <f t="shared" si="0"/>
        <v>49</v>
      </c>
      <c r="G50" s="43" t="str">
        <f t="shared" si="8"/>
        <v>P</v>
      </c>
      <c r="H50" s="51" t="str">
        <f t="shared" si="9"/>
        <v>4</v>
      </c>
      <c r="I50" s="51" t="str">
        <f t="shared" si="10"/>
        <v>FAIL</v>
      </c>
      <c r="J50" s="43">
        <v>37</v>
      </c>
      <c r="K50" s="43">
        <v>12</v>
      </c>
      <c r="L50" s="43">
        <f t="shared" si="1"/>
        <v>49</v>
      </c>
      <c r="M50" s="51" t="str">
        <f t="shared" si="11"/>
        <v>P</v>
      </c>
      <c r="N50" s="51" t="str">
        <f t="shared" si="12"/>
        <v>4</v>
      </c>
      <c r="O50" s="51" t="str">
        <f t="shared" si="13"/>
        <v>FAIL</v>
      </c>
      <c r="P50" s="43">
        <v>38</v>
      </c>
      <c r="Q50" s="43">
        <v>7</v>
      </c>
      <c r="R50" s="43">
        <f t="shared" si="2"/>
        <v>45</v>
      </c>
      <c r="S50" s="51" t="str">
        <f t="shared" si="14"/>
        <v>P</v>
      </c>
      <c r="T50" s="51" t="str">
        <f t="shared" si="15"/>
        <v>4</v>
      </c>
      <c r="U50" s="52" t="str">
        <f t="shared" si="16"/>
        <v>FAIL</v>
      </c>
      <c r="V50" s="43">
        <v>36</v>
      </c>
      <c r="W50" s="43">
        <v>15</v>
      </c>
      <c r="X50" s="43">
        <f t="shared" si="3"/>
        <v>51</v>
      </c>
      <c r="Y50" s="51" t="str">
        <f t="shared" si="17"/>
        <v>C</v>
      </c>
      <c r="Z50" s="51" t="str">
        <f t="shared" si="18"/>
        <v>5</v>
      </c>
      <c r="AA50" s="52" t="str">
        <f t="shared" si="19"/>
        <v>FAIL</v>
      </c>
      <c r="AB50" s="43">
        <v>48</v>
      </c>
      <c r="AC50" s="43">
        <v>41</v>
      </c>
      <c r="AD50" s="43">
        <f t="shared" si="4"/>
        <v>89</v>
      </c>
      <c r="AE50" s="51" t="str">
        <f t="shared" si="20"/>
        <v>A+</v>
      </c>
      <c r="AF50" s="51" t="str">
        <f t="shared" si="21"/>
        <v>9</v>
      </c>
      <c r="AG50" s="52" t="str">
        <f t="shared" si="22"/>
        <v>PASS</v>
      </c>
      <c r="AH50" s="43">
        <v>48</v>
      </c>
      <c r="AI50" s="43">
        <v>45</v>
      </c>
      <c r="AJ50" s="43">
        <f t="shared" si="5"/>
        <v>93</v>
      </c>
      <c r="AK50" s="51" t="str">
        <f t="shared" si="23"/>
        <v>O</v>
      </c>
      <c r="AL50" s="51" t="str">
        <f t="shared" si="24"/>
        <v>10</v>
      </c>
      <c r="AM50" s="51" t="str">
        <f t="shared" si="25"/>
        <v>PASS</v>
      </c>
      <c r="AN50" s="43">
        <v>30</v>
      </c>
      <c r="AO50" s="43">
        <v>18</v>
      </c>
      <c r="AP50" s="43">
        <f t="shared" si="26"/>
        <v>48</v>
      </c>
      <c r="AQ50" s="51" t="str">
        <f t="shared" si="27"/>
        <v>P</v>
      </c>
      <c r="AR50" s="51" t="str">
        <f t="shared" si="28"/>
        <v>4</v>
      </c>
      <c r="AS50" s="52" t="str">
        <f t="shared" si="29"/>
        <v>PASS</v>
      </c>
      <c r="AT50" s="43">
        <v>49</v>
      </c>
      <c r="AU50" s="43">
        <v>48</v>
      </c>
      <c r="AV50" s="43">
        <f t="shared" si="6"/>
        <v>97</v>
      </c>
      <c r="AW50" s="51" t="str">
        <f t="shared" si="30"/>
        <v>O</v>
      </c>
      <c r="AX50" s="51" t="str">
        <f t="shared" si="31"/>
        <v>10</v>
      </c>
      <c r="AY50" s="43" t="str">
        <f t="shared" si="32"/>
        <v>PASS</v>
      </c>
      <c r="AZ50" s="53">
        <f t="shared" si="33"/>
        <v>521</v>
      </c>
      <c r="BA50" s="53">
        <f t="shared" si="38"/>
        <v>92</v>
      </c>
      <c r="BB50" s="54">
        <f t="shared" si="34"/>
        <v>5.1111111111111107</v>
      </c>
      <c r="BC50" s="55">
        <f t="shared" si="35"/>
        <v>65.125</v>
      </c>
      <c r="BD50" s="56">
        <f>SUM(COUNTIF(D50:AY50, {"FAIL","AB"}))</f>
        <v>4</v>
      </c>
      <c r="BE50" s="52" t="str">
        <f t="shared" si="39"/>
        <v>FAIL</v>
      </c>
      <c r="BG50" s="43">
        <v>132</v>
      </c>
      <c r="BH50" s="43">
        <v>118</v>
      </c>
      <c r="BI50" s="43">
        <v>92</v>
      </c>
      <c r="BJ50" s="60">
        <f t="shared" si="37"/>
        <v>5.8965517241379306</v>
      </c>
    </row>
    <row r="51" spans="1:62" s="50" customFormat="1" ht="30" customHeight="1" x14ac:dyDescent="0.3">
      <c r="A51" s="57">
        <v>48</v>
      </c>
      <c r="B51" s="41" t="s">
        <v>156</v>
      </c>
      <c r="C51" s="42" t="s">
        <v>157</v>
      </c>
      <c r="D51" s="43">
        <v>47</v>
      </c>
      <c r="E51" s="43">
        <v>19</v>
      </c>
      <c r="F51" s="43">
        <f t="shared" si="0"/>
        <v>66</v>
      </c>
      <c r="G51" s="43" t="str">
        <f t="shared" si="8"/>
        <v>B+</v>
      </c>
      <c r="H51" s="51" t="str">
        <f t="shared" si="9"/>
        <v>7</v>
      </c>
      <c r="I51" s="51" t="str">
        <f t="shared" si="10"/>
        <v>PASS</v>
      </c>
      <c r="J51" s="43">
        <v>46</v>
      </c>
      <c r="K51" s="43">
        <v>18</v>
      </c>
      <c r="L51" s="43">
        <f t="shared" si="1"/>
        <v>64</v>
      </c>
      <c r="M51" s="51" t="str">
        <f t="shared" si="11"/>
        <v>B+</v>
      </c>
      <c r="N51" s="51" t="str">
        <f t="shared" si="12"/>
        <v>7</v>
      </c>
      <c r="O51" s="51" t="str">
        <f t="shared" si="13"/>
        <v>PASS</v>
      </c>
      <c r="P51" s="43">
        <v>48</v>
      </c>
      <c r="Q51" s="43">
        <v>18</v>
      </c>
      <c r="R51" s="43">
        <f t="shared" si="2"/>
        <v>66</v>
      </c>
      <c r="S51" s="51" t="str">
        <f t="shared" si="14"/>
        <v>B+</v>
      </c>
      <c r="T51" s="51" t="str">
        <f t="shared" si="15"/>
        <v>7</v>
      </c>
      <c r="U51" s="52" t="str">
        <f t="shared" si="16"/>
        <v>PASS</v>
      </c>
      <c r="V51" s="43">
        <v>41</v>
      </c>
      <c r="W51" s="43">
        <v>21</v>
      </c>
      <c r="X51" s="43">
        <f t="shared" si="3"/>
        <v>62</v>
      </c>
      <c r="Y51" s="51" t="str">
        <f t="shared" si="17"/>
        <v>B+</v>
      </c>
      <c r="Z51" s="51" t="str">
        <f t="shared" si="18"/>
        <v>7</v>
      </c>
      <c r="AA51" s="52" t="str">
        <f t="shared" si="19"/>
        <v>PASS</v>
      </c>
      <c r="AB51" s="43">
        <v>50</v>
      </c>
      <c r="AC51" s="43">
        <v>47</v>
      </c>
      <c r="AD51" s="43">
        <f t="shared" si="4"/>
        <v>97</v>
      </c>
      <c r="AE51" s="51" t="str">
        <f t="shared" si="20"/>
        <v>O</v>
      </c>
      <c r="AF51" s="51" t="str">
        <f t="shared" si="21"/>
        <v>10</v>
      </c>
      <c r="AG51" s="52" t="str">
        <f t="shared" si="22"/>
        <v>PASS</v>
      </c>
      <c r="AH51" s="43">
        <v>49</v>
      </c>
      <c r="AI51" s="43">
        <v>48</v>
      </c>
      <c r="AJ51" s="43">
        <f t="shared" si="5"/>
        <v>97</v>
      </c>
      <c r="AK51" s="51" t="str">
        <f t="shared" si="23"/>
        <v>O</v>
      </c>
      <c r="AL51" s="51" t="str">
        <f t="shared" si="24"/>
        <v>10</v>
      </c>
      <c r="AM51" s="51" t="str">
        <f t="shared" si="25"/>
        <v>PASS</v>
      </c>
      <c r="AN51" s="43">
        <v>40</v>
      </c>
      <c r="AO51" s="43">
        <v>22</v>
      </c>
      <c r="AP51" s="43">
        <f t="shared" si="26"/>
        <v>62</v>
      </c>
      <c r="AQ51" s="51" t="str">
        <f t="shared" si="27"/>
        <v>B+</v>
      </c>
      <c r="AR51" s="51" t="str">
        <f t="shared" si="28"/>
        <v>7</v>
      </c>
      <c r="AS51" s="52" t="str">
        <f t="shared" si="29"/>
        <v>PASS</v>
      </c>
      <c r="AT51" s="43">
        <v>49</v>
      </c>
      <c r="AU51" s="43">
        <v>50</v>
      </c>
      <c r="AV51" s="43">
        <f t="shared" si="6"/>
        <v>99</v>
      </c>
      <c r="AW51" s="51" t="str">
        <f t="shared" si="30"/>
        <v>O</v>
      </c>
      <c r="AX51" s="51" t="str">
        <f t="shared" si="31"/>
        <v>10</v>
      </c>
      <c r="AY51" s="43" t="str">
        <f t="shared" si="32"/>
        <v>PASS</v>
      </c>
      <c r="AZ51" s="53">
        <f t="shared" si="33"/>
        <v>613</v>
      </c>
      <c r="BA51" s="53">
        <f t="shared" si="38"/>
        <v>135</v>
      </c>
      <c r="BB51" s="54">
        <f t="shared" si="34"/>
        <v>7.5</v>
      </c>
      <c r="BC51" s="55">
        <f t="shared" si="35"/>
        <v>76.625</v>
      </c>
      <c r="BD51" s="56">
        <f>SUM(COUNTIF(D51:AY51, {"FAIL","AB"}))</f>
        <v>0</v>
      </c>
      <c r="BE51" s="52" t="str">
        <f t="shared" si="39"/>
        <v>FCD</v>
      </c>
      <c r="BG51" s="43">
        <v>140</v>
      </c>
      <c r="BH51" s="43">
        <v>134</v>
      </c>
      <c r="BI51" s="43">
        <v>135</v>
      </c>
      <c r="BJ51" s="60">
        <f t="shared" si="37"/>
        <v>7.0517241379310347</v>
      </c>
    </row>
    <row r="52" spans="1:62" s="50" customFormat="1" ht="30" customHeight="1" x14ac:dyDescent="0.3">
      <c r="A52" s="57">
        <v>49</v>
      </c>
      <c r="B52" s="41" t="s">
        <v>158</v>
      </c>
      <c r="C52" s="42" t="s">
        <v>159</v>
      </c>
      <c r="D52" s="43">
        <v>50</v>
      </c>
      <c r="E52" s="43">
        <v>26</v>
      </c>
      <c r="F52" s="43">
        <f t="shared" si="0"/>
        <v>76</v>
      </c>
      <c r="G52" s="43" t="str">
        <f t="shared" si="8"/>
        <v>A</v>
      </c>
      <c r="H52" s="51" t="str">
        <f t="shared" si="9"/>
        <v>8</v>
      </c>
      <c r="I52" s="51" t="str">
        <f t="shared" si="10"/>
        <v>PASS</v>
      </c>
      <c r="J52" s="43">
        <v>48</v>
      </c>
      <c r="K52" s="43">
        <v>20</v>
      </c>
      <c r="L52" s="43">
        <f t="shared" si="1"/>
        <v>68</v>
      </c>
      <c r="M52" s="51" t="str">
        <f t="shared" si="11"/>
        <v>B+</v>
      </c>
      <c r="N52" s="51" t="str">
        <f t="shared" si="12"/>
        <v>7</v>
      </c>
      <c r="O52" s="51" t="str">
        <f t="shared" si="13"/>
        <v>PASS</v>
      </c>
      <c r="P52" s="43">
        <v>45</v>
      </c>
      <c r="Q52" s="43">
        <v>18</v>
      </c>
      <c r="R52" s="43">
        <f t="shared" si="2"/>
        <v>63</v>
      </c>
      <c r="S52" s="51" t="str">
        <f t="shared" si="14"/>
        <v>B+</v>
      </c>
      <c r="T52" s="51" t="str">
        <f t="shared" si="15"/>
        <v>7</v>
      </c>
      <c r="U52" s="52" t="str">
        <f t="shared" si="16"/>
        <v>PASS</v>
      </c>
      <c r="V52" s="43">
        <v>44</v>
      </c>
      <c r="W52" s="43">
        <v>20</v>
      </c>
      <c r="X52" s="43">
        <f t="shared" si="3"/>
        <v>64</v>
      </c>
      <c r="Y52" s="51" t="str">
        <f t="shared" si="17"/>
        <v>B+</v>
      </c>
      <c r="Z52" s="51" t="str">
        <f t="shared" si="18"/>
        <v>7</v>
      </c>
      <c r="AA52" s="52" t="str">
        <f t="shared" si="19"/>
        <v>PASS</v>
      </c>
      <c r="AB52" s="43">
        <v>50</v>
      </c>
      <c r="AC52" s="43">
        <v>48</v>
      </c>
      <c r="AD52" s="43">
        <f t="shared" si="4"/>
        <v>98</v>
      </c>
      <c r="AE52" s="51" t="str">
        <f t="shared" si="20"/>
        <v>O</v>
      </c>
      <c r="AF52" s="51" t="str">
        <f t="shared" si="21"/>
        <v>10</v>
      </c>
      <c r="AG52" s="52" t="str">
        <f t="shared" si="22"/>
        <v>PASS</v>
      </c>
      <c r="AH52" s="43">
        <v>48</v>
      </c>
      <c r="AI52" s="43">
        <v>45</v>
      </c>
      <c r="AJ52" s="43">
        <f t="shared" si="5"/>
        <v>93</v>
      </c>
      <c r="AK52" s="51" t="str">
        <f t="shared" si="23"/>
        <v>O</v>
      </c>
      <c r="AL52" s="51" t="str">
        <f t="shared" si="24"/>
        <v>10</v>
      </c>
      <c r="AM52" s="51" t="str">
        <f t="shared" si="25"/>
        <v>PASS</v>
      </c>
      <c r="AN52" s="43">
        <v>38</v>
      </c>
      <c r="AO52" s="43">
        <v>26</v>
      </c>
      <c r="AP52" s="43">
        <f t="shared" si="26"/>
        <v>64</v>
      </c>
      <c r="AQ52" s="51" t="str">
        <f t="shared" si="27"/>
        <v>B+</v>
      </c>
      <c r="AR52" s="51" t="str">
        <f t="shared" si="28"/>
        <v>7</v>
      </c>
      <c r="AS52" s="52" t="str">
        <f t="shared" si="29"/>
        <v>PASS</v>
      </c>
      <c r="AT52" s="43">
        <v>49</v>
      </c>
      <c r="AU52" s="43">
        <v>49</v>
      </c>
      <c r="AV52" s="43">
        <f t="shared" si="6"/>
        <v>98</v>
      </c>
      <c r="AW52" s="51" t="str">
        <f t="shared" si="30"/>
        <v>O</v>
      </c>
      <c r="AX52" s="51" t="str">
        <f t="shared" si="31"/>
        <v>10</v>
      </c>
      <c r="AY52" s="43" t="str">
        <f t="shared" si="32"/>
        <v>PASS</v>
      </c>
      <c r="AZ52" s="53">
        <f t="shared" si="33"/>
        <v>624</v>
      </c>
      <c r="BA52" s="53">
        <f t="shared" si="38"/>
        <v>138</v>
      </c>
      <c r="BB52" s="54">
        <f t="shared" si="34"/>
        <v>7.666666666666667</v>
      </c>
      <c r="BC52" s="55">
        <f t="shared" si="35"/>
        <v>78</v>
      </c>
      <c r="BD52" s="56">
        <f>SUM(COUNTIF(D52:AY52, {"FAIL","AB"}))</f>
        <v>0</v>
      </c>
      <c r="BE52" s="52" t="str">
        <f t="shared" si="39"/>
        <v>FCD</v>
      </c>
      <c r="BG52" s="43">
        <v>147</v>
      </c>
      <c r="BH52" s="43">
        <v>147</v>
      </c>
      <c r="BI52" s="43">
        <v>138</v>
      </c>
      <c r="BJ52" s="60">
        <f t="shared" si="37"/>
        <v>7.4482758620689653</v>
      </c>
    </row>
    <row r="53" spans="1:62" s="50" customFormat="1" ht="30" customHeight="1" x14ac:dyDescent="0.3">
      <c r="A53" s="57">
        <v>50</v>
      </c>
      <c r="B53" s="41" t="s">
        <v>160</v>
      </c>
      <c r="C53" s="42" t="s">
        <v>161</v>
      </c>
      <c r="D53" s="43">
        <v>50</v>
      </c>
      <c r="E53" s="43">
        <v>26</v>
      </c>
      <c r="F53" s="43">
        <f t="shared" si="0"/>
        <v>76</v>
      </c>
      <c r="G53" s="43" t="str">
        <f t="shared" si="8"/>
        <v>A</v>
      </c>
      <c r="H53" s="51" t="str">
        <f t="shared" si="9"/>
        <v>8</v>
      </c>
      <c r="I53" s="51" t="str">
        <f t="shared" si="10"/>
        <v>PASS</v>
      </c>
      <c r="J53" s="43">
        <v>46</v>
      </c>
      <c r="K53" s="43">
        <v>12</v>
      </c>
      <c r="L53" s="43">
        <f t="shared" si="1"/>
        <v>58</v>
      </c>
      <c r="M53" s="51" t="str">
        <f t="shared" si="11"/>
        <v>B</v>
      </c>
      <c r="N53" s="51" t="str">
        <f t="shared" si="12"/>
        <v>6</v>
      </c>
      <c r="O53" s="51" t="str">
        <f t="shared" si="13"/>
        <v>FAIL</v>
      </c>
      <c r="P53" s="43">
        <v>45</v>
      </c>
      <c r="Q53" s="43">
        <v>11</v>
      </c>
      <c r="R53" s="43">
        <f t="shared" si="2"/>
        <v>56</v>
      </c>
      <c r="S53" s="51" t="str">
        <f t="shared" si="14"/>
        <v>B</v>
      </c>
      <c r="T53" s="51" t="str">
        <f t="shared" si="15"/>
        <v>6</v>
      </c>
      <c r="U53" s="52" t="str">
        <f t="shared" si="16"/>
        <v>FAIL</v>
      </c>
      <c r="V53" s="43">
        <v>40</v>
      </c>
      <c r="W53" s="43">
        <v>18</v>
      </c>
      <c r="X53" s="43">
        <f t="shared" si="3"/>
        <v>58</v>
      </c>
      <c r="Y53" s="51" t="str">
        <f t="shared" si="17"/>
        <v>B</v>
      </c>
      <c r="Z53" s="51" t="str">
        <f t="shared" si="18"/>
        <v>6</v>
      </c>
      <c r="AA53" s="52" t="str">
        <f t="shared" si="19"/>
        <v>PASS</v>
      </c>
      <c r="AB53" s="43">
        <v>50</v>
      </c>
      <c r="AC53" s="43">
        <v>49</v>
      </c>
      <c r="AD53" s="43">
        <f t="shared" si="4"/>
        <v>99</v>
      </c>
      <c r="AE53" s="51" t="str">
        <f t="shared" si="20"/>
        <v>O</v>
      </c>
      <c r="AF53" s="51" t="str">
        <f t="shared" si="21"/>
        <v>10</v>
      </c>
      <c r="AG53" s="52" t="str">
        <f t="shared" si="22"/>
        <v>PASS</v>
      </c>
      <c r="AH53" s="43">
        <v>48</v>
      </c>
      <c r="AI53" s="43">
        <v>46</v>
      </c>
      <c r="AJ53" s="43">
        <f t="shared" si="5"/>
        <v>94</v>
      </c>
      <c r="AK53" s="51" t="str">
        <f t="shared" si="23"/>
        <v>O</v>
      </c>
      <c r="AL53" s="51" t="str">
        <f t="shared" si="24"/>
        <v>10</v>
      </c>
      <c r="AM53" s="51" t="str">
        <f t="shared" si="25"/>
        <v>PASS</v>
      </c>
      <c r="AN53" s="43">
        <v>40</v>
      </c>
      <c r="AO53" s="43">
        <v>23</v>
      </c>
      <c r="AP53" s="43">
        <f t="shared" si="26"/>
        <v>63</v>
      </c>
      <c r="AQ53" s="51" t="str">
        <f t="shared" si="27"/>
        <v>B+</v>
      </c>
      <c r="AR53" s="51" t="str">
        <f t="shared" si="28"/>
        <v>7</v>
      </c>
      <c r="AS53" s="52" t="str">
        <f t="shared" si="29"/>
        <v>PASS</v>
      </c>
      <c r="AT53" s="43">
        <v>49</v>
      </c>
      <c r="AU53" s="43">
        <v>50</v>
      </c>
      <c r="AV53" s="43">
        <f t="shared" si="6"/>
        <v>99</v>
      </c>
      <c r="AW53" s="51" t="str">
        <f t="shared" si="30"/>
        <v>O</v>
      </c>
      <c r="AX53" s="51" t="str">
        <f t="shared" si="31"/>
        <v>10</v>
      </c>
      <c r="AY53" s="43" t="str">
        <f t="shared" si="32"/>
        <v>PASS</v>
      </c>
      <c r="AZ53" s="53">
        <f t="shared" si="33"/>
        <v>603</v>
      </c>
      <c r="BA53" s="53">
        <f t="shared" si="38"/>
        <v>127</v>
      </c>
      <c r="BB53" s="54">
        <f t="shared" si="34"/>
        <v>7.0555555555555554</v>
      </c>
      <c r="BC53" s="55">
        <f t="shared" si="35"/>
        <v>75.375</v>
      </c>
      <c r="BD53" s="56">
        <f>SUM(COUNTIF(D53:AY53, {"FAIL","AB"}))</f>
        <v>2</v>
      </c>
      <c r="BE53" s="52" t="str">
        <f t="shared" si="39"/>
        <v>FAIL</v>
      </c>
      <c r="BG53" s="43">
        <v>147</v>
      </c>
      <c r="BH53" s="43">
        <v>149</v>
      </c>
      <c r="BI53" s="43">
        <v>127</v>
      </c>
      <c r="BJ53" s="60">
        <f t="shared" si="37"/>
        <v>7.2931034482758621</v>
      </c>
    </row>
    <row r="54" spans="1:62" s="50" customFormat="1" ht="30" customHeight="1" x14ac:dyDescent="0.3">
      <c r="A54" s="57">
        <v>51</v>
      </c>
      <c r="B54" s="41" t="s">
        <v>162</v>
      </c>
      <c r="C54" s="42" t="s">
        <v>163</v>
      </c>
      <c r="D54" s="43">
        <v>46</v>
      </c>
      <c r="E54" s="43">
        <v>18</v>
      </c>
      <c r="F54" s="43">
        <f t="shared" si="0"/>
        <v>64</v>
      </c>
      <c r="G54" s="43" t="str">
        <f t="shared" si="8"/>
        <v>B+</v>
      </c>
      <c r="H54" s="51" t="str">
        <f t="shared" si="9"/>
        <v>7</v>
      </c>
      <c r="I54" s="51" t="str">
        <f t="shared" si="10"/>
        <v>PASS</v>
      </c>
      <c r="J54" s="43">
        <v>44</v>
      </c>
      <c r="K54" s="43">
        <v>18</v>
      </c>
      <c r="L54" s="43">
        <f t="shared" si="1"/>
        <v>62</v>
      </c>
      <c r="M54" s="51" t="str">
        <f t="shared" si="11"/>
        <v>B+</v>
      </c>
      <c r="N54" s="51" t="str">
        <f t="shared" si="12"/>
        <v>7</v>
      </c>
      <c r="O54" s="51" t="str">
        <f t="shared" si="13"/>
        <v>PASS</v>
      </c>
      <c r="P54" s="43">
        <v>43</v>
      </c>
      <c r="Q54" s="43">
        <v>20</v>
      </c>
      <c r="R54" s="43">
        <f t="shared" si="2"/>
        <v>63</v>
      </c>
      <c r="S54" s="51" t="str">
        <f t="shared" si="14"/>
        <v>B+</v>
      </c>
      <c r="T54" s="51" t="str">
        <f t="shared" si="15"/>
        <v>7</v>
      </c>
      <c r="U54" s="52" t="str">
        <f t="shared" si="16"/>
        <v>PASS</v>
      </c>
      <c r="V54" s="43">
        <v>41</v>
      </c>
      <c r="W54" s="43">
        <v>23</v>
      </c>
      <c r="X54" s="43">
        <f t="shared" si="3"/>
        <v>64</v>
      </c>
      <c r="Y54" s="51" t="str">
        <f t="shared" si="17"/>
        <v>B+</v>
      </c>
      <c r="Z54" s="51" t="str">
        <f t="shared" si="18"/>
        <v>7</v>
      </c>
      <c r="AA54" s="52" t="str">
        <f t="shared" si="19"/>
        <v>PASS</v>
      </c>
      <c r="AB54" s="43">
        <v>48</v>
      </c>
      <c r="AC54" s="43">
        <v>37</v>
      </c>
      <c r="AD54" s="43">
        <f t="shared" si="4"/>
        <v>85</v>
      </c>
      <c r="AE54" s="51" t="str">
        <f t="shared" si="20"/>
        <v>A+</v>
      </c>
      <c r="AF54" s="51" t="str">
        <f t="shared" si="21"/>
        <v>9</v>
      </c>
      <c r="AG54" s="52" t="str">
        <f t="shared" si="22"/>
        <v>PASS</v>
      </c>
      <c r="AH54" s="43">
        <v>48</v>
      </c>
      <c r="AI54" s="43">
        <v>46</v>
      </c>
      <c r="AJ54" s="43">
        <f t="shared" si="5"/>
        <v>94</v>
      </c>
      <c r="AK54" s="51" t="str">
        <f t="shared" si="23"/>
        <v>O</v>
      </c>
      <c r="AL54" s="51" t="str">
        <f t="shared" si="24"/>
        <v>10</v>
      </c>
      <c r="AM54" s="51" t="str">
        <f t="shared" si="25"/>
        <v>PASS</v>
      </c>
      <c r="AN54" s="43">
        <v>35</v>
      </c>
      <c r="AO54" s="43">
        <v>26</v>
      </c>
      <c r="AP54" s="43">
        <f t="shared" si="26"/>
        <v>61</v>
      </c>
      <c r="AQ54" s="51" t="str">
        <f t="shared" si="27"/>
        <v>B+</v>
      </c>
      <c r="AR54" s="51" t="str">
        <f t="shared" si="28"/>
        <v>7</v>
      </c>
      <c r="AS54" s="52" t="str">
        <f t="shared" si="29"/>
        <v>PASS</v>
      </c>
      <c r="AT54" s="43">
        <v>50</v>
      </c>
      <c r="AU54" s="43">
        <v>44</v>
      </c>
      <c r="AV54" s="43">
        <f t="shared" si="6"/>
        <v>94</v>
      </c>
      <c r="AW54" s="51" t="str">
        <f t="shared" si="30"/>
        <v>O</v>
      </c>
      <c r="AX54" s="51" t="str">
        <f t="shared" si="31"/>
        <v>10</v>
      </c>
      <c r="AY54" s="43" t="str">
        <f t="shared" si="32"/>
        <v>PASS</v>
      </c>
      <c r="AZ54" s="53">
        <f t="shared" si="33"/>
        <v>587</v>
      </c>
      <c r="BA54" s="53">
        <f t="shared" si="38"/>
        <v>134</v>
      </c>
      <c r="BB54" s="54">
        <f t="shared" si="34"/>
        <v>7.4444444444444446</v>
      </c>
      <c r="BC54" s="55">
        <f t="shared" si="35"/>
        <v>73.375</v>
      </c>
      <c r="BD54" s="56">
        <f>SUM(COUNTIF(D54:AY54, {"FAIL","AB"}))</f>
        <v>0</v>
      </c>
      <c r="BE54" s="52" t="str">
        <f t="shared" si="39"/>
        <v>FCD</v>
      </c>
      <c r="BG54" s="43">
        <v>125</v>
      </c>
      <c r="BH54" s="43">
        <v>125</v>
      </c>
      <c r="BI54" s="43">
        <v>134</v>
      </c>
      <c r="BJ54" s="60">
        <f t="shared" si="37"/>
        <v>6.6206896551724137</v>
      </c>
    </row>
    <row r="55" spans="1:62" s="50" customFormat="1" ht="30" customHeight="1" x14ac:dyDescent="0.3">
      <c r="A55" s="57">
        <v>52</v>
      </c>
      <c r="B55" s="41" t="s">
        <v>164</v>
      </c>
      <c r="C55" s="42" t="s">
        <v>165</v>
      </c>
      <c r="D55" s="43">
        <v>35</v>
      </c>
      <c r="E55" s="43">
        <v>7</v>
      </c>
      <c r="F55" s="43">
        <f t="shared" si="0"/>
        <v>42</v>
      </c>
      <c r="G55" s="43" t="str">
        <f t="shared" si="8"/>
        <v>P</v>
      </c>
      <c r="H55" s="51" t="str">
        <f t="shared" si="9"/>
        <v>4</v>
      </c>
      <c r="I55" s="51" t="str">
        <f t="shared" si="10"/>
        <v>FAIL</v>
      </c>
      <c r="J55" s="43">
        <v>40</v>
      </c>
      <c r="K55" s="43">
        <v>11</v>
      </c>
      <c r="L55" s="43">
        <f t="shared" si="1"/>
        <v>51</v>
      </c>
      <c r="M55" s="51" t="str">
        <f t="shared" si="11"/>
        <v>C</v>
      </c>
      <c r="N55" s="51" t="str">
        <f t="shared" si="12"/>
        <v>5</v>
      </c>
      <c r="O55" s="51" t="str">
        <f t="shared" si="13"/>
        <v>FAIL</v>
      </c>
      <c r="P55" s="43">
        <v>36</v>
      </c>
      <c r="Q55" s="43">
        <v>8</v>
      </c>
      <c r="R55" s="43">
        <f t="shared" si="2"/>
        <v>44</v>
      </c>
      <c r="S55" s="51" t="str">
        <f t="shared" si="14"/>
        <v>P</v>
      </c>
      <c r="T55" s="51" t="str">
        <f t="shared" si="15"/>
        <v>4</v>
      </c>
      <c r="U55" s="52" t="str">
        <f t="shared" si="16"/>
        <v>FAIL</v>
      </c>
      <c r="V55" s="43">
        <v>34</v>
      </c>
      <c r="W55" s="43">
        <v>18</v>
      </c>
      <c r="X55" s="43">
        <f t="shared" si="3"/>
        <v>52</v>
      </c>
      <c r="Y55" s="51" t="str">
        <f t="shared" si="17"/>
        <v>C</v>
      </c>
      <c r="Z55" s="51" t="str">
        <f t="shared" si="18"/>
        <v>5</v>
      </c>
      <c r="AA55" s="52" t="str">
        <f t="shared" si="19"/>
        <v>PASS</v>
      </c>
      <c r="AB55" s="43">
        <v>48</v>
      </c>
      <c r="AC55" s="43">
        <v>36</v>
      </c>
      <c r="AD55" s="43">
        <f t="shared" si="4"/>
        <v>84</v>
      </c>
      <c r="AE55" s="51" t="str">
        <f t="shared" si="20"/>
        <v>A+</v>
      </c>
      <c r="AF55" s="51" t="str">
        <f t="shared" si="21"/>
        <v>9</v>
      </c>
      <c r="AG55" s="52" t="str">
        <f t="shared" si="22"/>
        <v>PASS</v>
      </c>
      <c r="AH55" s="43">
        <v>48</v>
      </c>
      <c r="AI55" s="43">
        <v>46</v>
      </c>
      <c r="AJ55" s="43">
        <f t="shared" si="5"/>
        <v>94</v>
      </c>
      <c r="AK55" s="51" t="str">
        <f t="shared" si="23"/>
        <v>O</v>
      </c>
      <c r="AL55" s="51" t="str">
        <f t="shared" si="24"/>
        <v>10</v>
      </c>
      <c r="AM55" s="51" t="str">
        <f t="shared" si="25"/>
        <v>PASS</v>
      </c>
      <c r="AN55" s="43">
        <v>30</v>
      </c>
      <c r="AO55" s="43">
        <v>25</v>
      </c>
      <c r="AP55" s="43">
        <f t="shared" si="26"/>
        <v>55</v>
      </c>
      <c r="AQ55" s="51" t="str">
        <f t="shared" si="27"/>
        <v>B</v>
      </c>
      <c r="AR55" s="51" t="str">
        <f t="shared" si="28"/>
        <v>6</v>
      </c>
      <c r="AS55" s="52" t="str">
        <f t="shared" si="29"/>
        <v>PASS</v>
      </c>
      <c r="AT55" s="43">
        <v>49</v>
      </c>
      <c r="AU55" s="43">
        <v>44</v>
      </c>
      <c r="AV55" s="43">
        <f t="shared" si="6"/>
        <v>93</v>
      </c>
      <c r="AW55" s="51" t="str">
        <f t="shared" si="30"/>
        <v>O</v>
      </c>
      <c r="AX55" s="51" t="str">
        <f t="shared" si="31"/>
        <v>10</v>
      </c>
      <c r="AY55" s="43" t="str">
        <f t="shared" si="32"/>
        <v>PASS</v>
      </c>
      <c r="AZ55" s="53">
        <f t="shared" si="33"/>
        <v>515</v>
      </c>
      <c r="BA55" s="53">
        <f t="shared" si="38"/>
        <v>98</v>
      </c>
      <c r="BB55" s="54">
        <f t="shared" si="34"/>
        <v>5.4444444444444446</v>
      </c>
      <c r="BC55" s="55">
        <f t="shared" si="35"/>
        <v>64.375</v>
      </c>
      <c r="BD55" s="56">
        <f>SUM(COUNTIF(D55:AY55, {"FAIL","AB"}))</f>
        <v>3</v>
      </c>
      <c r="BE55" s="52" t="str">
        <f t="shared" si="39"/>
        <v>FAIL</v>
      </c>
      <c r="BG55" s="43">
        <v>82</v>
      </c>
      <c r="BH55" s="43">
        <v>104</v>
      </c>
      <c r="BI55" s="43">
        <v>98</v>
      </c>
      <c r="BJ55" s="60">
        <f t="shared" si="37"/>
        <v>4.8965517241379306</v>
      </c>
    </row>
    <row r="56" spans="1:62" s="50" customFormat="1" ht="30" customHeight="1" x14ac:dyDescent="0.3">
      <c r="A56" s="57">
        <v>53</v>
      </c>
      <c r="B56" s="41" t="s">
        <v>166</v>
      </c>
      <c r="C56" s="42" t="s">
        <v>167</v>
      </c>
      <c r="D56" s="43">
        <v>28</v>
      </c>
      <c r="E56" s="43">
        <v>2</v>
      </c>
      <c r="F56" s="43">
        <f t="shared" si="0"/>
        <v>30</v>
      </c>
      <c r="G56" s="43" t="str">
        <f t="shared" si="8"/>
        <v>F</v>
      </c>
      <c r="H56" s="51" t="str">
        <f t="shared" si="9"/>
        <v>0</v>
      </c>
      <c r="I56" s="51" t="str">
        <f t="shared" si="10"/>
        <v>FAIL</v>
      </c>
      <c r="J56" s="43">
        <v>43</v>
      </c>
      <c r="K56" s="43">
        <v>18</v>
      </c>
      <c r="L56" s="43">
        <f t="shared" si="1"/>
        <v>61</v>
      </c>
      <c r="M56" s="51" t="str">
        <f t="shared" si="11"/>
        <v>B+</v>
      </c>
      <c r="N56" s="51" t="str">
        <f t="shared" si="12"/>
        <v>7</v>
      </c>
      <c r="O56" s="51" t="str">
        <f t="shared" si="13"/>
        <v>PASS</v>
      </c>
      <c r="P56" s="43">
        <v>33</v>
      </c>
      <c r="Q56" s="43">
        <v>10</v>
      </c>
      <c r="R56" s="43">
        <f t="shared" si="2"/>
        <v>43</v>
      </c>
      <c r="S56" s="51" t="str">
        <f t="shared" si="14"/>
        <v>P</v>
      </c>
      <c r="T56" s="51" t="str">
        <f t="shared" si="15"/>
        <v>4</v>
      </c>
      <c r="U56" s="52" t="str">
        <f t="shared" si="16"/>
        <v>FAIL</v>
      </c>
      <c r="V56" s="43">
        <v>41</v>
      </c>
      <c r="W56" s="43">
        <v>34</v>
      </c>
      <c r="X56" s="43">
        <f t="shared" si="3"/>
        <v>75</v>
      </c>
      <c r="Y56" s="51" t="str">
        <f t="shared" si="17"/>
        <v>A</v>
      </c>
      <c r="Z56" s="51" t="str">
        <f t="shared" si="18"/>
        <v>8</v>
      </c>
      <c r="AA56" s="52" t="str">
        <f t="shared" si="19"/>
        <v>PASS</v>
      </c>
      <c r="AB56" s="43">
        <v>48</v>
      </c>
      <c r="AC56" s="43">
        <v>36</v>
      </c>
      <c r="AD56" s="43">
        <f t="shared" si="4"/>
        <v>84</v>
      </c>
      <c r="AE56" s="51" t="str">
        <f t="shared" si="20"/>
        <v>A+</v>
      </c>
      <c r="AF56" s="51" t="str">
        <f t="shared" si="21"/>
        <v>9</v>
      </c>
      <c r="AG56" s="52" t="str">
        <f t="shared" si="22"/>
        <v>PASS</v>
      </c>
      <c r="AH56" s="43">
        <v>48</v>
      </c>
      <c r="AI56" s="43">
        <v>48</v>
      </c>
      <c r="AJ56" s="43">
        <f t="shared" si="5"/>
        <v>96</v>
      </c>
      <c r="AK56" s="51" t="str">
        <f t="shared" si="23"/>
        <v>O</v>
      </c>
      <c r="AL56" s="51" t="str">
        <f t="shared" si="24"/>
        <v>10</v>
      </c>
      <c r="AM56" s="51" t="str">
        <f t="shared" si="25"/>
        <v>PASS</v>
      </c>
      <c r="AN56" s="43">
        <v>30</v>
      </c>
      <c r="AO56" s="43">
        <v>18</v>
      </c>
      <c r="AP56" s="43">
        <f t="shared" si="26"/>
        <v>48</v>
      </c>
      <c r="AQ56" s="51" t="str">
        <f t="shared" si="27"/>
        <v>P</v>
      </c>
      <c r="AR56" s="51" t="str">
        <f t="shared" si="28"/>
        <v>4</v>
      </c>
      <c r="AS56" s="52" t="str">
        <f t="shared" si="29"/>
        <v>PASS</v>
      </c>
      <c r="AT56" s="43">
        <v>47</v>
      </c>
      <c r="AU56" s="43">
        <v>49</v>
      </c>
      <c r="AV56" s="43">
        <f t="shared" si="6"/>
        <v>96</v>
      </c>
      <c r="AW56" s="51" t="str">
        <f t="shared" si="30"/>
        <v>O</v>
      </c>
      <c r="AX56" s="51" t="str">
        <f t="shared" si="31"/>
        <v>10</v>
      </c>
      <c r="AY56" s="43" t="str">
        <f t="shared" si="32"/>
        <v>PASS</v>
      </c>
      <c r="AZ56" s="53">
        <f t="shared" si="33"/>
        <v>533</v>
      </c>
      <c r="BA56" s="53">
        <f t="shared" si="38"/>
        <v>101</v>
      </c>
      <c r="BB56" s="54">
        <f t="shared" si="34"/>
        <v>5.6111111111111107</v>
      </c>
      <c r="BC56" s="55">
        <f t="shared" si="35"/>
        <v>66.625</v>
      </c>
      <c r="BD56" s="56">
        <f>SUM(COUNTIF(D56:AY56, {"FAIL","AB"}))</f>
        <v>2</v>
      </c>
      <c r="BE56" s="52" t="str">
        <f t="shared" si="39"/>
        <v>FAIL</v>
      </c>
      <c r="BG56" s="43">
        <v>122</v>
      </c>
      <c r="BH56" s="50">
        <v>41</v>
      </c>
      <c r="BI56" s="43">
        <v>101</v>
      </c>
      <c r="BJ56" s="60">
        <f t="shared" si="37"/>
        <v>4.5517241379310347</v>
      </c>
    </row>
    <row r="57" spans="1:62" s="50" customFormat="1" ht="30" customHeight="1" x14ac:dyDescent="0.3">
      <c r="A57" s="57">
        <v>54</v>
      </c>
      <c r="B57" s="41" t="s">
        <v>168</v>
      </c>
      <c r="C57" s="42" t="s">
        <v>169</v>
      </c>
      <c r="D57" s="43">
        <v>50</v>
      </c>
      <c r="E57" s="43">
        <v>20</v>
      </c>
      <c r="F57" s="43">
        <f t="shared" si="0"/>
        <v>70</v>
      </c>
      <c r="G57" s="43" t="str">
        <f t="shared" si="8"/>
        <v>A</v>
      </c>
      <c r="H57" s="51" t="str">
        <f t="shared" si="9"/>
        <v>8</v>
      </c>
      <c r="I57" s="51" t="str">
        <f t="shared" si="10"/>
        <v>PASS</v>
      </c>
      <c r="J57" s="43">
        <v>46</v>
      </c>
      <c r="K57" s="43">
        <v>22</v>
      </c>
      <c r="L57" s="43">
        <f t="shared" si="1"/>
        <v>68</v>
      </c>
      <c r="M57" s="51" t="str">
        <f t="shared" si="11"/>
        <v>B+</v>
      </c>
      <c r="N57" s="51" t="str">
        <f t="shared" si="12"/>
        <v>7</v>
      </c>
      <c r="O57" s="51" t="str">
        <f t="shared" si="13"/>
        <v>PASS</v>
      </c>
      <c r="P57" s="43">
        <v>49</v>
      </c>
      <c r="Q57" s="43">
        <v>28</v>
      </c>
      <c r="R57" s="43">
        <f t="shared" si="2"/>
        <v>77</v>
      </c>
      <c r="S57" s="51" t="str">
        <f t="shared" si="14"/>
        <v>A</v>
      </c>
      <c r="T57" s="51" t="str">
        <f t="shared" si="15"/>
        <v>8</v>
      </c>
      <c r="U57" s="52" t="str">
        <f t="shared" si="16"/>
        <v>PASS</v>
      </c>
      <c r="V57" s="43">
        <v>41</v>
      </c>
      <c r="W57" s="43">
        <v>26</v>
      </c>
      <c r="X57" s="43">
        <f t="shared" si="3"/>
        <v>67</v>
      </c>
      <c r="Y57" s="51" t="str">
        <f t="shared" si="17"/>
        <v>B+</v>
      </c>
      <c r="Z57" s="51" t="str">
        <f t="shared" si="18"/>
        <v>7</v>
      </c>
      <c r="AA57" s="52" t="str">
        <f t="shared" si="19"/>
        <v>PASS</v>
      </c>
      <c r="AB57" s="43">
        <v>50</v>
      </c>
      <c r="AC57" s="43">
        <v>39</v>
      </c>
      <c r="AD57" s="43">
        <f t="shared" si="4"/>
        <v>89</v>
      </c>
      <c r="AE57" s="51" t="str">
        <f t="shared" si="20"/>
        <v>A+</v>
      </c>
      <c r="AF57" s="51" t="str">
        <f t="shared" si="21"/>
        <v>9</v>
      </c>
      <c r="AG57" s="52" t="str">
        <f t="shared" si="22"/>
        <v>PASS</v>
      </c>
      <c r="AH57" s="43">
        <v>49</v>
      </c>
      <c r="AI57" s="43">
        <v>47</v>
      </c>
      <c r="AJ57" s="43">
        <f t="shared" si="5"/>
        <v>96</v>
      </c>
      <c r="AK57" s="51" t="str">
        <f t="shared" si="23"/>
        <v>O</v>
      </c>
      <c r="AL57" s="51" t="str">
        <f t="shared" si="24"/>
        <v>10</v>
      </c>
      <c r="AM57" s="51" t="str">
        <f t="shared" si="25"/>
        <v>PASS</v>
      </c>
      <c r="AN57" s="43">
        <v>38</v>
      </c>
      <c r="AO57" s="43">
        <v>25</v>
      </c>
      <c r="AP57" s="43">
        <f t="shared" si="26"/>
        <v>63</v>
      </c>
      <c r="AQ57" s="51" t="str">
        <f t="shared" si="27"/>
        <v>B+</v>
      </c>
      <c r="AR57" s="51" t="str">
        <f t="shared" si="28"/>
        <v>7</v>
      </c>
      <c r="AS57" s="52" t="str">
        <f t="shared" si="29"/>
        <v>PASS</v>
      </c>
      <c r="AT57" s="43">
        <v>49</v>
      </c>
      <c r="AU57" s="43">
        <v>48</v>
      </c>
      <c r="AV57" s="43">
        <f t="shared" si="6"/>
        <v>97</v>
      </c>
      <c r="AW57" s="51" t="str">
        <f t="shared" si="30"/>
        <v>O</v>
      </c>
      <c r="AX57" s="51" t="str">
        <f t="shared" si="31"/>
        <v>10</v>
      </c>
      <c r="AY57" s="43" t="str">
        <f t="shared" si="32"/>
        <v>PASS</v>
      </c>
      <c r="AZ57" s="53">
        <f t="shared" si="33"/>
        <v>627</v>
      </c>
      <c r="BA57" s="53">
        <f t="shared" si="38"/>
        <v>141</v>
      </c>
      <c r="BB57" s="54">
        <f t="shared" si="34"/>
        <v>7.833333333333333</v>
      </c>
      <c r="BC57" s="55">
        <f t="shared" si="35"/>
        <v>78.375</v>
      </c>
      <c r="BD57" s="56">
        <f>SUM(COUNTIF(D57:AY57, {"FAIL","AB"}))</f>
        <v>0</v>
      </c>
      <c r="BE57" s="52" t="str">
        <f t="shared" si="39"/>
        <v>FCD</v>
      </c>
      <c r="BG57" s="43">
        <v>144</v>
      </c>
      <c r="BH57" s="43">
        <v>146</v>
      </c>
      <c r="BI57" s="43">
        <v>141</v>
      </c>
      <c r="BJ57" s="60">
        <f t="shared" si="37"/>
        <v>7.431034482758621</v>
      </c>
    </row>
    <row r="58" spans="1:62" s="50" customFormat="1" ht="26.25" customHeight="1" x14ac:dyDescent="0.3">
      <c r="A58" s="57">
        <v>55</v>
      </c>
      <c r="B58" s="41" t="s">
        <v>170</v>
      </c>
      <c r="C58" s="42" t="s">
        <v>171</v>
      </c>
      <c r="D58" s="43">
        <v>42</v>
      </c>
      <c r="E58" s="43">
        <v>9</v>
      </c>
      <c r="F58" s="43">
        <f t="shared" si="0"/>
        <v>51</v>
      </c>
      <c r="G58" s="43" t="str">
        <f t="shared" si="8"/>
        <v>C</v>
      </c>
      <c r="H58" s="51" t="str">
        <f t="shared" si="9"/>
        <v>5</v>
      </c>
      <c r="I58" s="51" t="str">
        <f t="shared" si="10"/>
        <v>FAIL</v>
      </c>
      <c r="J58" s="43">
        <v>45</v>
      </c>
      <c r="K58" s="43">
        <v>11</v>
      </c>
      <c r="L58" s="43">
        <f t="shared" si="1"/>
        <v>56</v>
      </c>
      <c r="M58" s="51" t="str">
        <f t="shared" si="11"/>
        <v>B</v>
      </c>
      <c r="N58" s="51" t="str">
        <f t="shared" si="12"/>
        <v>6</v>
      </c>
      <c r="O58" s="51" t="str">
        <f t="shared" si="13"/>
        <v>FAIL</v>
      </c>
      <c r="P58" s="43">
        <v>43</v>
      </c>
      <c r="Q58" s="43">
        <v>7</v>
      </c>
      <c r="R58" s="43">
        <f t="shared" si="2"/>
        <v>50</v>
      </c>
      <c r="S58" s="51" t="str">
        <f t="shared" si="14"/>
        <v>C</v>
      </c>
      <c r="T58" s="51" t="str">
        <f t="shared" si="15"/>
        <v>5</v>
      </c>
      <c r="U58" s="52" t="str">
        <f t="shared" si="16"/>
        <v>FAIL</v>
      </c>
      <c r="V58" s="43">
        <v>38</v>
      </c>
      <c r="W58" s="43">
        <v>19</v>
      </c>
      <c r="X58" s="43">
        <f t="shared" si="3"/>
        <v>57</v>
      </c>
      <c r="Y58" s="51" t="str">
        <f t="shared" si="17"/>
        <v>B</v>
      </c>
      <c r="Z58" s="51" t="str">
        <f t="shared" si="18"/>
        <v>6</v>
      </c>
      <c r="AA58" s="52" t="str">
        <f t="shared" si="19"/>
        <v>PASS</v>
      </c>
      <c r="AB58" s="43">
        <v>49</v>
      </c>
      <c r="AC58" s="43">
        <v>35</v>
      </c>
      <c r="AD58" s="43">
        <f t="shared" si="4"/>
        <v>84</v>
      </c>
      <c r="AE58" s="51" t="str">
        <f t="shared" si="20"/>
        <v>A+</v>
      </c>
      <c r="AF58" s="51" t="str">
        <f t="shared" si="21"/>
        <v>9</v>
      </c>
      <c r="AG58" s="52" t="str">
        <f t="shared" si="22"/>
        <v>PASS</v>
      </c>
      <c r="AH58" s="43">
        <v>48</v>
      </c>
      <c r="AI58" s="43">
        <v>46</v>
      </c>
      <c r="AJ58" s="43">
        <f t="shared" si="5"/>
        <v>94</v>
      </c>
      <c r="AK58" s="51" t="str">
        <f t="shared" si="23"/>
        <v>O</v>
      </c>
      <c r="AL58" s="51" t="str">
        <f t="shared" si="24"/>
        <v>10</v>
      </c>
      <c r="AM58" s="51" t="str">
        <f t="shared" si="25"/>
        <v>PASS</v>
      </c>
      <c r="AN58" s="43">
        <v>40</v>
      </c>
      <c r="AO58" s="43">
        <v>18</v>
      </c>
      <c r="AP58" s="43">
        <f t="shared" si="26"/>
        <v>58</v>
      </c>
      <c r="AQ58" s="51" t="str">
        <f t="shared" si="27"/>
        <v>B</v>
      </c>
      <c r="AR58" s="51" t="str">
        <f t="shared" si="28"/>
        <v>6</v>
      </c>
      <c r="AS58" s="52" t="str">
        <f t="shared" si="29"/>
        <v>PASS</v>
      </c>
      <c r="AT58" s="43">
        <v>48</v>
      </c>
      <c r="AU58" s="43">
        <v>40</v>
      </c>
      <c r="AV58" s="43">
        <f t="shared" si="6"/>
        <v>88</v>
      </c>
      <c r="AW58" s="51" t="str">
        <f t="shared" si="30"/>
        <v>A+</v>
      </c>
      <c r="AX58" s="51" t="str">
        <f t="shared" si="31"/>
        <v>9</v>
      </c>
      <c r="AY58" s="43" t="str">
        <f t="shared" si="32"/>
        <v>PASS</v>
      </c>
      <c r="AZ58" s="53">
        <f t="shared" si="33"/>
        <v>538</v>
      </c>
      <c r="BA58" s="53">
        <f t="shared" si="38"/>
        <v>111</v>
      </c>
      <c r="BB58" s="54">
        <f t="shared" si="34"/>
        <v>6.166666666666667</v>
      </c>
      <c r="BC58" s="55">
        <f t="shared" si="35"/>
        <v>67.25</v>
      </c>
      <c r="BD58" s="56">
        <f>SUM(COUNTIF(D58:AY58, {"FAIL","AB"}))</f>
        <v>3</v>
      </c>
      <c r="BE58" s="52" t="str">
        <f t="shared" ref="BE58:BE63" si="40">IF(BD58&gt;0,"FAIL", IF(BC58&gt;=70,"FCD",IF(BC58&gt;=60,"FC","SC")))</f>
        <v>FAIL</v>
      </c>
      <c r="BG58" s="43">
        <v>134</v>
      </c>
      <c r="BH58" s="43">
        <v>112</v>
      </c>
      <c r="BI58" s="43">
        <v>111</v>
      </c>
      <c r="BJ58" s="60">
        <f t="shared" si="37"/>
        <v>6.1551724137931032</v>
      </c>
    </row>
    <row r="59" spans="1:62" s="50" customFormat="1" ht="30" customHeight="1" x14ac:dyDescent="0.3">
      <c r="A59" s="57">
        <v>56</v>
      </c>
      <c r="B59" s="41" t="s">
        <v>172</v>
      </c>
      <c r="C59" s="42" t="s">
        <v>173</v>
      </c>
      <c r="D59" s="43">
        <v>46</v>
      </c>
      <c r="E59" s="43">
        <v>25</v>
      </c>
      <c r="F59" s="43">
        <f t="shared" si="0"/>
        <v>71</v>
      </c>
      <c r="G59" s="43" t="str">
        <f t="shared" si="8"/>
        <v>A</v>
      </c>
      <c r="H59" s="51" t="str">
        <f t="shared" si="9"/>
        <v>8</v>
      </c>
      <c r="I59" s="51" t="str">
        <f t="shared" si="10"/>
        <v>PASS</v>
      </c>
      <c r="J59" s="43">
        <v>42</v>
      </c>
      <c r="K59" s="43">
        <v>8</v>
      </c>
      <c r="L59" s="43">
        <f t="shared" si="1"/>
        <v>50</v>
      </c>
      <c r="M59" s="51" t="str">
        <f t="shared" si="11"/>
        <v>C</v>
      </c>
      <c r="N59" s="51" t="str">
        <f t="shared" si="12"/>
        <v>5</v>
      </c>
      <c r="O59" s="51" t="str">
        <f t="shared" si="13"/>
        <v>FAIL</v>
      </c>
      <c r="P59" s="43">
        <v>36</v>
      </c>
      <c r="Q59" s="43">
        <v>18</v>
      </c>
      <c r="R59" s="43">
        <f t="shared" si="2"/>
        <v>54</v>
      </c>
      <c r="S59" s="51" t="str">
        <f t="shared" si="14"/>
        <v>C</v>
      </c>
      <c r="T59" s="51" t="str">
        <f t="shared" si="15"/>
        <v>5</v>
      </c>
      <c r="U59" s="52" t="str">
        <f t="shared" si="16"/>
        <v>PASS</v>
      </c>
      <c r="V59" s="43">
        <v>44</v>
      </c>
      <c r="W59" s="43">
        <v>23</v>
      </c>
      <c r="X59" s="43">
        <f t="shared" si="3"/>
        <v>67</v>
      </c>
      <c r="Y59" s="51" t="str">
        <f t="shared" si="17"/>
        <v>B+</v>
      </c>
      <c r="Z59" s="51" t="str">
        <f t="shared" si="18"/>
        <v>7</v>
      </c>
      <c r="AA59" s="52" t="str">
        <f t="shared" si="19"/>
        <v>PASS</v>
      </c>
      <c r="AB59" s="43">
        <v>46</v>
      </c>
      <c r="AC59" s="43">
        <v>35</v>
      </c>
      <c r="AD59" s="43">
        <f t="shared" si="4"/>
        <v>81</v>
      </c>
      <c r="AE59" s="51" t="str">
        <f t="shared" si="20"/>
        <v>A+</v>
      </c>
      <c r="AF59" s="51" t="str">
        <f t="shared" si="21"/>
        <v>9</v>
      </c>
      <c r="AG59" s="52" t="str">
        <f t="shared" si="22"/>
        <v>PASS</v>
      </c>
      <c r="AH59" s="43">
        <v>48</v>
      </c>
      <c r="AI59" s="43">
        <v>45</v>
      </c>
      <c r="AJ59" s="43">
        <f t="shared" si="5"/>
        <v>93</v>
      </c>
      <c r="AK59" s="51" t="str">
        <f t="shared" si="23"/>
        <v>O</v>
      </c>
      <c r="AL59" s="51" t="str">
        <f t="shared" si="24"/>
        <v>10</v>
      </c>
      <c r="AM59" s="51" t="str">
        <f t="shared" si="25"/>
        <v>PASS</v>
      </c>
      <c r="AN59" s="43">
        <v>30</v>
      </c>
      <c r="AO59" s="43">
        <v>22</v>
      </c>
      <c r="AP59" s="43">
        <f t="shared" si="26"/>
        <v>52</v>
      </c>
      <c r="AQ59" s="51" t="str">
        <f t="shared" si="27"/>
        <v>C</v>
      </c>
      <c r="AR59" s="51" t="str">
        <f t="shared" si="28"/>
        <v>5</v>
      </c>
      <c r="AS59" s="52" t="str">
        <f t="shared" si="29"/>
        <v>PASS</v>
      </c>
      <c r="AT59" s="43">
        <v>40</v>
      </c>
      <c r="AU59" s="43">
        <v>48</v>
      </c>
      <c r="AV59" s="43">
        <f t="shared" si="6"/>
        <v>88</v>
      </c>
      <c r="AW59" s="51" t="str">
        <f t="shared" si="30"/>
        <v>A+</v>
      </c>
      <c r="AX59" s="51" t="str">
        <f t="shared" si="31"/>
        <v>9</v>
      </c>
      <c r="AY59" s="43" t="str">
        <f t="shared" si="32"/>
        <v>PASS</v>
      </c>
      <c r="AZ59" s="53">
        <f t="shared" si="33"/>
        <v>556</v>
      </c>
      <c r="BA59" s="53">
        <f t="shared" si="38"/>
        <v>118</v>
      </c>
      <c r="BB59" s="54">
        <f t="shared" si="34"/>
        <v>6.5555555555555554</v>
      </c>
      <c r="BC59" s="55">
        <f t="shared" si="35"/>
        <v>69.5</v>
      </c>
      <c r="BD59" s="56">
        <f>SUM(COUNTIF(D59:AY59, {"FAIL","AB"}))</f>
        <v>1</v>
      </c>
      <c r="BE59" s="52" t="str">
        <f t="shared" si="40"/>
        <v>FAIL</v>
      </c>
      <c r="BG59" s="43">
        <v>139</v>
      </c>
      <c r="BH59" s="43">
        <v>143</v>
      </c>
      <c r="BI59" s="43">
        <v>118</v>
      </c>
      <c r="BJ59" s="60">
        <f t="shared" si="37"/>
        <v>6.8965517241379306</v>
      </c>
    </row>
    <row r="60" spans="1:62" s="50" customFormat="1" ht="30" customHeight="1" x14ac:dyDescent="0.3">
      <c r="A60" s="57">
        <v>57</v>
      </c>
      <c r="B60" s="41" t="s">
        <v>174</v>
      </c>
      <c r="C60" s="42" t="s">
        <v>175</v>
      </c>
      <c r="D60" s="43">
        <v>49</v>
      </c>
      <c r="E60" s="43">
        <v>31</v>
      </c>
      <c r="F60" s="43">
        <f t="shared" si="0"/>
        <v>80</v>
      </c>
      <c r="G60" s="43" t="str">
        <f t="shared" si="8"/>
        <v>A+</v>
      </c>
      <c r="H60" s="51" t="str">
        <f t="shared" si="9"/>
        <v>9</v>
      </c>
      <c r="I60" s="51" t="str">
        <f t="shared" si="10"/>
        <v>PASS</v>
      </c>
      <c r="J60" s="43">
        <v>46</v>
      </c>
      <c r="K60" s="43">
        <v>34</v>
      </c>
      <c r="L60" s="43">
        <f t="shared" si="1"/>
        <v>80</v>
      </c>
      <c r="M60" s="51" t="str">
        <f t="shared" si="11"/>
        <v>A+</v>
      </c>
      <c r="N60" s="51" t="str">
        <f t="shared" si="12"/>
        <v>9</v>
      </c>
      <c r="O60" s="51" t="str">
        <f t="shared" si="13"/>
        <v>PASS</v>
      </c>
      <c r="P60" s="43">
        <v>49</v>
      </c>
      <c r="Q60" s="43">
        <v>29</v>
      </c>
      <c r="R60" s="43">
        <f t="shared" si="2"/>
        <v>78</v>
      </c>
      <c r="S60" s="51" t="str">
        <f t="shared" si="14"/>
        <v>A</v>
      </c>
      <c r="T60" s="51" t="str">
        <f t="shared" si="15"/>
        <v>8</v>
      </c>
      <c r="U60" s="52" t="str">
        <f t="shared" si="16"/>
        <v>PASS</v>
      </c>
      <c r="V60" s="43">
        <v>46</v>
      </c>
      <c r="W60" s="43">
        <v>31</v>
      </c>
      <c r="X60" s="43">
        <f t="shared" si="3"/>
        <v>77</v>
      </c>
      <c r="Y60" s="51" t="str">
        <f t="shared" si="17"/>
        <v>A</v>
      </c>
      <c r="Z60" s="51" t="str">
        <f t="shared" si="18"/>
        <v>8</v>
      </c>
      <c r="AA60" s="52" t="str">
        <f t="shared" si="19"/>
        <v>PASS</v>
      </c>
      <c r="AB60" s="43">
        <v>48</v>
      </c>
      <c r="AC60" s="43">
        <v>40</v>
      </c>
      <c r="AD60" s="43">
        <f t="shared" si="4"/>
        <v>88</v>
      </c>
      <c r="AE60" s="51" t="str">
        <f t="shared" si="20"/>
        <v>A+</v>
      </c>
      <c r="AF60" s="51" t="str">
        <f t="shared" si="21"/>
        <v>9</v>
      </c>
      <c r="AG60" s="52" t="str">
        <f t="shared" si="22"/>
        <v>PASS</v>
      </c>
      <c r="AH60" s="43">
        <v>50</v>
      </c>
      <c r="AI60" s="43">
        <v>44</v>
      </c>
      <c r="AJ60" s="43">
        <f t="shared" si="5"/>
        <v>94</v>
      </c>
      <c r="AK60" s="51" t="str">
        <f t="shared" si="23"/>
        <v>O</v>
      </c>
      <c r="AL60" s="51" t="str">
        <f t="shared" si="24"/>
        <v>10</v>
      </c>
      <c r="AM60" s="51" t="str">
        <f t="shared" si="25"/>
        <v>PASS</v>
      </c>
      <c r="AN60" s="43">
        <v>40</v>
      </c>
      <c r="AO60" s="43">
        <v>31</v>
      </c>
      <c r="AP60" s="43">
        <f t="shared" si="26"/>
        <v>71</v>
      </c>
      <c r="AQ60" s="51" t="str">
        <f t="shared" si="27"/>
        <v>A</v>
      </c>
      <c r="AR60" s="51" t="str">
        <f t="shared" si="28"/>
        <v>8</v>
      </c>
      <c r="AS60" s="52" t="str">
        <f t="shared" si="29"/>
        <v>PASS</v>
      </c>
      <c r="AT60" s="43">
        <v>49</v>
      </c>
      <c r="AU60" s="43">
        <v>49</v>
      </c>
      <c r="AV60" s="43">
        <f t="shared" si="6"/>
        <v>98</v>
      </c>
      <c r="AW60" s="51" t="str">
        <f t="shared" si="30"/>
        <v>O</v>
      </c>
      <c r="AX60" s="51" t="str">
        <f t="shared" si="31"/>
        <v>10</v>
      </c>
      <c r="AY60" s="43" t="str">
        <f t="shared" si="32"/>
        <v>PASS</v>
      </c>
      <c r="AZ60" s="53">
        <f t="shared" si="33"/>
        <v>666</v>
      </c>
      <c r="BA60" s="53">
        <f t="shared" si="38"/>
        <v>156</v>
      </c>
      <c r="BB60" s="54">
        <f t="shared" si="34"/>
        <v>8.6666666666666661</v>
      </c>
      <c r="BC60" s="55">
        <f t="shared" si="35"/>
        <v>83.25</v>
      </c>
      <c r="BD60" s="56">
        <f>SUM(COUNTIF(D60:AY60, {"FAIL","AB"}))</f>
        <v>0</v>
      </c>
      <c r="BE60" s="52" t="str">
        <f t="shared" si="40"/>
        <v>FCD</v>
      </c>
      <c r="BG60" s="43">
        <v>142</v>
      </c>
      <c r="BH60" s="43">
        <v>153</v>
      </c>
      <c r="BI60" s="43">
        <v>156</v>
      </c>
      <c r="BJ60" s="60">
        <f t="shared" si="37"/>
        <v>7.7758620689655169</v>
      </c>
    </row>
    <row r="61" spans="1:62" s="50" customFormat="1" ht="30" customHeight="1" x14ac:dyDescent="0.3">
      <c r="A61" s="57">
        <v>58</v>
      </c>
      <c r="B61" s="41" t="s">
        <v>176</v>
      </c>
      <c r="C61" s="42" t="s">
        <v>177</v>
      </c>
      <c r="D61" s="43">
        <v>50</v>
      </c>
      <c r="E61" s="43">
        <v>18</v>
      </c>
      <c r="F61" s="43">
        <f t="shared" si="0"/>
        <v>68</v>
      </c>
      <c r="G61" s="43" t="str">
        <f t="shared" si="8"/>
        <v>B+</v>
      </c>
      <c r="H61" s="51" t="str">
        <f t="shared" si="9"/>
        <v>7</v>
      </c>
      <c r="I61" s="51" t="str">
        <f t="shared" si="10"/>
        <v>PASS</v>
      </c>
      <c r="J61" s="43">
        <v>47</v>
      </c>
      <c r="K61" s="43">
        <v>19</v>
      </c>
      <c r="L61" s="43">
        <f t="shared" si="1"/>
        <v>66</v>
      </c>
      <c r="M61" s="51" t="str">
        <f t="shared" si="11"/>
        <v>B+</v>
      </c>
      <c r="N61" s="51" t="str">
        <f t="shared" si="12"/>
        <v>7</v>
      </c>
      <c r="O61" s="51" t="str">
        <f t="shared" si="13"/>
        <v>PASS</v>
      </c>
      <c r="P61" s="43">
        <v>46</v>
      </c>
      <c r="Q61" s="43">
        <v>18</v>
      </c>
      <c r="R61" s="43">
        <f t="shared" si="2"/>
        <v>64</v>
      </c>
      <c r="S61" s="51" t="str">
        <f t="shared" si="14"/>
        <v>B+</v>
      </c>
      <c r="T61" s="51" t="str">
        <f t="shared" si="15"/>
        <v>7</v>
      </c>
      <c r="U61" s="52" t="str">
        <f t="shared" si="16"/>
        <v>PASS</v>
      </c>
      <c r="V61" s="43">
        <v>43</v>
      </c>
      <c r="W61" s="43">
        <v>18</v>
      </c>
      <c r="X61" s="43">
        <f t="shared" si="3"/>
        <v>61</v>
      </c>
      <c r="Y61" s="51" t="str">
        <f t="shared" si="17"/>
        <v>B+</v>
      </c>
      <c r="Z61" s="51" t="str">
        <f t="shared" si="18"/>
        <v>7</v>
      </c>
      <c r="AA61" s="52" t="str">
        <f t="shared" si="19"/>
        <v>PASS</v>
      </c>
      <c r="AB61" s="43">
        <v>50</v>
      </c>
      <c r="AC61" s="43">
        <v>48</v>
      </c>
      <c r="AD61" s="43">
        <f t="shared" si="4"/>
        <v>98</v>
      </c>
      <c r="AE61" s="51" t="str">
        <f t="shared" si="20"/>
        <v>O</v>
      </c>
      <c r="AF61" s="51" t="str">
        <f t="shared" si="21"/>
        <v>10</v>
      </c>
      <c r="AG61" s="52" t="str">
        <f t="shared" si="22"/>
        <v>PASS</v>
      </c>
      <c r="AH61" s="43">
        <v>49</v>
      </c>
      <c r="AI61" s="43">
        <v>47</v>
      </c>
      <c r="AJ61" s="43">
        <f t="shared" si="5"/>
        <v>96</v>
      </c>
      <c r="AK61" s="51" t="str">
        <f t="shared" si="23"/>
        <v>O</v>
      </c>
      <c r="AL61" s="51" t="str">
        <f t="shared" si="24"/>
        <v>10</v>
      </c>
      <c r="AM61" s="51" t="str">
        <f t="shared" si="25"/>
        <v>PASS</v>
      </c>
      <c r="AN61" s="43">
        <v>42</v>
      </c>
      <c r="AO61" s="43">
        <v>25</v>
      </c>
      <c r="AP61" s="43">
        <f t="shared" si="26"/>
        <v>67</v>
      </c>
      <c r="AQ61" s="51" t="str">
        <f t="shared" si="27"/>
        <v>B+</v>
      </c>
      <c r="AR61" s="51" t="str">
        <f t="shared" si="28"/>
        <v>7</v>
      </c>
      <c r="AS61" s="52" t="str">
        <f t="shared" si="29"/>
        <v>PASS</v>
      </c>
      <c r="AT61" s="43">
        <v>49</v>
      </c>
      <c r="AU61" s="43">
        <v>49</v>
      </c>
      <c r="AV61" s="43">
        <f t="shared" si="6"/>
        <v>98</v>
      </c>
      <c r="AW61" s="51" t="str">
        <f t="shared" si="30"/>
        <v>O</v>
      </c>
      <c r="AX61" s="51" t="str">
        <f t="shared" si="31"/>
        <v>10</v>
      </c>
      <c r="AY61" s="43" t="str">
        <f t="shared" si="32"/>
        <v>PASS</v>
      </c>
      <c r="AZ61" s="53">
        <f t="shared" si="33"/>
        <v>618</v>
      </c>
      <c r="BA61" s="53">
        <f t="shared" si="38"/>
        <v>135</v>
      </c>
      <c r="BB61" s="54">
        <f t="shared" si="34"/>
        <v>7.5</v>
      </c>
      <c r="BC61" s="55">
        <f t="shared" si="35"/>
        <v>77.25</v>
      </c>
      <c r="BD61" s="56">
        <f>SUM(COUNTIF(D61:AY61, {"FAIL","AB"}))</f>
        <v>0</v>
      </c>
      <c r="BE61" s="52" t="str">
        <f t="shared" si="40"/>
        <v>FCD</v>
      </c>
      <c r="BG61" s="43">
        <v>142</v>
      </c>
      <c r="BH61" s="43">
        <v>146</v>
      </c>
      <c r="BI61" s="43">
        <v>135</v>
      </c>
      <c r="BJ61" s="60">
        <f t="shared" si="37"/>
        <v>7.2931034482758621</v>
      </c>
    </row>
    <row r="62" spans="1:62" s="50" customFormat="1" ht="30" customHeight="1" x14ac:dyDescent="0.3">
      <c r="A62" s="57">
        <v>59</v>
      </c>
      <c r="B62" s="41" t="s">
        <v>178</v>
      </c>
      <c r="C62" s="42" t="s">
        <v>179</v>
      </c>
      <c r="D62" s="43">
        <v>43</v>
      </c>
      <c r="E62" s="43">
        <v>12</v>
      </c>
      <c r="F62" s="43">
        <f t="shared" si="0"/>
        <v>55</v>
      </c>
      <c r="G62" s="43" t="str">
        <f t="shared" si="8"/>
        <v>B</v>
      </c>
      <c r="H62" s="51" t="str">
        <f t="shared" si="9"/>
        <v>6</v>
      </c>
      <c r="I62" s="51" t="str">
        <f t="shared" si="10"/>
        <v>FAIL</v>
      </c>
      <c r="J62" s="43">
        <v>46</v>
      </c>
      <c r="K62" s="43">
        <v>21</v>
      </c>
      <c r="L62" s="43">
        <f t="shared" si="1"/>
        <v>67</v>
      </c>
      <c r="M62" s="51" t="str">
        <f t="shared" si="11"/>
        <v>B+</v>
      </c>
      <c r="N62" s="51" t="str">
        <f t="shared" si="12"/>
        <v>7</v>
      </c>
      <c r="O62" s="51" t="str">
        <f t="shared" si="13"/>
        <v>PASS</v>
      </c>
      <c r="P62" s="43">
        <v>48</v>
      </c>
      <c r="Q62" s="43">
        <v>32</v>
      </c>
      <c r="R62" s="43">
        <f t="shared" si="2"/>
        <v>80</v>
      </c>
      <c r="S62" s="51" t="str">
        <f t="shared" si="14"/>
        <v>A+</v>
      </c>
      <c r="T62" s="51" t="str">
        <f t="shared" si="15"/>
        <v>9</v>
      </c>
      <c r="U62" s="52" t="str">
        <f t="shared" si="16"/>
        <v>PASS</v>
      </c>
      <c r="V62" s="43">
        <v>49</v>
      </c>
      <c r="W62" s="43">
        <v>30</v>
      </c>
      <c r="X62" s="43">
        <f t="shared" si="3"/>
        <v>79</v>
      </c>
      <c r="Y62" s="51" t="str">
        <f t="shared" si="17"/>
        <v>A</v>
      </c>
      <c r="Z62" s="51" t="str">
        <f t="shared" si="18"/>
        <v>8</v>
      </c>
      <c r="AA62" s="52" t="str">
        <f t="shared" si="19"/>
        <v>PASS</v>
      </c>
      <c r="AB62" s="43">
        <v>49</v>
      </c>
      <c r="AC62" s="43">
        <v>35</v>
      </c>
      <c r="AD62" s="43">
        <f t="shared" si="4"/>
        <v>84</v>
      </c>
      <c r="AE62" s="51" t="str">
        <f t="shared" si="20"/>
        <v>A+</v>
      </c>
      <c r="AF62" s="51" t="str">
        <f t="shared" si="21"/>
        <v>9</v>
      </c>
      <c r="AG62" s="52" t="str">
        <f t="shared" si="22"/>
        <v>PASS</v>
      </c>
      <c r="AH62" s="43">
        <v>49</v>
      </c>
      <c r="AI62" s="43">
        <v>46</v>
      </c>
      <c r="AJ62" s="43">
        <f t="shared" si="5"/>
        <v>95</v>
      </c>
      <c r="AK62" s="51" t="str">
        <f t="shared" si="23"/>
        <v>O</v>
      </c>
      <c r="AL62" s="51" t="str">
        <f t="shared" si="24"/>
        <v>10</v>
      </c>
      <c r="AM62" s="51" t="str">
        <f t="shared" si="25"/>
        <v>PASS</v>
      </c>
      <c r="AN62" s="43">
        <v>40</v>
      </c>
      <c r="AO62" s="43">
        <v>18</v>
      </c>
      <c r="AP62" s="43">
        <f t="shared" si="26"/>
        <v>58</v>
      </c>
      <c r="AQ62" s="51" t="str">
        <f t="shared" si="27"/>
        <v>B</v>
      </c>
      <c r="AR62" s="51" t="str">
        <f t="shared" si="28"/>
        <v>6</v>
      </c>
      <c r="AS62" s="52" t="str">
        <f t="shared" si="29"/>
        <v>PASS</v>
      </c>
      <c r="AT62" s="43">
        <v>49</v>
      </c>
      <c r="AU62" s="43">
        <v>48</v>
      </c>
      <c r="AV62" s="43">
        <f t="shared" si="6"/>
        <v>97</v>
      </c>
      <c r="AW62" s="51" t="str">
        <f t="shared" si="30"/>
        <v>O</v>
      </c>
      <c r="AX62" s="51" t="str">
        <f t="shared" si="31"/>
        <v>10</v>
      </c>
      <c r="AY62" s="43" t="str">
        <f t="shared" si="32"/>
        <v>PASS</v>
      </c>
      <c r="AZ62" s="53">
        <f t="shared" si="33"/>
        <v>615</v>
      </c>
      <c r="BA62" s="53">
        <f t="shared" si="38"/>
        <v>141</v>
      </c>
      <c r="BB62" s="54">
        <f t="shared" si="34"/>
        <v>7.833333333333333</v>
      </c>
      <c r="BC62" s="55">
        <f t="shared" si="35"/>
        <v>76.875</v>
      </c>
      <c r="BD62" s="56">
        <f>SUM(COUNTIF(D62:AY62, {"FAIL","AB"}))</f>
        <v>1</v>
      </c>
      <c r="BE62" s="52" t="str">
        <f t="shared" si="40"/>
        <v>FAIL</v>
      </c>
      <c r="BG62" s="43">
        <v>158</v>
      </c>
      <c r="BH62" s="43">
        <v>157</v>
      </c>
      <c r="BI62" s="43">
        <v>141</v>
      </c>
      <c r="BJ62" s="60">
        <f t="shared" si="37"/>
        <v>7.8620689655172411</v>
      </c>
    </row>
    <row r="63" spans="1:62" s="50" customFormat="1" ht="30" customHeight="1" x14ac:dyDescent="0.3">
      <c r="A63" s="57">
        <v>60</v>
      </c>
      <c r="B63" s="41" t="s">
        <v>180</v>
      </c>
      <c r="C63" s="42" t="s">
        <v>181</v>
      </c>
      <c r="D63" s="43">
        <v>36</v>
      </c>
      <c r="E63" s="43">
        <v>18</v>
      </c>
      <c r="F63" s="43">
        <f t="shared" si="0"/>
        <v>54</v>
      </c>
      <c r="G63" s="43" t="str">
        <f t="shared" si="8"/>
        <v>C</v>
      </c>
      <c r="H63" s="51" t="str">
        <f t="shared" si="9"/>
        <v>5</v>
      </c>
      <c r="I63" s="51" t="str">
        <f t="shared" si="10"/>
        <v>PASS</v>
      </c>
      <c r="J63" s="43">
        <v>43</v>
      </c>
      <c r="K63" s="43">
        <v>10</v>
      </c>
      <c r="L63" s="43">
        <f t="shared" si="1"/>
        <v>53</v>
      </c>
      <c r="M63" s="51" t="str">
        <f t="shared" si="11"/>
        <v>C</v>
      </c>
      <c r="N63" s="51" t="str">
        <f t="shared" si="12"/>
        <v>5</v>
      </c>
      <c r="O63" s="51" t="str">
        <f t="shared" si="13"/>
        <v>FAIL</v>
      </c>
      <c r="P63" s="43">
        <v>38</v>
      </c>
      <c r="Q63" s="43">
        <v>13</v>
      </c>
      <c r="R63" s="43">
        <f t="shared" si="2"/>
        <v>51</v>
      </c>
      <c r="S63" s="51" t="str">
        <f t="shared" si="14"/>
        <v>C</v>
      </c>
      <c r="T63" s="51" t="str">
        <f t="shared" si="15"/>
        <v>5</v>
      </c>
      <c r="U63" s="52" t="str">
        <f t="shared" si="16"/>
        <v>FAIL</v>
      </c>
      <c r="V63" s="43">
        <v>36</v>
      </c>
      <c r="W63" s="43">
        <v>18</v>
      </c>
      <c r="X63" s="43">
        <f t="shared" si="3"/>
        <v>54</v>
      </c>
      <c r="Y63" s="51" t="str">
        <f t="shared" si="17"/>
        <v>C</v>
      </c>
      <c r="Z63" s="51" t="str">
        <f t="shared" si="18"/>
        <v>5</v>
      </c>
      <c r="AA63" s="52" t="str">
        <f t="shared" si="19"/>
        <v>PASS</v>
      </c>
      <c r="AB63" s="43">
        <v>49</v>
      </c>
      <c r="AC63" s="43">
        <v>42</v>
      </c>
      <c r="AD63" s="43">
        <f t="shared" si="4"/>
        <v>91</v>
      </c>
      <c r="AE63" s="51" t="str">
        <f t="shared" si="20"/>
        <v>O</v>
      </c>
      <c r="AF63" s="51" t="str">
        <f t="shared" si="21"/>
        <v>10</v>
      </c>
      <c r="AG63" s="52" t="str">
        <f t="shared" si="22"/>
        <v>PASS</v>
      </c>
      <c r="AH63" s="43">
        <v>48</v>
      </c>
      <c r="AI63" s="43">
        <v>45</v>
      </c>
      <c r="AJ63" s="43">
        <f t="shared" si="5"/>
        <v>93</v>
      </c>
      <c r="AK63" s="51" t="str">
        <f t="shared" si="23"/>
        <v>O</v>
      </c>
      <c r="AL63" s="51" t="str">
        <f t="shared" si="24"/>
        <v>10</v>
      </c>
      <c r="AM63" s="51" t="str">
        <f t="shared" si="25"/>
        <v>PASS</v>
      </c>
      <c r="AN63" s="43">
        <v>36</v>
      </c>
      <c r="AO63" s="43">
        <v>19</v>
      </c>
      <c r="AP63" s="43">
        <f t="shared" si="26"/>
        <v>55</v>
      </c>
      <c r="AQ63" s="51" t="str">
        <f t="shared" si="27"/>
        <v>B</v>
      </c>
      <c r="AR63" s="51" t="str">
        <f t="shared" si="28"/>
        <v>6</v>
      </c>
      <c r="AS63" s="52" t="str">
        <f t="shared" si="29"/>
        <v>PASS</v>
      </c>
      <c r="AT63" s="43">
        <v>50</v>
      </c>
      <c r="AU63" s="43">
        <v>48</v>
      </c>
      <c r="AV63" s="43">
        <f t="shared" si="6"/>
        <v>98</v>
      </c>
      <c r="AW63" s="51" t="str">
        <f t="shared" si="30"/>
        <v>O</v>
      </c>
      <c r="AX63" s="51" t="str">
        <f t="shared" si="31"/>
        <v>10</v>
      </c>
      <c r="AY63" s="43" t="str">
        <f t="shared" si="32"/>
        <v>PASS</v>
      </c>
      <c r="AZ63" s="53">
        <f t="shared" si="33"/>
        <v>549</v>
      </c>
      <c r="BA63" s="53">
        <f t="shared" si="38"/>
        <v>106</v>
      </c>
      <c r="BB63" s="54">
        <f t="shared" si="34"/>
        <v>5.8888888888888893</v>
      </c>
      <c r="BC63" s="55">
        <f t="shared" si="35"/>
        <v>68.625</v>
      </c>
      <c r="BD63" s="56">
        <f>SUM(COUNTIF(D63:AY63, {"FAIL","AB"}))</f>
        <v>2</v>
      </c>
      <c r="BE63" s="58" t="str">
        <f t="shared" si="40"/>
        <v>FAIL</v>
      </c>
      <c r="BG63" s="43">
        <v>136</v>
      </c>
      <c r="BH63" s="43">
        <v>109</v>
      </c>
      <c r="BI63" s="43">
        <v>106</v>
      </c>
      <c r="BJ63" s="60">
        <f t="shared" si="37"/>
        <v>6.0517241379310347</v>
      </c>
    </row>
    <row r="64" spans="1:62" s="50" customFormat="1" ht="26.25" customHeight="1" x14ac:dyDescent="0.3">
      <c r="A64" s="57">
        <v>61</v>
      </c>
      <c r="B64" s="41" t="s">
        <v>182</v>
      </c>
      <c r="C64" s="42" t="s">
        <v>183</v>
      </c>
      <c r="D64" s="43">
        <v>46</v>
      </c>
      <c r="E64" s="43">
        <v>21</v>
      </c>
      <c r="F64" s="43">
        <f t="shared" si="0"/>
        <v>67</v>
      </c>
      <c r="G64" s="43" t="str">
        <f t="shared" si="8"/>
        <v>B+</v>
      </c>
      <c r="H64" s="51" t="str">
        <f t="shared" si="9"/>
        <v>7</v>
      </c>
      <c r="I64" s="51" t="str">
        <f t="shared" si="10"/>
        <v>PASS</v>
      </c>
      <c r="J64" s="43">
        <v>38</v>
      </c>
      <c r="K64" s="43">
        <v>18</v>
      </c>
      <c r="L64" s="43">
        <f t="shared" si="1"/>
        <v>56</v>
      </c>
      <c r="M64" s="51" t="str">
        <f t="shared" si="11"/>
        <v>B</v>
      </c>
      <c r="N64" s="51" t="str">
        <f t="shared" si="12"/>
        <v>6</v>
      </c>
      <c r="O64" s="51" t="str">
        <f t="shared" si="13"/>
        <v>PASS</v>
      </c>
      <c r="P64" s="43">
        <v>48</v>
      </c>
      <c r="Q64" s="43">
        <v>18</v>
      </c>
      <c r="R64" s="43">
        <f t="shared" si="2"/>
        <v>66</v>
      </c>
      <c r="S64" s="51" t="str">
        <f t="shared" si="14"/>
        <v>B+</v>
      </c>
      <c r="T64" s="51" t="str">
        <f t="shared" si="15"/>
        <v>7</v>
      </c>
      <c r="U64" s="52" t="str">
        <f t="shared" si="16"/>
        <v>PASS</v>
      </c>
      <c r="V64" s="43">
        <v>42</v>
      </c>
      <c r="W64" s="43">
        <v>35</v>
      </c>
      <c r="X64" s="43">
        <f t="shared" si="3"/>
        <v>77</v>
      </c>
      <c r="Y64" s="51" t="str">
        <f t="shared" si="17"/>
        <v>A</v>
      </c>
      <c r="Z64" s="51" t="str">
        <f t="shared" si="18"/>
        <v>8</v>
      </c>
      <c r="AA64" s="52" t="str">
        <f t="shared" si="19"/>
        <v>PASS</v>
      </c>
      <c r="AB64" s="43">
        <v>48</v>
      </c>
      <c r="AC64" s="43">
        <v>45</v>
      </c>
      <c r="AD64" s="43">
        <f t="shared" si="4"/>
        <v>93</v>
      </c>
      <c r="AE64" s="51" t="str">
        <f t="shared" si="20"/>
        <v>O</v>
      </c>
      <c r="AF64" s="51" t="str">
        <f t="shared" si="21"/>
        <v>10</v>
      </c>
      <c r="AG64" s="52" t="str">
        <f t="shared" si="22"/>
        <v>PASS</v>
      </c>
      <c r="AH64" s="43">
        <v>49</v>
      </c>
      <c r="AI64" s="43">
        <v>45</v>
      </c>
      <c r="AJ64" s="43">
        <f t="shared" si="5"/>
        <v>94</v>
      </c>
      <c r="AK64" s="51" t="str">
        <f t="shared" si="23"/>
        <v>O</v>
      </c>
      <c r="AL64" s="51" t="str">
        <f t="shared" si="24"/>
        <v>10</v>
      </c>
      <c r="AM64" s="51" t="str">
        <f t="shared" si="25"/>
        <v>PASS</v>
      </c>
      <c r="AN64" s="43">
        <v>35</v>
      </c>
      <c r="AO64" s="43">
        <v>24</v>
      </c>
      <c r="AP64" s="43">
        <f t="shared" si="26"/>
        <v>59</v>
      </c>
      <c r="AQ64" s="51" t="str">
        <f t="shared" si="27"/>
        <v>B</v>
      </c>
      <c r="AR64" s="51" t="str">
        <f t="shared" si="28"/>
        <v>6</v>
      </c>
      <c r="AS64" s="52" t="str">
        <f t="shared" si="29"/>
        <v>PASS</v>
      </c>
      <c r="AT64" s="43">
        <v>46</v>
      </c>
      <c r="AU64" s="43">
        <v>47</v>
      </c>
      <c r="AV64" s="43">
        <f t="shared" si="6"/>
        <v>93</v>
      </c>
      <c r="AW64" s="51" t="str">
        <f t="shared" si="30"/>
        <v>O</v>
      </c>
      <c r="AX64" s="51" t="str">
        <f t="shared" si="31"/>
        <v>10</v>
      </c>
      <c r="AY64" s="43" t="str">
        <f t="shared" si="32"/>
        <v>PASS</v>
      </c>
      <c r="AZ64" s="53">
        <f t="shared" si="33"/>
        <v>605</v>
      </c>
      <c r="BA64" s="53">
        <f t="shared" si="38"/>
        <v>133</v>
      </c>
      <c r="BB64" s="54">
        <f t="shared" si="34"/>
        <v>7.3888888888888893</v>
      </c>
      <c r="BC64" s="55">
        <f t="shared" si="35"/>
        <v>75.625</v>
      </c>
      <c r="BD64" s="56">
        <f>SUM(COUNTIF(D64:AY64, {"FAIL","AB"}))</f>
        <v>0</v>
      </c>
      <c r="BE64" s="52" t="str">
        <f t="shared" si="39"/>
        <v>FCD</v>
      </c>
      <c r="BG64" s="43">
        <v>122</v>
      </c>
      <c r="BH64" s="43">
        <v>117</v>
      </c>
      <c r="BI64" s="43">
        <v>133</v>
      </c>
      <c r="BJ64" s="60">
        <f t="shared" si="37"/>
        <v>6.4137931034482758</v>
      </c>
    </row>
    <row r="65" spans="1:62" s="50" customFormat="1" ht="30" customHeight="1" x14ac:dyDescent="0.3">
      <c r="A65" s="57">
        <v>62</v>
      </c>
      <c r="B65" s="41" t="s">
        <v>184</v>
      </c>
      <c r="C65" s="42" t="s">
        <v>185</v>
      </c>
      <c r="D65" s="43">
        <v>46</v>
      </c>
      <c r="E65" s="43">
        <v>34</v>
      </c>
      <c r="F65" s="43">
        <f t="shared" si="0"/>
        <v>80</v>
      </c>
      <c r="G65" s="43" t="str">
        <f t="shared" si="8"/>
        <v>A+</v>
      </c>
      <c r="H65" s="51" t="str">
        <f t="shared" si="9"/>
        <v>9</v>
      </c>
      <c r="I65" s="51" t="str">
        <f t="shared" si="10"/>
        <v>PASS</v>
      </c>
      <c r="J65" s="43">
        <v>44</v>
      </c>
      <c r="K65" s="43">
        <v>24</v>
      </c>
      <c r="L65" s="43">
        <f t="shared" si="1"/>
        <v>68</v>
      </c>
      <c r="M65" s="51" t="str">
        <f t="shared" si="11"/>
        <v>B+</v>
      </c>
      <c r="N65" s="51" t="str">
        <f t="shared" si="12"/>
        <v>7</v>
      </c>
      <c r="O65" s="51" t="str">
        <f t="shared" si="13"/>
        <v>PASS</v>
      </c>
      <c r="P65" s="43">
        <v>47</v>
      </c>
      <c r="Q65" s="43">
        <v>21</v>
      </c>
      <c r="R65" s="43">
        <f t="shared" si="2"/>
        <v>68</v>
      </c>
      <c r="S65" s="51" t="str">
        <f t="shared" si="14"/>
        <v>B+</v>
      </c>
      <c r="T65" s="51" t="str">
        <f t="shared" si="15"/>
        <v>7</v>
      </c>
      <c r="U65" s="52" t="str">
        <f t="shared" si="16"/>
        <v>PASS</v>
      </c>
      <c r="V65" s="43">
        <v>42</v>
      </c>
      <c r="W65" s="43">
        <v>30</v>
      </c>
      <c r="X65" s="43">
        <f t="shared" si="3"/>
        <v>72</v>
      </c>
      <c r="Y65" s="51" t="str">
        <f t="shared" si="17"/>
        <v>A</v>
      </c>
      <c r="Z65" s="51" t="str">
        <f t="shared" si="18"/>
        <v>8</v>
      </c>
      <c r="AA65" s="52" t="str">
        <f t="shared" si="19"/>
        <v>PASS</v>
      </c>
      <c r="AB65" s="43">
        <v>48</v>
      </c>
      <c r="AC65" s="43">
        <v>48</v>
      </c>
      <c r="AD65" s="43">
        <f t="shared" si="4"/>
        <v>96</v>
      </c>
      <c r="AE65" s="51" t="str">
        <f t="shared" si="20"/>
        <v>O</v>
      </c>
      <c r="AF65" s="51" t="str">
        <f t="shared" si="21"/>
        <v>10</v>
      </c>
      <c r="AG65" s="52" t="str">
        <f t="shared" si="22"/>
        <v>PASS</v>
      </c>
      <c r="AH65" s="43">
        <v>49</v>
      </c>
      <c r="AI65" s="43">
        <v>48</v>
      </c>
      <c r="AJ65" s="43">
        <f t="shared" si="5"/>
        <v>97</v>
      </c>
      <c r="AK65" s="51" t="str">
        <f t="shared" si="23"/>
        <v>O</v>
      </c>
      <c r="AL65" s="51" t="str">
        <f t="shared" si="24"/>
        <v>10</v>
      </c>
      <c r="AM65" s="51" t="str">
        <f t="shared" si="25"/>
        <v>PASS</v>
      </c>
      <c r="AN65" s="43">
        <v>41</v>
      </c>
      <c r="AO65" s="43">
        <v>26</v>
      </c>
      <c r="AP65" s="43">
        <f t="shared" si="26"/>
        <v>67</v>
      </c>
      <c r="AQ65" s="51" t="str">
        <f t="shared" si="27"/>
        <v>B+</v>
      </c>
      <c r="AR65" s="51" t="str">
        <f t="shared" si="28"/>
        <v>7</v>
      </c>
      <c r="AS65" s="52" t="str">
        <f t="shared" si="29"/>
        <v>PASS</v>
      </c>
      <c r="AT65" s="43">
        <v>49</v>
      </c>
      <c r="AU65" s="43">
        <v>46</v>
      </c>
      <c r="AV65" s="43">
        <f t="shared" si="6"/>
        <v>95</v>
      </c>
      <c r="AW65" s="51" t="str">
        <f t="shared" si="30"/>
        <v>O</v>
      </c>
      <c r="AX65" s="51" t="str">
        <f t="shared" si="31"/>
        <v>10</v>
      </c>
      <c r="AY65" s="43" t="str">
        <f t="shared" si="32"/>
        <v>PASS</v>
      </c>
      <c r="AZ65" s="53">
        <f t="shared" si="33"/>
        <v>643</v>
      </c>
      <c r="BA65" s="53">
        <f t="shared" si="38"/>
        <v>144</v>
      </c>
      <c r="BB65" s="54">
        <f t="shared" si="34"/>
        <v>8</v>
      </c>
      <c r="BC65" s="55">
        <f t="shared" si="35"/>
        <v>80.375</v>
      </c>
      <c r="BD65" s="56">
        <f>SUM(COUNTIF(D65:AY65, {"FAIL","AB"}))</f>
        <v>0</v>
      </c>
      <c r="BE65" s="52" t="str">
        <f t="shared" si="39"/>
        <v>FCD</v>
      </c>
      <c r="BG65" s="43">
        <v>151</v>
      </c>
      <c r="BH65" s="43">
        <v>140</v>
      </c>
      <c r="BI65" s="43">
        <v>144</v>
      </c>
      <c r="BJ65" s="60">
        <f t="shared" si="37"/>
        <v>7.5</v>
      </c>
    </row>
    <row r="66" spans="1:62" s="50" customFormat="1" ht="30" customHeight="1" x14ac:dyDescent="0.3">
      <c r="A66" s="57">
        <v>63</v>
      </c>
      <c r="B66" s="41" t="s">
        <v>186</v>
      </c>
      <c r="C66" s="42" t="s">
        <v>187</v>
      </c>
      <c r="D66" s="43">
        <v>47</v>
      </c>
      <c r="E66" s="43">
        <v>25</v>
      </c>
      <c r="F66" s="43">
        <f t="shared" si="0"/>
        <v>72</v>
      </c>
      <c r="G66" s="43" t="str">
        <f t="shared" si="8"/>
        <v>A</v>
      </c>
      <c r="H66" s="51" t="str">
        <f t="shared" si="9"/>
        <v>8</v>
      </c>
      <c r="I66" s="51" t="str">
        <f t="shared" si="10"/>
        <v>PASS</v>
      </c>
      <c r="J66" s="43">
        <v>46</v>
      </c>
      <c r="K66" s="43">
        <v>11</v>
      </c>
      <c r="L66" s="43">
        <f t="shared" si="1"/>
        <v>57</v>
      </c>
      <c r="M66" s="51" t="str">
        <f t="shared" si="11"/>
        <v>B</v>
      </c>
      <c r="N66" s="51" t="str">
        <f t="shared" si="12"/>
        <v>6</v>
      </c>
      <c r="O66" s="51" t="str">
        <f t="shared" si="13"/>
        <v>FAIL</v>
      </c>
      <c r="P66" s="43">
        <v>46</v>
      </c>
      <c r="Q66" s="43">
        <v>18</v>
      </c>
      <c r="R66" s="43">
        <f t="shared" si="2"/>
        <v>64</v>
      </c>
      <c r="S66" s="51" t="str">
        <f t="shared" si="14"/>
        <v>B+</v>
      </c>
      <c r="T66" s="51" t="str">
        <f t="shared" si="15"/>
        <v>7</v>
      </c>
      <c r="U66" s="52" t="str">
        <f t="shared" si="16"/>
        <v>PASS</v>
      </c>
      <c r="V66" s="43">
        <v>42</v>
      </c>
      <c r="W66" s="43">
        <v>23</v>
      </c>
      <c r="X66" s="43">
        <f t="shared" si="3"/>
        <v>65</v>
      </c>
      <c r="Y66" s="51" t="str">
        <f t="shared" si="17"/>
        <v>B+</v>
      </c>
      <c r="Z66" s="51" t="str">
        <f t="shared" si="18"/>
        <v>7</v>
      </c>
      <c r="AA66" s="52" t="str">
        <f t="shared" si="19"/>
        <v>PASS</v>
      </c>
      <c r="AB66" s="43">
        <v>47</v>
      </c>
      <c r="AC66" s="43">
        <v>46</v>
      </c>
      <c r="AD66" s="43">
        <f t="shared" si="4"/>
        <v>93</v>
      </c>
      <c r="AE66" s="51" t="str">
        <f t="shared" si="20"/>
        <v>O</v>
      </c>
      <c r="AF66" s="51" t="str">
        <f t="shared" si="21"/>
        <v>10</v>
      </c>
      <c r="AG66" s="52" t="str">
        <f t="shared" si="22"/>
        <v>PASS</v>
      </c>
      <c r="AH66" s="43">
        <v>49</v>
      </c>
      <c r="AI66" s="43">
        <v>46</v>
      </c>
      <c r="AJ66" s="43">
        <f t="shared" si="5"/>
        <v>95</v>
      </c>
      <c r="AK66" s="51" t="str">
        <f t="shared" si="23"/>
        <v>O</v>
      </c>
      <c r="AL66" s="51" t="str">
        <f t="shared" si="24"/>
        <v>10</v>
      </c>
      <c r="AM66" s="51" t="str">
        <f t="shared" si="25"/>
        <v>PASS</v>
      </c>
      <c r="AN66" s="43">
        <v>42</v>
      </c>
      <c r="AO66" s="43">
        <v>29</v>
      </c>
      <c r="AP66" s="43">
        <f t="shared" si="26"/>
        <v>71</v>
      </c>
      <c r="AQ66" s="51" t="str">
        <f t="shared" si="27"/>
        <v>A</v>
      </c>
      <c r="AR66" s="51" t="str">
        <f t="shared" si="28"/>
        <v>8</v>
      </c>
      <c r="AS66" s="52" t="str">
        <f t="shared" si="29"/>
        <v>PASS</v>
      </c>
      <c r="AT66" s="43">
        <v>50</v>
      </c>
      <c r="AU66" s="43">
        <v>48</v>
      </c>
      <c r="AV66" s="43">
        <f t="shared" si="6"/>
        <v>98</v>
      </c>
      <c r="AW66" s="51" t="str">
        <f t="shared" si="30"/>
        <v>O</v>
      </c>
      <c r="AX66" s="51" t="str">
        <f t="shared" si="31"/>
        <v>10</v>
      </c>
      <c r="AY66" s="43" t="str">
        <f t="shared" si="32"/>
        <v>PASS</v>
      </c>
      <c r="AZ66" s="53">
        <f t="shared" si="33"/>
        <v>615</v>
      </c>
      <c r="BA66" s="53">
        <f t="shared" si="38"/>
        <v>135</v>
      </c>
      <c r="BB66" s="54">
        <f t="shared" si="34"/>
        <v>7.5</v>
      </c>
      <c r="BC66" s="55">
        <f t="shared" si="35"/>
        <v>76.875</v>
      </c>
      <c r="BD66" s="56">
        <f>SUM(COUNTIF(D66:AY66, {"FAIL","AB"}))</f>
        <v>1</v>
      </c>
      <c r="BE66" s="52" t="str">
        <f t="shared" si="39"/>
        <v>FAIL</v>
      </c>
      <c r="BG66" s="43">
        <v>177</v>
      </c>
      <c r="BH66" s="43">
        <v>149</v>
      </c>
      <c r="BI66" s="43">
        <v>135</v>
      </c>
      <c r="BJ66" s="60">
        <f t="shared" si="37"/>
        <v>7.9482758620689653</v>
      </c>
    </row>
    <row r="67" spans="1:62" s="50" customFormat="1" ht="30" customHeight="1" x14ac:dyDescent="0.3">
      <c r="A67" s="57">
        <v>64</v>
      </c>
      <c r="B67" s="41" t="s">
        <v>188</v>
      </c>
      <c r="C67" s="42" t="s">
        <v>189</v>
      </c>
      <c r="D67" s="43">
        <v>45</v>
      </c>
      <c r="E67" s="43">
        <v>22</v>
      </c>
      <c r="F67" s="43">
        <f t="shared" si="0"/>
        <v>67</v>
      </c>
      <c r="G67" s="43" t="str">
        <f t="shared" si="8"/>
        <v>B+</v>
      </c>
      <c r="H67" s="51" t="str">
        <f t="shared" si="9"/>
        <v>7</v>
      </c>
      <c r="I67" s="51" t="str">
        <f t="shared" si="10"/>
        <v>PASS</v>
      </c>
      <c r="J67" s="43">
        <v>46</v>
      </c>
      <c r="K67" s="43">
        <v>18</v>
      </c>
      <c r="L67" s="43">
        <f t="shared" si="1"/>
        <v>64</v>
      </c>
      <c r="M67" s="51" t="str">
        <f t="shared" si="11"/>
        <v>B+</v>
      </c>
      <c r="N67" s="51" t="str">
        <f t="shared" si="12"/>
        <v>7</v>
      </c>
      <c r="O67" s="51" t="str">
        <f t="shared" si="13"/>
        <v>PASS</v>
      </c>
      <c r="P67" s="43">
        <v>46</v>
      </c>
      <c r="Q67" s="43">
        <v>23</v>
      </c>
      <c r="R67" s="43">
        <f t="shared" si="2"/>
        <v>69</v>
      </c>
      <c r="S67" s="51" t="str">
        <f t="shared" si="14"/>
        <v>B+</v>
      </c>
      <c r="T67" s="51" t="str">
        <f t="shared" si="15"/>
        <v>7</v>
      </c>
      <c r="U67" s="52" t="str">
        <f t="shared" si="16"/>
        <v>PASS</v>
      </c>
      <c r="V67" s="43">
        <v>48</v>
      </c>
      <c r="W67" s="43">
        <v>28</v>
      </c>
      <c r="X67" s="43">
        <f t="shared" si="3"/>
        <v>76</v>
      </c>
      <c r="Y67" s="51" t="str">
        <f t="shared" si="17"/>
        <v>A</v>
      </c>
      <c r="Z67" s="51" t="str">
        <f t="shared" si="18"/>
        <v>8</v>
      </c>
      <c r="AA67" s="52" t="str">
        <f t="shared" si="19"/>
        <v>PASS</v>
      </c>
      <c r="AB67" s="43">
        <v>47</v>
      </c>
      <c r="AC67" s="43">
        <v>31</v>
      </c>
      <c r="AD67" s="43">
        <f t="shared" si="4"/>
        <v>78</v>
      </c>
      <c r="AE67" s="51" t="str">
        <f t="shared" si="20"/>
        <v>A</v>
      </c>
      <c r="AF67" s="51" t="str">
        <f t="shared" si="21"/>
        <v>8</v>
      </c>
      <c r="AG67" s="52" t="str">
        <f t="shared" si="22"/>
        <v>PASS</v>
      </c>
      <c r="AH67" s="43">
        <v>49</v>
      </c>
      <c r="AI67" s="43">
        <v>46</v>
      </c>
      <c r="AJ67" s="43">
        <f t="shared" si="5"/>
        <v>95</v>
      </c>
      <c r="AK67" s="51" t="str">
        <f t="shared" si="23"/>
        <v>O</v>
      </c>
      <c r="AL67" s="51" t="str">
        <f t="shared" si="24"/>
        <v>10</v>
      </c>
      <c r="AM67" s="51" t="str">
        <f t="shared" si="25"/>
        <v>PASS</v>
      </c>
      <c r="AN67" s="43">
        <v>42</v>
      </c>
      <c r="AO67" s="43">
        <v>29</v>
      </c>
      <c r="AP67" s="43">
        <f t="shared" si="26"/>
        <v>71</v>
      </c>
      <c r="AQ67" s="51" t="str">
        <f t="shared" si="27"/>
        <v>A</v>
      </c>
      <c r="AR67" s="51" t="str">
        <f t="shared" si="28"/>
        <v>8</v>
      </c>
      <c r="AS67" s="52" t="str">
        <f t="shared" si="29"/>
        <v>PASS</v>
      </c>
      <c r="AT67" s="43">
        <v>48</v>
      </c>
      <c r="AU67" s="43">
        <v>46</v>
      </c>
      <c r="AV67" s="43">
        <f t="shared" si="6"/>
        <v>94</v>
      </c>
      <c r="AW67" s="51" t="str">
        <f t="shared" si="30"/>
        <v>O</v>
      </c>
      <c r="AX67" s="51" t="str">
        <f t="shared" si="31"/>
        <v>10</v>
      </c>
      <c r="AY67" s="43" t="str">
        <f t="shared" si="32"/>
        <v>PASS</v>
      </c>
      <c r="AZ67" s="53">
        <f t="shared" si="33"/>
        <v>614</v>
      </c>
      <c r="BA67" s="53">
        <f t="shared" si="38"/>
        <v>137</v>
      </c>
      <c r="BB67" s="54">
        <f t="shared" si="34"/>
        <v>7.6111111111111107</v>
      </c>
      <c r="BC67" s="55">
        <f t="shared" si="35"/>
        <v>76.75</v>
      </c>
      <c r="BD67" s="56">
        <f>SUM(COUNTIF(D67:AY67, {"FAIL","AB"}))</f>
        <v>0</v>
      </c>
      <c r="BE67" s="52" t="str">
        <f t="shared" si="39"/>
        <v>FCD</v>
      </c>
      <c r="BG67" s="43">
        <v>159</v>
      </c>
      <c r="BH67" s="43">
        <v>134</v>
      </c>
      <c r="BI67" s="43">
        <v>137</v>
      </c>
      <c r="BJ67" s="60">
        <f t="shared" si="37"/>
        <v>7.4137931034482758</v>
      </c>
    </row>
    <row r="68" spans="1:62" s="64" customFormat="1" ht="29.25" customHeight="1" x14ac:dyDescent="0.3">
      <c r="A68" s="73">
        <v>65</v>
      </c>
      <c r="B68" s="62" t="s">
        <v>190</v>
      </c>
      <c r="C68" s="63" t="s">
        <v>191</v>
      </c>
      <c r="D68" s="65">
        <v>50</v>
      </c>
      <c r="E68" s="65">
        <v>32</v>
      </c>
      <c r="F68" s="65">
        <f t="shared" ref="F68:F70" si="41">SUM(D68:E68)</f>
        <v>82</v>
      </c>
      <c r="G68" s="65" t="str">
        <f t="shared" si="8"/>
        <v>A+</v>
      </c>
      <c r="H68" s="66" t="str">
        <f t="shared" si="9"/>
        <v>9</v>
      </c>
      <c r="I68" s="66" t="str">
        <f t="shared" si="10"/>
        <v>PASS</v>
      </c>
      <c r="J68" s="65">
        <v>48</v>
      </c>
      <c r="K68" s="65">
        <v>30</v>
      </c>
      <c r="L68" s="65">
        <f t="shared" ref="L68:L70" si="42">SUM(J68:K68)</f>
        <v>78</v>
      </c>
      <c r="M68" s="66" t="str">
        <f t="shared" si="11"/>
        <v>A</v>
      </c>
      <c r="N68" s="66" t="str">
        <f t="shared" si="12"/>
        <v>8</v>
      </c>
      <c r="O68" s="66" t="str">
        <f t="shared" si="13"/>
        <v>PASS</v>
      </c>
      <c r="P68" s="65">
        <v>50</v>
      </c>
      <c r="Q68" s="65">
        <v>21</v>
      </c>
      <c r="R68" s="65">
        <f t="shared" ref="R68:R70" si="43">SUM(P68:Q68)</f>
        <v>71</v>
      </c>
      <c r="S68" s="66" t="str">
        <f t="shared" si="14"/>
        <v>A</v>
      </c>
      <c r="T68" s="66" t="str">
        <f t="shared" si="15"/>
        <v>8</v>
      </c>
      <c r="U68" s="67" t="str">
        <f t="shared" si="16"/>
        <v>PASS</v>
      </c>
      <c r="V68" s="65">
        <v>45</v>
      </c>
      <c r="W68" s="65">
        <v>33</v>
      </c>
      <c r="X68" s="65">
        <f t="shared" ref="X68:X70" si="44">SUM(V68:W68)</f>
        <v>78</v>
      </c>
      <c r="Y68" s="66" t="str">
        <f t="shared" si="17"/>
        <v>A</v>
      </c>
      <c r="Z68" s="66" t="str">
        <f t="shared" si="18"/>
        <v>8</v>
      </c>
      <c r="AA68" s="67" t="str">
        <f t="shared" si="19"/>
        <v>PASS</v>
      </c>
      <c r="AB68" s="65">
        <v>47</v>
      </c>
      <c r="AC68" s="65">
        <v>50</v>
      </c>
      <c r="AD68" s="65">
        <f t="shared" ref="AD68:AD70" si="45">SUM(AB68:AC68)</f>
        <v>97</v>
      </c>
      <c r="AE68" s="66" t="str">
        <f t="shared" si="20"/>
        <v>O</v>
      </c>
      <c r="AF68" s="66" t="str">
        <f t="shared" si="21"/>
        <v>10</v>
      </c>
      <c r="AG68" s="67" t="str">
        <f t="shared" si="22"/>
        <v>PASS</v>
      </c>
      <c r="AH68" s="65">
        <v>49</v>
      </c>
      <c r="AI68" s="65">
        <v>49</v>
      </c>
      <c r="AJ68" s="65">
        <f t="shared" ref="AJ68:AJ70" si="46">SUM(AH68:AI68)</f>
        <v>98</v>
      </c>
      <c r="AK68" s="66" t="str">
        <f t="shared" si="23"/>
        <v>O</v>
      </c>
      <c r="AL68" s="66" t="str">
        <f t="shared" si="24"/>
        <v>10</v>
      </c>
      <c r="AM68" s="66" t="str">
        <f t="shared" si="25"/>
        <v>PASS</v>
      </c>
      <c r="AN68" s="65">
        <v>42</v>
      </c>
      <c r="AO68" s="65">
        <v>25</v>
      </c>
      <c r="AP68" s="65">
        <f t="shared" si="26"/>
        <v>67</v>
      </c>
      <c r="AQ68" s="66" t="str">
        <f t="shared" si="27"/>
        <v>B+</v>
      </c>
      <c r="AR68" s="66" t="str">
        <f t="shared" si="28"/>
        <v>7</v>
      </c>
      <c r="AS68" s="67" t="str">
        <f t="shared" si="29"/>
        <v>PASS</v>
      </c>
      <c r="AT68" s="65">
        <v>50</v>
      </c>
      <c r="AU68" s="65">
        <v>50</v>
      </c>
      <c r="AV68" s="65">
        <f t="shared" ref="AV68:AV70" si="47">SUM(AT68:AU68)</f>
        <v>100</v>
      </c>
      <c r="AW68" s="66" t="str">
        <f t="shared" si="30"/>
        <v>O</v>
      </c>
      <c r="AX68" s="66" t="str">
        <f t="shared" si="31"/>
        <v>10</v>
      </c>
      <c r="AY68" s="65" t="str">
        <f t="shared" si="32"/>
        <v>PASS</v>
      </c>
      <c r="AZ68" s="68">
        <f t="shared" si="33"/>
        <v>671</v>
      </c>
      <c r="BA68" s="68">
        <f t="shared" si="38"/>
        <v>152</v>
      </c>
      <c r="BB68" s="69">
        <f t="shared" si="34"/>
        <v>8.4444444444444446</v>
      </c>
      <c r="BC68" s="70">
        <f t="shared" si="35"/>
        <v>83.875</v>
      </c>
      <c r="BD68" s="71">
        <f>SUM(COUNTIF(D68:AY68, {"FAIL","AB"}))</f>
        <v>0</v>
      </c>
      <c r="BE68" s="67" t="str">
        <f t="shared" si="39"/>
        <v>FCD</v>
      </c>
      <c r="BG68" s="65">
        <v>180</v>
      </c>
      <c r="BH68" s="65">
        <v>166</v>
      </c>
      <c r="BI68" s="65">
        <v>152</v>
      </c>
      <c r="BJ68" s="72">
        <f t="shared" si="37"/>
        <v>8.5862068965517242</v>
      </c>
    </row>
    <row r="69" spans="1:62" s="50" customFormat="1" ht="30" customHeight="1" x14ac:dyDescent="0.3">
      <c r="A69" s="57">
        <v>66</v>
      </c>
      <c r="B69" s="41" t="s">
        <v>192</v>
      </c>
      <c r="C69" s="42" t="s">
        <v>193</v>
      </c>
      <c r="D69" s="43">
        <v>36</v>
      </c>
      <c r="E69" s="43">
        <v>18</v>
      </c>
      <c r="F69" s="43">
        <f t="shared" si="41"/>
        <v>54</v>
      </c>
      <c r="G69" s="43" t="str">
        <f t="shared" ref="G69:G70" si="48">IF(OR(F69&lt;=39),"F",(IF(F69&gt;=90,"O",IF(F69&gt;=80,"A+",IF(F69&gt;=70,"A",IF(F69&gt;=60,"B+",IF(F69&gt;=55,"B",IF(F69&gt;=50,"C",IF(F69&gt;=40,"P")))))))))</f>
        <v>C</v>
      </c>
      <c r="H69" s="51" t="str">
        <f t="shared" ref="H69:H70" si="49">IF(OR(F69&lt;=39),"0",(IF(F69&gt;=90,"10",IF(F69&gt;=80,"9",IF(F69&gt;=70,"8",IF(F69&gt;=60,"7",IF(F69&gt;=55,"6",IF(F69&gt;=50,"5",IF(F69&gt;=40,"4")))))))))</f>
        <v>5</v>
      </c>
      <c r="I69" s="51" t="str">
        <f t="shared" ref="I69:I70" si="50">IF((E69=0),"AB",(IF(OR(D69&lt;20,E69&lt;18,D69+E69&lt;38),"FAIL","PASS")))</f>
        <v>PASS</v>
      </c>
      <c r="J69" s="43">
        <v>47</v>
      </c>
      <c r="K69" s="43">
        <v>18</v>
      </c>
      <c r="L69" s="43">
        <f t="shared" si="42"/>
        <v>65</v>
      </c>
      <c r="M69" s="51" t="str">
        <f t="shared" ref="M69:M70" si="51">IF(OR(L69&lt;=39),"F",(IF(L69&gt;=90,"O",IF(L69&gt;=80,"A+",IF(L69&gt;=70,"A",IF(L69&gt;=60,"B+",IF(L69&gt;=55,"B",IF(L69&gt;=50,"C",IF(L69&gt;=40,"P")))))))))</f>
        <v>B+</v>
      </c>
      <c r="N69" s="51" t="str">
        <f t="shared" ref="N69:N70" si="52">IF(OR(L69&lt;=39),"0",(IF(L69&gt;=90,"10",IF(L69&gt;=80,"9",IF(L69&gt;=70,"8",IF(L69&gt;=60,"7",IF(L69&gt;=55,"6",IF(L69&gt;=50,"5",IF(L69&gt;=40,"4")))))))))</f>
        <v>7</v>
      </c>
      <c r="O69" s="51" t="str">
        <f t="shared" ref="O69:O70" si="53">IF((K69=0),"AB",(IF(OR(J69&lt;20,K69&lt;18,J69+K69&lt;38),"FAIL","PASS")))</f>
        <v>PASS</v>
      </c>
      <c r="P69" s="43">
        <v>44</v>
      </c>
      <c r="Q69" s="43">
        <v>21</v>
      </c>
      <c r="R69" s="43">
        <f t="shared" si="43"/>
        <v>65</v>
      </c>
      <c r="S69" s="51" t="str">
        <f t="shared" ref="S69:S70" si="54">IF(OR(R69&lt;=39),"F",(IF(R69&gt;=90,"O",IF(R69&gt;=80,"A+",IF(R69&gt;=70,"A",IF(R69&gt;=60,"B+",IF(R69&gt;=55,"B",IF(R69&gt;=50,"C",IF(R69&gt;=40,"P")))))))))</f>
        <v>B+</v>
      </c>
      <c r="T69" s="51" t="str">
        <f t="shared" ref="T69:T70" si="55">IF(OR(R69&lt;=39),"0",(IF(R69&gt;=90,"10",IF(R69&gt;=80,"9",IF(R69&gt;=70,"8",IF(R69&gt;=60,"7",IF(R69&gt;=55,"6",IF(R69&gt;=50,"5",IF(R69&gt;=40,"4")))))))))</f>
        <v>7</v>
      </c>
      <c r="U69" s="52" t="str">
        <f t="shared" ref="U69:U70" si="56">IF((Q69=0),"AB",(IF(OR(P69&lt;20,Q69&lt;18,P69+Q69&lt;38),"FAIL","PASS")))</f>
        <v>PASS</v>
      </c>
      <c r="V69" s="43">
        <v>38</v>
      </c>
      <c r="W69" s="43">
        <v>22</v>
      </c>
      <c r="X69" s="43">
        <f t="shared" si="44"/>
        <v>60</v>
      </c>
      <c r="Y69" s="51" t="str">
        <f t="shared" ref="Y69:Y70" si="57">IF(OR(X69&lt;=39),"F",(IF(X69&gt;=90,"O",IF(X69&gt;=80,"A+",IF(X69&gt;=70,"A",IF(X69&gt;=60,"B+",IF(X69&gt;=55,"B",IF(X69&gt;=50,"C",IF(X69&gt;=40,"P")))))))))</f>
        <v>B+</v>
      </c>
      <c r="Z69" s="51" t="str">
        <f t="shared" ref="Z69:Z70" si="58">IF(OR(X69&lt;=39),"0",(IF(X69&gt;=90,"10",IF(X69&gt;=80,"9",IF(X69&gt;=70,"8",IF(X69&gt;=60,"7",IF(X69&gt;=55,"6",IF(X69&gt;=50,"5",IF(X69&gt;=40,"4")))))))))</f>
        <v>7</v>
      </c>
      <c r="AA69" s="52" t="str">
        <f t="shared" ref="AA69:AA70" si="59">IF((W69=0),"AB",(IF(OR(V69&lt;20,W69&lt;18,V69+W69&lt;38),"FAIL","PASS")))</f>
        <v>PASS</v>
      </c>
      <c r="AB69" s="43">
        <v>47</v>
      </c>
      <c r="AC69" s="43">
        <v>35</v>
      </c>
      <c r="AD69" s="43">
        <f t="shared" si="45"/>
        <v>82</v>
      </c>
      <c r="AE69" s="51" t="str">
        <f t="shared" ref="AE69:AE70" si="60">IF(OR(AD69&lt;=39),"F",(IF(AD69&gt;=90,"O",IF(AD69&gt;=80,"A+",IF(AD69&gt;=70,"A",IF(AD69&gt;=60,"B+",IF(AD69&gt;=55,"B",IF(AD69&gt;=50,"C",IF(AD69&gt;=40,"P")))))))))</f>
        <v>A+</v>
      </c>
      <c r="AF69" s="51" t="str">
        <f t="shared" ref="AF69:AF70" si="61">IF(OR(AD69&lt;=39),"0",(IF(AD69&gt;=90,"10",IF(AD69&gt;=80,"9",IF(AD69&gt;=70,"8",IF(AD69&gt;=60,"7",IF(AD69&gt;=55,"6",IF(AD69&gt;=50,"5",IF(AD69&gt;=40,"4")))))))))</f>
        <v>9</v>
      </c>
      <c r="AG69" s="52" t="str">
        <f t="shared" ref="AG69:AG70" si="62">IF((AD69=0),"AB",(IF(OR(AB69&lt;20,AC69&lt;18,AB69+AD69&lt;38),"FAIL","PASS")))</f>
        <v>PASS</v>
      </c>
      <c r="AH69" s="43">
        <v>49</v>
      </c>
      <c r="AI69" s="43">
        <v>47</v>
      </c>
      <c r="AJ69" s="43">
        <f t="shared" si="46"/>
        <v>96</v>
      </c>
      <c r="AK69" s="51" t="str">
        <f t="shared" ref="AK69:AK70" si="63">IF(OR(AJ69&lt;=39),"F",(IF(AJ69&gt;=90,"O",IF(AJ69&gt;=80,"A+",IF(AJ69&gt;=70,"A",IF(AJ69&gt;=60,"B+",IF(AJ69&gt;=55,"B",IF(AJ69&gt;=50,"C",IF(AJ69&gt;=40,"P")))))))))</f>
        <v>O</v>
      </c>
      <c r="AL69" s="51" t="str">
        <f t="shared" ref="AL69:AL70" si="64">IF(OR(AJ69&lt;=39),"0",(IF(AJ69&gt;=90,"10",IF(AJ69&gt;=80,"9",IF(AJ69&gt;=70,"8",IF(AJ69&gt;=60,"7",IF(AJ69&gt;=55,"6",IF(AJ69&gt;=50,"5",IF(AJ69&gt;=40,"4")))))))))</f>
        <v>10</v>
      </c>
      <c r="AM69" s="51" t="str">
        <f t="shared" ref="AM69:AM70" si="65">IF((AI69=0),"AB",(IF(OR(AH69&lt;20,AI69&lt;18,AH69+AI69&lt;38),"FAIL","PASS")))</f>
        <v>PASS</v>
      </c>
      <c r="AN69" s="43">
        <v>40</v>
      </c>
      <c r="AO69" s="43">
        <v>22</v>
      </c>
      <c r="AP69" s="43">
        <f t="shared" ref="AP69:AP70" si="66">SUM(AN69:AO69)</f>
        <v>62</v>
      </c>
      <c r="AQ69" s="51" t="str">
        <f t="shared" ref="AQ69:AQ70" si="67">IF(OR(AP69&lt;=39),"F",(IF(AP69&gt;=90,"O",IF(AP69&gt;=80,"A+",IF(AP69&gt;=70,"A",IF(AP69&gt;=60,"B+",IF(AP69&gt;=55,"B",IF(AP69&gt;=50,"C",IF(AP69&gt;=40,"P")))))))))</f>
        <v>B+</v>
      </c>
      <c r="AR69" s="51" t="str">
        <f t="shared" ref="AR69:AR70" si="68">IF(OR(AP69&lt;=39),"0",(IF(AP69&gt;=90,"10",IF(AP69&gt;=80,"9",IF(AP69&gt;=70,"8",IF(AP69&gt;=60,"7",IF(AP69&gt;=55,"6",IF(AP69&gt;=50,"5",IF(AP69&gt;=40,"4")))))))))</f>
        <v>7</v>
      </c>
      <c r="AS69" s="52" t="str">
        <f t="shared" ref="AS69:AS70" si="69">IF((AO69=0),"AB",(IF(OR(AN69&lt;20,AO69&lt;18,AN69+AO69&lt;38),"FAIL","PASS")))</f>
        <v>PASS</v>
      </c>
      <c r="AT69" s="43">
        <v>48</v>
      </c>
      <c r="AU69" s="43">
        <v>48</v>
      </c>
      <c r="AV69" s="43">
        <f t="shared" si="47"/>
        <v>96</v>
      </c>
      <c r="AW69" s="51" t="str">
        <f t="shared" ref="AW69:AW70" si="70">IF(OR(AV69&lt;=39),"F",(IF(AV69&gt;=90,"O",IF(AV69&gt;=80,"A+",IF(AV69&gt;=70,"A",IF(AV69&gt;=60,"B+",IF(AV69&gt;=55,"B",IF(AV69&gt;=50,"C",IF(AV69&gt;=40,"P")))))))))</f>
        <v>O</v>
      </c>
      <c r="AX69" s="51" t="str">
        <f t="shared" ref="AX69:AX70" si="71">IF(OR(AV69&lt;=39),"0",(IF(AV69&gt;=90,"10",IF(AV69&gt;=80,"9",IF(AV69&gt;=70,"8",IF(AV69&gt;=60,"7",IF(AV69&gt;=55,"6",IF(AV69&gt;=50,"5",IF(AV69&gt;=40,"4")))))))))</f>
        <v>10</v>
      </c>
      <c r="AY69" s="43" t="str">
        <f t="shared" ref="AY69:AY70" si="72">IF((AU69=0),"AB",(IF(OR(AT69&lt;20,AU69&lt;18,AT69+AU69&lt;38),"FAIL","PASS")))</f>
        <v>PASS</v>
      </c>
      <c r="AZ69" s="53">
        <f t="shared" ref="AZ69:AZ70" si="73">SUM(F69,L69,R69,X69,AD69,AJ69,AP69,AV69)</f>
        <v>580</v>
      </c>
      <c r="BA69" s="53">
        <f t="shared" si="38"/>
        <v>128</v>
      </c>
      <c r="BB69" s="54">
        <f t="shared" ref="BB69:BB70" si="74">(BA69/18)</f>
        <v>7.1111111111111107</v>
      </c>
      <c r="BC69" s="55">
        <f t="shared" ref="BC69:BC70" si="75">(AZ69/800)*100</f>
        <v>72.5</v>
      </c>
      <c r="BD69" s="56">
        <f>SUM(COUNTIF(D69:AY69, {"FAIL","AB"}))</f>
        <v>0</v>
      </c>
      <c r="BE69" s="52" t="str">
        <f t="shared" ref="BE69" si="76">IF(BD69&gt;0,"FAIL", IF(BC69&gt;=70,"FCD",IF(BC69&gt;=60,"FC","SC")))</f>
        <v>FCD</v>
      </c>
      <c r="BG69" s="43">
        <v>143</v>
      </c>
      <c r="BH69" s="43">
        <v>93</v>
      </c>
      <c r="BI69" s="43">
        <v>128</v>
      </c>
      <c r="BJ69" s="60">
        <f t="shared" ref="BJ69:BJ70" si="77">SUM(BG69:BI69)/58</f>
        <v>6.2758620689655169</v>
      </c>
    </row>
    <row r="70" spans="1:62" s="50" customFormat="1" ht="30" customHeight="1" thickBot="1" x14ac:dyDescent="0.35">
      <c r="A70" s="57">
        <v>67</v>
      </c>
      <c r="B70" s="41" t="s">
        <v>194</v>
      </c>
      <c r="C70" s="42" t="s">
        <v>195</v>
      </c>
      <c r="D70" s="43">
        <v>50</v>
      </c>
      <c r="E70" s="43">
        <v>49</v>
      </c>
      <c r="F70" s="43">
        <f t="shared" si="41"/>
        <v>99</v>
      </c>
      <c r="G70" s="43" t="str">
        <f t="shared" si="48"/>
        <v>O</v>
      </c>
      <c r="H70" s="51" t="str">
        <f t="shared" si="49"/>
        <v>10</v>
      </c>
      <c r="I70" s="51" t="str">
        <f t="shared" si="50"/>
        <v>PASS</v>
      </c>
      <c r="J70" s="43">
        <v>50</v>
      </c>
      <c r="K70" s="43">
        <v>24</v>
      </c>
      <c r="L70" s="43">
        <f t="shared" si="42"/>
        <v>74</v>
      </c>
      <c r="M70" s="51" t="str">
        <f t="shared" si="51"/>
        <v>A</v>
      </c>
      <c r="N70" s="51" t="str">
        <f t="shared" si="52"/>
        <v>8</v>
      </c>
      <c r="O70" s="51" t="str">
        <f t="shared" si="53"/>
        <v>PASS</v>
      </c>
      <c r="P70" s="43">
        <v>47</v>
      </c>
      <c r="Q70" s="43">
        <v>22</v>
      </c>
      <c r="R70" s="43">
        <f t="shared" si="43"/>
        <v>69</v>
      </c>
      <c r="S70" s="51" t="str">
        <f t="shared" si="54"/>
        <v>B+</v>
      </c>
      <c r="T70" s="51" t="str">
        <f t="shared" si="55"/>
        <v>7</v>
      </c>
      <c r="U70" s="52" t="str">
        <f t="shared" si="56"/>
        <v>PASS</v>
      </c>
      <c r="V70" s="43">
        <v>47</v>
      </c>
      <c r="W70" s="43">
        <v>38</v>
      </c>
      <c r="X70" s="43">
        <f t="shared" si="44"/>
        <v>85</v>
      </c>
      <c r="Y70" s="51" t="str">
        <f t="shared" si="57"/>
        <v>A+</v>
      </c>
      <c r="Z70" s="51" t="str">
        <f t="shared" si="58"/>
        <v>9</v>
      </c>
      <c r="AA70" s="52" t="str">
        <f t="shared" si="59"/>
        <v>PASS</v>
      </c>
      <c r="AB70" s="43">
        <v>50</v>
      </c>
      <c r="AC70" s="43">
        <v>47</v>
      </c>
      <c r="AD70" s="43">
        <f t="shared" si="45"/>
        <v>97</v>
      </c>
      <c r="AE70" s="51" t="str">
        <f t="shared" si="60"/>
        <v>O</v>
      </c>
      <c r="AF70" s="51" t="str">
        <f t="shared" si="61"/>
        <v>10</v>
      </c>
      <c r="AG70" s="52" t="str">
        <f t="shared" si="62"/>
        <v>PASS</v>
      </c>
      <c r="AH70" s="43">
        <v>50</v>
      </c>
      <c r="AI70" s="43">
        <v>49</v>
      </c>
      <c r="AJ70" s="43">
        <f t="shared" si="46"/>
        <v>99</v>
      </c>
      <c r="AK70" s="51" t="str">
        <f t="shared" si="63"/>
        <v>O</v>
      </c>
      <c r="AL70" s="51" t="str">
        <f t="shared" si="64"/>
        <v>10</v>
      </c>
      <c r="AM70" s="51" t="str">
        <f t="shared" si="65"/>
        <v>PASS</v>
      </c>
      <c r="AN70" s="43">
        <v>47</v>
      </c>
      <c r="AO70" s="43">
        <v>38</v>
      </c>
      <c r="AP70" s="43">
        <f t="shared" si="66"/>
        <v>85</v>
      </c>
      <c r="AQ70" s="51" t="str">
        <f t="shared" si="67"/>
        <v>A+</v>
      </c>
      <c r="AR70" s="51" t="str">
        <f t="shared" si="68"/>
        <v>9</v>
      </c>
      <c r="AS70" s="52" t="str">
        <f t="shared" si="69"/>
        <v>PASS</v>
      </c>
      <c r="AT70" s="43">
        <v>48</v>
      </c>
      <c r="AU70" s="43">
        <v>49</v>
      </c>
      <c r="AV70" s="43">
        <f t="shared" si="47"/>
        <v>97</v>
      </c>
      <c r="AW70" s="51" t="str">
        <f t="shared" si="70"/>
        <v>O</v>
      </c>
      <c r="AX70" s="51" t="str">
        <f t="shared" si="71"/>
        <v>10</v>
      </c>
      <c r="AY70" s="43" t="str">
        <f t="shared" si="72"/>
        <v>PASS</v>
      </c>
      <c r="AZ70" s="53">
        <f t="shared" si="73"/>
        <v>705</v>
      </c>
      <c r="BA70" s="53">
        <f t="shared" si="38"/>
        <v>156</v>
      </c>
      <c r="BB70" s="54">
        <f t="shared" si="74"/>
        <v>8.6666666666666661</v>
      </c>
      <c r="BC70" s="55">
        <f t="shared" si="75"/>
        <v>88.125</v>
      </c>
      <c r="BD70" s="56">
        <f>SUM(COUNTIF(D70:AY70, {"FAIL","AB"}))</f>
        <v>0</v>
      </c>
      <c r="BE70" s="58" t="str">
        <f t="shared" si="39"/>
        <v>FCD</v>
      </c>
      <c r="BG70" s="43">
        <v>178</v>
      </c>
      <c r="BH70" s="43">
        <v>151</v>
      </c>
      <c r="BI70" s="43">
        <v>156</v>
      </c>
      <c r="BJ70" s="60">
        <f t="shared" si="77"/>
        <v>8.362068965517242</v>
      </c>
    </row>
    <row r="71" spans="1:62" ht="30" customHeight="1" x14ac:dyDescent="0.35">
      <c r="C71" s="12" t="s">
        <v>7</v>
      </c>
      <c r="D71" s="81">
        <f>COUNTIF(F4:F70,"&gt;=70")</f>
        <v>24</v>
      </c>
      <c r="E71" s="82"/>
      <c r="F71" s="82"/>
      <c r="G71" s="82"/>
      <c r="H71" s="82"/>
      <c r="I71" s="87"/>
      <c r="J71" s="81">
        <f t="shared" ref="J71" si="78">COUNTIF(L4:L70,"&gt;=70")</f>
        <v>21</v>
      </c>
      <c r="K71" s="82"/>
      <c r="L71" s="82"/>
      <c r="M71" s="82"/>
      <c r="N71" s="82"/>
      <c r="O71" s="87"/>
      <c r="P71" s="81">
        <f t="shared" ref="P71" si="79">COUNTIF(R4:R70,"&gt;=70")</f>
        <v>21</v>
      </c>
      <c r="Q71" s="82"/>
      <c r="R71" s="82"/>
      <c r="S71" s="82"/>
      <c r="T71" s="82"/>
      <c r="U71" s="87"/>
      <c r="V71" s="81">
        <f t="shared" ref="V71" si="80">COUNTIF(X4:X70,"&gt;=70")</f>
        <v>34</v>
      </c>
      <c r="W71" s="82"/>
      <c r="X71" s="82"/>
      <c r="Y71" s="82"/>
      <c r="Z71" s="82"/>
      <c r="AA71" s="87"/>
      <c r="AB71" s="81">
        <f t="shared" ref="AB71" si="81">COUNTIF(AD4:AD70,"&gt;=70")</f>
        <v>67</v>
      </c>
      <c r="AC71" s="82"/>
      <c r="AD71" s="82"/>
      <c r="AE71" s="82"/>
      <c r="AF71" s="82"/>
      <c r="AG71" s="87"/>
      <c r="AH71" s="81">
        <f t="shared" ref="AH71" si="82">COUNTIF(AJ4:AJ70,"&gt;=70")</f>
        <v>67</v>
      </c>
      <c r="AI71" s="82"/>
      <c r="AJ71" s="82"/>
      <c r="AK71" s="82"/>
      <c r="AL71" s="82"/>
      <c r="AM71" s="87"/>
      <c r="AN71" s="81">
        <f t="shared" ref="AN71" si="83">COUNTIF(AP4:AP70,"&gt;=70")</f>
        <v>20</v>
      </c>
      <c r="AO71" s="82"/>
      <c r="AP71" s="82"/>
      <c r="AQ71" s="82"/>
      <c r="AR71" s="82"/>
      <c r="AS71" s="87"/>
      <c r="AT71" s="81">
        <f t="shared" ref="AT71" si="84">COUNTIF(AV4:AV70,"&gt;=70")</f>
        <v>67</v>
      </c>
      <c r="AU71" s="82"/>
      <c r="AV71" s="82"/>
      <c r="AW71" s="82"/>
      <c r="AX71" s="82"/>
      <c r="AY71" s="83"/>
      <c r="AZ71" s="33"/>
      <c r="BA71" s="88" t="s">
        <v>21</v>
      </c>
      <c r="BB71" s="88"/>
      <c r="BC71" s="88"/>
      <c r="BD71" s="88"/>
      <c r="BE71" s="37">
        <f>COUNTIF(BE4:BE70, "fcd")</f>
        <v>39</v>
      </c>
    </row>
    <row r="72" spans="1:62" ht="30" customHeight="1" x14ac:dyDescent="0.35">
      <c r="C72" s="10" t="s">
        <v>5</v>
      </c>
      <c r="D72" s="76">
        <f>COUNTIF(F4:F70,"&gt;=60")-D71</f>
        <v>17</v>
      </c>
      <c r="E72" s="77"/>
      <c r="F72" s="77"/>
      <c r="G72" s="77"/>
      <c r="H72" s="77"/>
      <c r="I72" s="78"/>
      <c r="J72" s="76">
        <f t="shared" ref="J72" si="85">COUNTIF(L4:L70,"&gt;=60")-J71</f>
        <v>29</v>
      </c>
      <c r="K72" s="77"/>
      <c r="L72" s="77"/>
      <c r="M72" s="77"/>
      <c r="N72" s="77"/>
      <c r="O72" s="78"/>
      <c r="P72" s="76">
        <f t="shared" ref="P72" si="86">COUNTIF(R4:R70,"&gt;=60")-P71</f>
        <v>28</v>
      </c>
      <c r="Q72" s="77"/>
      <c r="R72" s="77"/>
      <c r="S72" s="77"/>
      <c r="T72" s="77"/>
      <c r="U72" s="78"/>
      <c r="V72" s="76">
        <f t="shared" ref="V72" si="87">COUNTIF(X4:X70,"&gt;=60")-V71</f>
        <v>21</v>
      </c>
      <c r="W72" s="77"/>
      <c r="X72" s="77"/>
      <c r="Y72" s="77"/>
      <c r="Z72" s="77"/>
      <c r="AA72" s="78"/>
      <c r="AB72" s="76">
        <f t="shared" ref="AB72" si="88">COUNTIF(AD4:AD70,"&gt;=60")-AB71</f>
        <v>0</v>
      </c>
      <c r="AC72" s="77"/>
      <c r="AD72" s="77"/>
      <c r="AE72" s="77"/>
      <c r="AF72" s="77"/>
      <c r="AG72" s="78"/>
      <c r="AH72" s="76">
        <f t="shared" ref="AH72" si="89">COUNTIF(AJ4:AJ70,"&gt;=60")-AH71</f>
        <v>0</v>
      </c>
      <c r="AI72" s="77"/>
      <c r="AJ72" s="77"/>
      <c r="AK72" s="77"/>
      <c r="AL72" s="77"/>
      <c r="AM72" s="78"/>
      <c r="AN72" s="76">
        <f t="shared" ref="AN72" si="90">COUNTIF(AP4:AP70,"&gt;=60")-AN71</f>
        <v>32</v>
      </c>
      <c r="AO72" s="77"/>
      <c r="AP72" s="77"/>
      <c r="AQ72" s="77"/>
      <c r="AR72" s="77"/>
      <c r="AS72" s="78"/>
      <c r="AT72" s="76">
        <f t="shared" ref="AT72" si="91">COUNTIF(AV4:AV70,"&gt;=60")-AT71</f>
        <v>0</v>
      </c>
      <c r="AU72" s="77"/>
      <c r="AV72" s="77"/>
      <c r="AW72" s="77"/>
      <c r="AX72" s="77"/>
      <c r="AY72" s="78"/>
      <c r="AZ72" s="34"/>
      <c r="BA72" s="88" t="s">
        <v>22</v>
      </c>
      <c r="BB72" s="88"/>
      <c r="BC72" s="88"/>
      <c r="BD72" s="88"/>
      <c r="BE72" s="37">
        <f>COUNTIF(BE4:BE70, "fc")</f>
        <v>0</v>
      </c>
    </row>
    <row r="73" spans="1:62" ht="30" customHeight="1" x14ac:dyDescent="0.35">
      <c r="C73" s="10" t="s">
        <v>8</v>
      </c>
      <c r="D73" s="76">
        <f>D74-(D71+D72)</f>
        <v>11</v>
      </c>
      <c r="E73" s="79"/>
      <c r="F73" s="79"/>
      <c r="G73" s="79"/>
      <c r="H73" s="79"/>
      <c r="I73" s="80"/>
      <c r="J73" s="76">
        <f t="shared" ref="J73" si="92">J74-(J71+J72)</f>
        <v>4</v>
      </c>
      <c r="K73" s="79"/>
      <c r="L73" s="79"/>
      <c r="M73" s="79"/>
      <c r="N73" s="79"/>
      <c r="O73" s="80"/>
      <c r="P73" s="76">
        <f t="shared" ref="P73" si="93">P74-(P71+P72)</f>
        <v>0</v>
      </c>
      <c r="Q73" s="79"/>
      <c r="R73" s="79"/>
      <c r="S73" s="79"/>
      <c r="T73" s="79"/>
      <c r="U73" s="80"/>
      <c r="V73" s="76">
        <f t="shared" ref="V73" si="94">V74-(V71+V72)</f>
        <v>8</v>
      </c>
      <c r="W73" s="79"/>
      <c r="X73" s="79"/>
      <c r="Y73" s="79"/>
      <c r="Z73" s="79"/>
      <c r="AA73" s="80"/>
      <c r="AB73" s="76">
        <f t="shared" ref="AB73" si="95">AB74-(AB71+AB72)</f>
        <v>0</v>
      </c>
      <c r="AC73" s="79"/>
      <c r="AD73" s="79"/>
      <c r="AE73" s="79"/>
      <c r="AF73" s="79"/>
      <c r="AG73" s="80"/>
      <c r="AH73" s="76">
        <f t="shared" ref="AH73" si="96">AH74-(AH71+AH72)</f>
        <v>0</v>
      </c>
      <c r="AI73" s="79"/>
      <c r="AJ73" s="79"/>
      <c r="AK73" s="79"/>
      <c r="AL73" s="79"/>
      <c r="AM73" s="80"/>
      <c r="AN73" s="76">
        <f t="shared" ref="AN73" si="97">AN74-(AN71+AN72)</f>
        <v>15</v>
      </c>
      <c r="AO73" s="79"/>
      <c r="AP73" s="79"/>
      <c r="AQ73" s="79"/>
      <c r="AR73" s="79"/>
      <c r="AS73" s="80"/>
      <c r="AT73" s="76">
        <f t="shared" ref="AT73" si="98">AT74-(AT71+AT72)</f>
        <v>0</v>
      </c>
      <c r="AU73" s="79"/>
      <c r="AV73" s="79"/>
      <c r="AW73" s="79"/>
      <c r="AX73" s="79"/>
      <c r="AY73" s="80"/>
      <c r="AZ73" s="34"/>
      <c r="BA73" s="88" t="s">
        <v>23</v>
      </c>
      <c r="BB73" s="88"/>
      <c r="BC73" s="88"/>
      <c r="BD73" s="88"/>
      <c r="BE73" s="37">
        <f>COUNTIF(BE4:BE70,"SC")</f>
        <v>0</v>
      </c>
    </row>
    <row r="74" spans="1:62" ht="30" customHeight="1" x14ac:dyDescent="0.35">
      <c r="C74" s="10" t="s">
        <v>16</v>
      </c>
      <c r="D74" s="76">
        <f>COUNTIF(I4:I70,"Pass")</f>
        <v>52</v>
      </c>
      <c r="E74" s="77"/>
      <c r="F74" s="77"/>
      <c r="G74" s="77"/>
      <c r="H74" s="77"/>
      <c r="I74" s="78"/>
      <c r="J74" s="76">
        <f t="shared" ref="J74" si="99">COUNTIF(O4:O70,"Pass")</f>
        <v>54</v>
      </c>
      <c r="K74" s="77"/>
      <c r="L74" s="77"/>
      <c r="M74" s="77"/>
      <c r="N74" s="77"/>
      <c r="O74" s="78"/>
      <c r="P74" s="76">
        <f t="shared" ref="P74" si="100">COUNTIF(U4:U70,"Pass")</f>
        <v>49</v>
      </c>
      <c r="Q74" s="77"/>
      <c r="R74" s="77"/>
      <c r="S74" s="77"/>
      <c r="T74" s="77"/>
      <c r="U74" s="78"/>
      <c r="V74" s="76">
        <f t="shared" ref="V74" si="101">COUNTIF(AA4:AA70,"Pass")</f>
        <v>63</v>
      </c>
      <c r="W74" s="77"/>
      <c r="X74" s="77"/>
      <c r="Y74" s="77"/>
      <c r="Z74" s="77"/>
      <c r="AA74" s="78"/>
      <c r="AB74" s="76">
        <f t="shared" ref="AB74" si="102">COUNTIF(AG4:AG70,"Pass")</f>
        <v>67</v>
      </c>
      <c r="AC74" s="77"/>
      <c r="AD74" s="77"/>
      <c r="AE74" s="77"/>
      <c r="AF74" s="77"/>
      <c r="AG74" s="78"/>
      <c r="AH74" s="76">
        <f t="shared" ref="AH74" si="103">COUNTIF(AM4:AM70,"Pass")</f>
        <v>67</v>
      </c>
      <c r="AI74" s="77"/>
      <c r="AJ74" s="77"/>
      <c r="AK74" s="77"/>
      <c r="AL74" s="77"/>
      <c r="AM74" s="78"/>
      <c r="AN74" s="76">
        <f t="shared" ref="AN74" si="104">COUNTIF(AS4:AS70,"Pass")</f>
        <v>67</v>
      </c>
      <c r="AO74" s="77"/>
      <c r="AP74" s="77"/>
      <c r="AQ74" s="77"/>
      <c r="AR74" s="77"/>
      <c r="AS74" s="78"/>
      <c r="AT74" s="76">
        <f t="shared" ref="AT74" si="105">COUNTIF(AY4:AY70,"Pass")</f>
        <v>67</v>
      </c>
      <c r="AU74" s="77"/>
      <c r="AV74" s="77"/>
      <c r="AW74" s="77"/>
      <c r="AX74" s="77"/>
      <c r="AY74" s="78"/>
      <c r="AZ74" s="34"/>
      <c r="BA74" s="88" t="s">
        <v>24</v>
      </c>
      <c r="BB74" s="88"/>
      <c r="BC74" s="88"/>
      <c r="BD74" s="88"/>
      <c r="BE74" s="37">
        <f>COUNTIF(BE4:BE70, "fail")</f>
        <v>28</v>
      </c>
    </row>
    <row r="75" spans="1:62" ht="30" customHeight="1" x14ac:dyDescent="0.35">
      <c r="C75" s="10" t="s">
        <v>6</v>
      </c>
      <c r="D75" s="76">
        <f>COUNTIF(I4:I70,"FaiL")</f>
        <v>15</v>
      </c>
      <c r="E75" s="77"/>
      <c r="F75" s="77"/>
      <c r="G75" s="77"/>
      <c r="H75" s="77"/>
      <c r="I75" s="78"/>
      <c r="J75" s="76">
        <f t="shared" ref="J75" si="106">COUNTIF(O4:O70,"FaiL")</f>
        <v>13</v>
      </c>
      <c r="K75" s="77"/>
      <c r="L75" s="77"/>
      <c r="M75" s="77"/>
      <c r="N75" s="77"/>
      <c r="O75" s="78"/>
      <c r="P75" s="76">
        <f t="shared" ref="P75" si="107">COUNTIF(U4:U70,"FaiL")</f>
        <v>17</v>
      </c>
      <c r="Q75" s="77"/>
      <c r="R75" s="77"/>
      <c r="S75" s="77"/>
      <c r="T75" s="77"/>
      <c r="U75" s="78"/>
      <c r="V75" s="76">
        <f t="shared" ref="V75" si="108">COUNTIF(AA4:AA70,"FaiL")</f>
        <v>4</v>
      </c>
      <c r="W75" s="77"/>
      <c r="X75" s="77"/>
      <c r="Y75" s="77"/>
      <c r="Z75" s="77"/>
      <c r="AA75" s="78"/>
      <c r="AB75" s="76">
        <f t="shared" ref="AB75" si="109">COUNTIF(AG4:AG70,"FaiL")</f>
        <v>0</v>
      </c>
      <c r="AC75" s="77"/>
      <c r="AD75" s="77"/>
      <c r="AE75" s="77"/>
      <c r="AF75" s="77"/>
      <c r="AG75" s="78"/>
      <c r="AH75" s="76">
        <f t="shared" ref="AH75" si="110">COUNTIF(AM4:AM70,"FaiL")</f>
        <v>0</v>
      </c>
      <c r="AI75" s="77"/>
      <c r="AJ75" s="77"/>
      <c r="AK75" s="77"/>
      <c r="AL75" s="77"/>
      <c r="AM75" s="78"/>
      <c r="AN75" s="76">
        <f t="shared" ref="AN75" si="111">COUNTIF(AS4:AS70,"FaiL")</f>
        <v>0</v>
      </c>
      <c r="AO75" s="77"/>
      <c r="AP75" s="77"/>
      <c r="AQ75" s="77"/>
      <c r="AR75" s="77"/>
      <c r="AS75" s="78"/>
      <c r="AT75" s="76">
        <f t="shared" ref="AT75" si="112">COUNTIF(AY4:AY70,"FaiL")</f>
        <v>0</v>
      </c>
      <c r="AU75" s="77"/>
      <c r="AV75" s="77"/>
      <c r="AW75" s="77"/>
      <c r="AX75" s="77"/>
      <c r="AY75" s="78"/>
      <c r="AZ75" s="34"/>
      <c r="BA75" s="88" t="s">
        <v>25</v>
      </c>
      <c r="BB75" s="88"/>
      <c r="BC75" s="88"/>
      <c r="BD75" s="88"/>
      <c r="BE75" s="37">
        <f>BE71+BE72+BE73</f>
        <v>39</v>
      </c>
    </row>
    <row r="76" spans="1:62" ht="30" customHeight="1" x14ac:dyDescent="0.4">
      <c r="C76" s="10" t="s">
        <v>9</v>
      </c>
      <c r="D76" s="76">
        <f>COUNTIF(I4:I70,"AB")</f>
        <v>0</v>
      </c>
      <c r="E76" s="77"/>
      <c r="F76" s="77"/>
      <c r="G76" s="77"/>
      <c r="H76" s="77"/>
      <c r="I76" s="78"/>
      <c r="J76" s="76">
        <f t="shared" ref="J76" si="113">COUNTIF(O4:O70,"AB")</f>
        <v>0</v>
      </c>
      <c r="K76" s="77"/>
      <c r="L76" s="77"/>
      <c r="M76" s="77"/>
      <c r="N76" s="77"/>
      <c r="O76" s="78"/>
      <c r="P76" s="76">
        <f t="shared" ref="P76" si="114">COUNTIF(U4:U70,"AB")</f>
        <v>1</v>
      </c>
      <c r="Q76" s="77"/>
      <c r="R76" s="77"/>
      <c r="S76" s="77"/>
      <c r="T76" s="77"/>
      <c r="U76" s="78"/>
      <c r="V76" s="76">
        <f t="shared" ref="V76" si="115">COUNTIF(AA4:AA70,"AB")</f>
        <v>0</v>
      </c>
      <c r="W76" s="77"/>
      <c r="X76" s="77"/>
      <c r="Y76" s="77"/>
      <c r="Z76" s="77"/>
      <c r="AA76" s="78"/>
      <c r="AB76" s="76">
        <f t="shared" ref="AB76" si="116">COUNTIF(AG4:AG70,"AB")</f>
        <v>0</v>
      </c>
      <c r="AC76" s="77"/>
      <c r="AD76" s="77"/>
      <c r="AE76" s="77"/>
      <c r="AF76" s="77"/>
      <c r="AG76" s="78"/>
      <c r="AH76" s="76">
        <f t="shared" ref="AH76" si="117">COUNTIF(AM4:AM70,"AB")</f>
        <v>0</v>
      </c>
      <c r="AI76" s="77"/>
      <c r="AJ76" s="77"/>
      <c r="AK76" s="77"/>
      <c r="AL76" s="77"/>
      <c r="AM76" s="78"/>
      <c r="AN76" s="76">
        <f t="shared" ref="AN76" si="118">COUNTIF(AS4:AS70,"AB")</f>
        <v>0</v>
      </c>
      <c r="AO76" s="77"/>
      <c r="AP76" s="77"/>
      <c r="AQ76" s="77"/>
      <c r="AR76" s="77"/>
      <c r="AS76" s="78"/>
      <c r="AT76" s="76">
        <f t="shared" ref="AT76" si="119">COUNTIF(AY4:AY70,"AB")</f>
        <v>0</v>
      </c>
      <c r="AU76" s="77"/>
      <c r="AV76" s="77"/>
      <c r="AW76" s="77"/>
      <c r="AX76" s="77"/>
      <c r="AY76" s="78"/>
      <c r="AZ76" s="34"/>
      <c r="BA76" s="88" t="s">
        <v>26</v>
      </c>
      <c r="BB76" s="88"/>
      <c r="BC76" s="88"/>
      <c r="BD76" s="88"/>
      <c r="BE76" s="38">
        <f>COUNTIF(BE4:BE70, "AB")</f>
        <v>0</v>
      </c>
    </row>
    <row r="77" spans="1:62" ht="30" customHeight="1" thickBot="1" x14ac:dyDescent="0.45">
      <c r="C77" s="11" t="s">
        <v>17</v>
      </c>
      <c r="D77" s="84">
        <f>(D74/(D74+D75)*100)</f>
        <v>77.611940298507463</v>
      </c>
      <c r="E77" s="85"/>
      <c r="F77" s="85"/>
      <c r="G77" s="85"/>
      <c r="H77" s="85"/>
      <c r="I77" s="86"/>
      <c r="J77" s="84">
        <f t="shared" ref="J77" si="120">(J74/(J74+J75)*100)</f>
        <v>80.597014925373131</v>
      </c>
      <c r="K77" s="85"/>
      <c r="L77" s="85"/>
      <c r="M77" s="85"/>
      <c r="N77" s="85"/>
      <c r="O77" s="86"/>
      <c r="P77" s="84">
        <f t="shared" ref="P77" si="121">(P74/(P74+P75)*100)</f>
        <v>74.242424242424249</v>
      </c>
      <c r="Q77" s="85"/>
      <c r="R77" s="85"/>
      <c r="S77" s="85"/>
      <c r="T77" s="85"/>
      <c r="U77" s="86"/>
      <c r="V77" s="84">
        <f t="shared" ref="V77" si="122">(V74/(V74+V75)*100)</f>
        <v>94.029850746268664</v>
      </c>
      <c r="W77" s="85"/>
      <c r="X77" s="85"/>
      <c r="Y77" s="85"/>
      <c r="Z77" s="85"/>
      <c r="AA77" s="86"/>
      <c r="AB77" s="84">
        <f t="shared" ref="AB77" si="123">(AB74/(AB74+AB75)*100)</f>
        <v>100</v>
      </c>
      <c r="AC77" s="85"/>
      <c r="AD77" s="85"/>
      <c r="AE77" s="85"/>
      <c r="AF77" s="85"/>
      <c r="AG77" s="86"/>
      <c r="AH77" s="84">
        <f t="shared" ref="AH77" si="124">(AH74/(AH74+AH75)*100)</f>
        <v>100</v>
      </c>
      <c r="AI77" s="85"/>
      <c r="AJ77" s="85"/>
      <c r="AK77" s="85"/>
      <c r="AL77" s="85"/>
      <c r="AM77" s="86"/>
      <c r="AN77" s="84">
        <f t="shared" ref="AN77" si="125">(AN74/(AN74+AN75)*100)</f>
        <v>100</v>
      </c>
      <c r="AO77" s="85"/>
      <c r="AP77" s="85"/>
      <c r="AQ77" s="85"/>
      <c r="AR77" s="85"/>
      <c r="AS77" s="86"/>
      <c r="AT77" s="84">
        <f t="shared" ref="AT77" si="126">(AT74/(AT74+AT75)*100)</f>
        <v>100</v>
      </c>
      <c r="AU77" s="85"/>
      <c r="AV77" s="85"/>
      <c r="AW77" s="85"/>
      <c r="AX77" s="85"/>
      <c r="AY77" s="86"/>
      <c r="AZ77" s="35"/>
      <c r="BA77" s="88" t="s">
        <v>27</v>
      </c>
      <c r="BB77" s="88"/>
      <c r="BC77" s="88"/>
      <c r="BD77" s="88"/>
      <c r="BE77" s="39">
        <f>BE75/(BE75+BE74)*100</f>
        <v>58.208955223880601</v>
      </c>
    </row>
    <row r="78" spans="1:62" ht="31.2" x14ac:dyDescent="0.6">
      <c r="J78" s="2"/>
    </row>
  </sheetData>
  <autoFilter ref="A1:BE7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</autoFilter>
  <mergeCells count="83">
    <mergeCell ref="BG2:BI2"/>
    <mergeCell ref="BJ2:BJ3"/>
    <mergeCell ref="A1:BE1"/>
    <mergeCell ref="AH2:AM2"/>
    <mergeCell ref="AN2:AS2"/>
    <mergeCell ref="A2:A3"/>
    <mergeCell ref="B2:B3"/>
    <mergeCell ref="C2:C3"/>
    <mergeCell ref="D2:I2"/>
    <mergeCell ref="J2:O2"/>
    <mergeCell ref="P2:U2"/>
    <mergeCell ref="V2:AA2"/>
    <mergeCell ref="AB2:AG2"/>
    <mergeCell ref="BE2:BE3"/>
    <mergeCell ref="AT2:AY2"/>
    <mergeCell ref="D72:I72"/>
    <mergeCell ref="J72:O72"/>
    <mergeCell ref="P72:U72"/>
    <mergeCell ref="V72:AA72"/>
    <mergeCell ref="AB72:AG72"/>
    <mergeCell ref="D71:I71"/>
    <mergeCell ref="J71:O71"/>
    <mergeCell ref="P71:U71"/>
    <mergeCell ref="V71:AA71"/>
    <mergeCell ref="AB71:AG71"/>
    <mergeCell ref="D73:I73"/>
    <mergeCell ref="J73:O73"/>
    <mergeCell ref="P73:U73"/>
    <mergeCell ref="V73:AA73"/>
    <mergeCell ref="AB73:AG73"/>
    <mergeCell ref="V76:AA76"/>
    <mergeCell ref="AB76:AG76"/>
    <mergeCell ref="D74:I74"/>
    <mergeCell ref="J74:O74"/>
    <mergeCell ref="P74:U74"/>
    <mergeCell ref="V74:AA74"/>
    <mergeCell ref="AB74:AG74"/>
    <mergeCell ref="BA77:BD77"/>
    <mergeCell ref="BC2:BC3"/>
    <mergeCell ref="BD2:BD3"/>
    <mergeCell ref="D77:I77"/>
    <mergeCell ref="J77:O77"/>
    <mergeCell ref="P77:U77"/>
    <mergeCell ref="V77:AA77"/>
    <mergeCell ref="AB77:AG77"/>
    <mergeCell ref="D75:I75"/>
    <mergeCell ref="J75:O75"/>
    <mergeCell ref="P75:U75"/>
    <mergeCell ref="V75:AA75"/>
    <mergeCell ref="AB75:AG75"/>
    <mergeCell ref="D76:I76"/>
    <mergeCell ref="J76:O76"/>
    <mergeCell ref="P76:U76"/>
    <mergeCell ref="BA76:BD76"/>
    <mergeCell ref="AZ2:AZ3"/>
    <mergeCell ref="BA2:BA3"/>
    <mergeCell ref="BB2:BB3"/>
    <mergeCell ref="BA71:BD71"/>
    <mergeCell ref="BA72:BD72"/>
    <mergeCell ref="BA73:BD73"/>
    <mergeCell ref="BA74:BD74"/>
    <mergeCell ref="BA75:BD75"/>
    <mergeCell ref="AT71:AY71"/>
    <mergeCell ref="AT77:AY77"/>
    <mergeCell ref="AH76:AM76"/>
    <mergeCell ref="AH77:AM77"/>
    <mergeCell ref="AN71:AS71"/>
    <mergeCell ref="AN72:AS72"/>
    <mergeCell ref="AN73:AS73"/>
    <mergeCell ref="AN74:AS74"/>
    <mergeCell ref="AN75:AS75"/>
    <mergeCell ref="AN76:AS76"/>
    <mergeCell ref="AN77:AS77"/>
    <mergeCell ref="AH71:AM71"/>
    <mergeCell ref="AH72:AM72"/>
    <mergeCell ref="AH73:AM73"/>
    <mergeCell ref="AH74:AM74"/>
    <mergeCell ref="AH75:AM75"/>
    <mergeCell ref="AT76:AY76"/>
    <mergeCell ref="AT75:AY75"/>
    <mergeCell ref="AT74:AY74"/>
    <mergeCell ref="AT73:AY73"/>
    <mergeCell ref="AT72:AY72"/>
  </mergeCells>
  <conditionalFormatting sqref="BE37:BE57 BE64:BE68 BE70">
    <cfRule type="containsText" dxfId="112" priority="382" operator="containsText" text="SC">
      <formula>NOT(ISERROR(SEARCH("SC",BE37)))</formula>
    </cfRule>
    <cfRule type="containsText" dxfId="111" priority="383" operator="containsText" text="SC">
      <formula>NOT(ISERROR(SEARCH("SC",BE37)))</formula>
    </cfRule>
    <cfRule type="containsText" dxfId="110" priority="384" operator="containsText" text="FAIL">
      <formula>NOT(ISERROR(SEARCH("FAIL",BE37)))</formula>
    </cfRule>
    <cfRule type="containsText" dxfId="109" priority="385" operator="containsText" text="FCD">
      <formula>NOT(ISERROR(SEARCH("FCD",BE37)))</formula>
    </cfRule>
  </conditionalFormatting>
  <conditionalFormatting sqref="BE58:BE63">
    <cfRule type="containsText" dxfId="108" priority="204" operator="containsText" text="SC">
      <formula>NOT(ISERROR(SEARCH("SC",BE58)))</formula>
    </cfRule>
    <cfRule type="containsText" dxfId="107" priority="205" operator="containsText" text="SC">
      <formula>NOT(ISERROR(SEARCH("SC",BE58)))</formula>
    </cfRule>
    <cfRule type="containsText" dxfId="106" priority="206" operator="containsText" text="FAIL">
      <formula>NOT(ISERROR(SEARCH("FAIL",BE58)))</formula>
    </cfRule>
    <cfRule type="containsText" dxfId="105" priority="207" operator="containsText" text="FCD">
      <formula>NOT(ISERROR(SEARCH("FCD",BE58)))</formula>
    </cfRule>
  </conditionalFormatting>
  <conditionalFormatting sqref="I4:I70 M4:O70 S4:U70 Y4:AA70">
    <cfRule type="containsText" dxfId="104" priority="184" operator="containsText" text="AB">
      <formula>NOT(ISERROR(SEARCH("AB",I4)))</formula>
    </cfRule>
    <cfRule type="containsText" dxfId="103" priority="185" operator="containsText" text="FAIL">
      <formula>NOT(ISERROR(SEARCH("FAIL",I4)))</formula>
    </cfRule>
    <cfRule type="containsText" dxfId="102" priority="186" operator="containsText" text="PASS">
      <formula>NOT(ISERROR(SEARCH("PASS",I4)))</formula>
    </cfRule>
    <cfRule type="containsText" dxfId="101" priority="187" operator="containsText" text="FL">
      <formula>NOT(ISERROR(SEARCH("FL",I4)))</formula>
    </cfRule>
  </conditionalFormatting>
  <conditionalFormatting sqref="R4:R70">
    <cfRule type="containsText" dxfId="100" priority="179" operator="containsText" text="AB">
      <formula>NOT(ISERROR(SEARCH("AB",R4)))</formula>
    </cfRule>
    <cfRule type="containsText" dxfId="99" priority="180" operator="containsText" text="FAIL">
      <formula>NOT(ISERROR(SEARCH("FAIL",R4)))</formula>
    </cfRule>
    <cfRule type="containsText" dxfId="98" priority="181" operator="containsText" text="PASS">
      <formula>NOT(ISERROR(SEARCH("PASS",R4)))</formula>
    </cfRule>
    <cfRule type="containsText" dxfId="97" priority="182" operator="containsText" text="FL">
      <formula>NOT(ISERROR(SEARCH("FL",R4)))</formula>
    </cfRule>
  </conditionalFormatting>
  <conditionalFormatting sqref="X4:X70">
    <cfRule type="containsText" dxfId="96" priority="174" operator="containsText" text="AB">
      <formula>NOT(ISERROR(SEARCH("AB",X4)))</formula>
    </cfRule>
    <cfRule type="containsText" dxfId="95" priority="175" operator="containsText" text="FAIL">
      <formula>NOT(ISERROR(SEARCH("FAIL",X4)))</formula>
    </cfRule>
    <cfRule type="containsText" dxfId="94" priority="176" operator="containsText" text="PASS">
      <formula>NOT(ISERROR(SEARCH("PASS",X4)))</formula>
    </cfRule>
    <cfRule type="containsText" dxfId="93" priority="177" operator="containsText" text="FL">
      <formula>NOT(ISERROR(SEARCH("FL",X4)))</formula>
    </cfRule>
  </conditionalFormatting>
  <conditionalFormatting sqref="AE4:AE70 AG4:AG70">
    <cfRule type="containsText" dxfId="92" priority="169" operator="containsText" text="AB">
      <formula>NOT(ISERROR(SEARCH("AB",AE4)))</formula>
    </cfRule>
    <cfRule type="containsText" dxfId="91" priority="170" operator="containsText" text="FAIL">
      <formula>NOT(ISERROR(SEARCH("FAIL",AE4)))</formula>
    </cfRule>
    <cfRule type="containsText" dxfId="90" priority="171" operator="containsText" text="PASS">
      <formula>NOT(ISERROR(SEARCH("PASS",AE4)))</formula>
    </cfRule>
    <cfRule type="containsText" dxfId="89" priority="172" operator="containsText" text="FL">
      <formula>NOT(ISERROR(SEARCH("FL",AE4)))</formula>
    </cfRule>
  </conditionalFormatting>
  <conditionalFormatting sqref="AD4:AD70">
    <cfRule type="containsText" dxfId="88" priority="165" operator="containsText" text="AB">
      <formula>NOT(ISERROR(SEARCH("AB",AD4)))</formula>
    </cfRule>
    <cfRule type="containsText" dxfId="87" priority="166" operator="containsText" text="FAIL">
      <formula>NOT(ISERROR(SEARCH("FAIL",AD4)))</formula>
    </cfRule>
    <cfRule type="containsText" dxfId="86" priority="167" operator="containsText" text="PASS">
      <formula>NOT(ISERROR(SEARCH("PASS",AD4)))</formula>
    </cfRule>
    <cfRule type="containsText" dxfId="85" priority="168" operator="containsText" text="FL">
      <formula>NOT(ISERROR(SEARCH("FL",AD4)))</formula>
    </cfRule>
  </conditionalFormatting>
  <conditionalFormatting sqref="BE4:BE24 BE31:BE36">
    <cfRule type="containsText" dxfId="84" priority="159" operator="containsText" text="SC">
      <formula>NOT(ISERROR(SEARCH("SC",BE4)))</formula>
    </cfRule>
    <cfRule type="containsText" dxfId="83" priority="160" operator="containsText" text="SC">
      <formula>NOT(ISERROR(SEARCH("SC",BE4)))</formula>
    </cfRule>
    <cfRule type="containsText" dxfId="82" priority="161" operator="containsText" text="FAIL">
      <formula>NOT(ISERROR(SEARCH("FAIL",BE4)))</formula>
    </cfRule>
    <cfRule type="containsText" dxfId="81" priority="162" operator="containsText" text="FCD">
      <formula>NOT(ISERROR(SEARCH("FCD",BE4)))</formula>
    </cfRule>
  </conditionalFormatting>
  <conditionalFormatting sqref="F4:F70 L4:L70 R4:R70 X4:X70 AD4:AD70 AJ4:AJ70 AP4:AP70 AV4:AV70">
    <cfRule type="containsText" dxfId="80" priority="155" operator="containsText" text="AB">
      <formula>NOT(ISERROR(SEARCH("AB",F4)))</formula>
    </cfRule>
    <cfRule type="containsText" dxfId="79" priority="156" operator="containsText" text="FAIL">
      <formula>NOT(ISERROR(SEARCH("FAIL",F4)))</formula>
    </cfRule>
    <cfRule type="containsText" dxfId="78" priority="157" operator="containsText" text="PASS">
      <formula>NOT(ISERROR(SEARCH("PASS",F4)))</formula>
    </cfRule>
    <cfRule type="containsText" dxfId="77" priority="158" operator="containsText" text="FL">
      <formula>NOT(ISERROR(SEARCH("FL",F4)))</formula>
    </cfRule>
  </conditionalFormatting>
  <conditionalFormatting sqref="AF4:AF70">
    <cfRule type="containsText" dxfId="76" priority="150" operator="containsText" text="AB">
      <formula>NOT(ISERROR(SEARCH("AB",AF4)))</formula>
    </cfRule>
    <cfRule type="containsText" dxfId="75" priority="151" operator="containsText" text="FAIL">
      <formula>NOT(ISERROR(SEARCH("FAIL",AF4)))</formula>
    </cfRule>
    <cfRule type="containsText" dxfId="74" priority="152" operator="containsText" text="PASS">
      <formula>NOT(ISERROR(SEARCH("PASS",AF4)))</formula>
    </cfRule>
    <cfRule type="containsText" dxfId="73" priority="153" operator="containsText" text="FL">
      <formula>NOT(ISERROR(SEARCH("FL",AF4)))</formula>
    </cfRule>
  </conditionalFormatting>
  <conditionalFormatting sqref="H4:H70 N4:N70 T4:T70 Z4:Z70 AF4:AF70 AL4:AL70 AR4:AR70 AX4:AX70">
    <cfRule type="containsText" dxfId="72" priority="142" operator="containsText" text="AB">
      <formula>NOT(ISERROR(SEARCH("AB",H4)))</formula>
    </cfRule>
    <cfRule type="containsText" dxfId="71" priority="143" operator="containsText" text="FAIL">
      <formula>NOT(ISERROR(SEARCH("FAIL",H4)))</formula>
    </cfRule>
    <cfRule type="containsText" dxfId="70" priority="144" operator="containsText" text="PASS">
      <formula>NOT(ISERROR(SEARCH("PASS",H4)))</formula>
    </cfRule>
    <cfRule type="containsText" dxfId="69" priority="145" operator="containsText" text="FL">
      <formula>NOT(ISERROR(SEARCH("FL",H4)))</formula>
    </cfRule>
  </conditionalFormatting>
  <conditionalFormatting sqref="L4:L70">
    <cfRule type="containsText" dxfId="68" priority="137" operator="containsText" text="AB">
      <formula>NOT(ISERROR(SEARCH("AB",L4)))</formula>
    </cfRule>
    <cfRule type="containsText" dxfId="67" priority="138" operator="containsText" text="FAIL">
      <formula>NOT(ISERROR(SEARCH("FAIL",L4)))</formula>
    </cfRule>
    <cfRule type="containsText" dxfId="66" priority="139" operator="containsText" text="PASS">
      <formula>NOT(ISERROR(SEARCH("PASS",L4)))</formula>
    </cfRule>
    <cfRule type="containsText" dxfId="65" priority="140" operator="containsText" text="FL">
      <formula>NOT(ISERROR(SEARCH("FL",L4)))</formula>
    </cfRule>
  </conditionalFormatting>
  <conditionalFormatting sqref="AQ4:AQ70 AS4:AS70">
    <cfRule type="containsText" dxfId="64" priority="132" operator="containsText" text="AB">
      <formula>NOT(ISERROR(SEARCH("AB",AQ4)))</formula>
    </cfRule>
    <cfRule type="containsText" dxfId="63" priority="133" operator="containsText" text="FAIL">
      <formula>NOT(ISERROR(SEARCH("FAIL",AQ4)))</formula>
    </cfRule>
    <cfRule type="containsText" dxfId="62" priority="134" operator="containsText" text="PASS">
      <formula>NOT(ISERROR(SEARCH("PASS",AQ4)))</formula>
    </cfRule>
    <cfRule type="containsText" dxfId="61" priority="135" operator="containsText" text="FL">
      <formula>NOT(ISERROR(SEARCH("FL",AQ4)))</formula>
    </cfRule>
  </conditionalFormatting>
  <conditionalFormatting sqref="AP4:AP70">
    <cfRule type="containsText" dxfId="60" priority="128" operator="containsText" text="AB">
      <formula>NOT(ISERROR(SEARCH("AB",AP4)))</formula>
    </cfRule>
    <cfRule type="containsText" dxfId="59" priority="129" operator="containsText" text="FAIL">
      <formula>NOT(ISERROR(SEARCH("FAIL",AP4)))</formula>
    </cfRule>
    <cfRule type="containsText" dxfId="58" priority="130" operator="containsText" text="PASS">
      <formula>NOT(ISERROR(SEARCH("PASS",AP4)))</formula>
    </cfRule>
    <cfRule type="containsText" dxfId="57" priority="131" operator="containsText" text="FL">
      <formula>NOT(ISERROR(SEARCH("FL",AP4)))</formula>
    </cfRule>
  </conditionalFormatting>
  <conditionalFormatting sqref="AR4:AR70">
    <cfRule type="containsText" dxfId="56" priority="123" operator="containsText" text="AB">
      <formula>NOT(ISERROR(SEARCH("AB",AR4)))</formula>
    </cfRule>
    <cfRule type="containsText" dxfId="55" priority="124" operator="containsText" text="FAIL">
      <formula>NOT(ISERROR(SEARCH("FAIL",AR4)))</formula>
    </cfRule>
    <cfRule type="containsText" dxfId="54" priority="125" operator="containsText" text="PASS">
      <formula>NOT(ISERROR(SEARCH("PASS",AR4)))</formula>
    </cfRule>
    <cfRule type="containsText" dxfId="53" priority="126" operator="containsText" text="FL">
      <formula>NOT(ISERROR(SEARCH("FL",AR4)))</formula>
    </cfRule>
  </conditionalFormatting>
  <conditionalFormatting sqref="AW4:AW70 AY4:AY70">
    <cfRule type="containsText" dxfId="52" priority="119" operator="containsText" text="AB">
      <formula>NOT(ISERROR(SEARCH("AB",AW4)))</formula>
    </cfRule>
    <cfRule type="containsText" dxfId="51" priority="120" operator="containsText" text="FAIL">
      <formula>NOT(ISERROR(SEARCH("FAIL",AW4)))</formula>
    </cfRule>
    <cfRule type="containsText" dxfId="50" priority="121" operator="containsText" text="PASS">
      <formula>NOT(ISERROR(SEARCH("PASS",AW4)))</formula>
    </cfRule>
    <cfRule type="containsText" dxfId="49" priority="122" operator="containsText" text="FL">
      <formula>NOT(ISERROR(SEARCH("FL",AW4)))</formula>
    </cfRule>
  </conditionalFormatting>
  <conditionalFormatting sqref="AV4:AV70">
    <cfRule type="containsText" dxfId="48" priority="115" operator="containsText" text="AB">
      <formula>NOT(ISERROR(SEARCH("AB",AV4)))</formula>
    </cfRule>
    <cfRule type="containsText" dxfId="47" priority="116" operator="containsText" text="FAIL">
      <formula>NOT(ISERROR(SEARCH("FAIL",AV4)))</formula>
    </cfRule>
    <cfRule type="containsText" dxfId="46" priority="117" operator="containsText" text="PASS">
      <formula>NOT(ISERROR(SEARCH("PASS",AV4)))</formula>
    </cfRule>
    <cfRule type="containsText" dxfId="45" priority="118" operator="containsText" text="FL">
      <formula>NOT(ISERROR(SEARCH("FL",AV4)))</formula>
    </cfRule>
  </conditionalFormatting>
  <conditionalFormatting sqref="AX4:AX70">
    <cfRule type="containsText" dxfId="44" priority="110" operator="containsText" text="AB">
      <formula>NOT(ISERROR(SEARCH("AB",AX4)))</formula>
    </cfRule>
    <cfRule type="containsText" dxfId="43" priority="111" operator="containsText" text="FAIL">
      <formula>NOT(ISERROR(SEARCH("FAIL",AX4)))</formula>
    </cfRule>
    <cfRule type="containsText" dxfId="42" priority="112" operator="containsText" text="PASS">
      <formula>NOT(ISERROR(SEARCH("PASS",AX4)))</formula>
    </cfRule>
    <cfRule type="containsText" dxfId="41" priority="113" operator="containsText" text="FL">
      <formula>NOT(ISERROR(SEARCH("FL",AX4)))</formula>
    </cfRule>
  </conditionalFormatting>
  <conditionalFormatting sqref="AM4:AM70">
    <cfRule type="containsText" dxfId="40" priority="106" operator="containsText" text="AB">
      <formula>NOT(ISERROR(SEARCH("AB",AM4)))</formula>
    </cfRule>
    <cfRule type="containsText" dxfId="39" priority="107" operator="containsText" text="FAIL">
      <formula>NOT(ISERROR(SEARCH("FAIL",AM4)))</formula>
    </cfRule>
    <cfRule type="containsText" dxfId="38" priority="108" operator="containsText" text="PASS">
      <formula>NOT(ISERROR(SEARCH("PASS",AM4)))</formula>
    </cfRule>
    <cfRule type="containsText" dxfId="37" priority="109" operator="containsText" text="FL">
      <formula>NOT(ISERROR(SEARCH("FL",AM4)))</formula>
    </cfRule>
  </conditionalFormatting>
  <conditionalFormatting sqref="AJ4:AK70">
    <cfRule type="containsText" dxfId="36" priority="102" operator="containsText" text="AB">
      <formula>NOT(ISERROR(SEARCH("AB",AJ4)))</formula>
    </cfRule>
    <cfRule type="containsText" dxfId="35" priority="103" operator="containsText" text="FAIL">
      <formula>NOT(ISERROR(SEARCH("FAIL",AJ4)))</formula>
    </cfRule>
    <cfRule type="containsText" dxfId="34" priority="104" operator="containsText" text="PASS">
      <formula>NOT(ISERROR(SEARCH("PASS",AJ4)))</formula>
    </cfRule>
    <cfRule type="containsText" dxfId="33" priority="105" operator="containsText" text="FL">
      <formula>NOT(ISERROR(SEARCH("FL",AJ4)))</formula>
    </cfRule>
  </conditionalFormatting>
  <conditionalFormatting sqref="AL4:AL70">
    <cfRule type="containsText" dxfId="32" priority="97" operator="containsText" text="AB">
      <formula>NOT(ISERROR(SEARCH("AB",AL4)))</formula>
    </cfRule>
    <cfRule type="containsText" dxfId="31" priority="98" operator="containsText" text="FAIL">
      <formula>NOT(ISERROR(SEARCH("FAIL",AL4)))</formula>
    </cfRule>
    <cfRule type="containsText" dxfId="30" priority="99" operator="containsText" text="PASS">
      <formula>NOT(ISERROR(SEARCH("PASS",AL4)))</formula>
    </cfRule>
    <cfRule type="containsText" dxfId="29" priority="100" operator="containsText" text="FL">
      <formula>NOT(ISERROR(SEARCH("FL",AL4)))</formula>
    </cfRule>
  </conditionalFormatting>
  <conditionalFormatting sqref="BE25:BE30">
    <cfRule type="containsText" dxfId="28" priority="83" operator="containsText" text="SC">
      <formula>NOT(ISERROR(SEARCH("SC",BE25)))</formula>
    </cfRule>
    <cfRule type="containsText" dxfId="27" priority="84" operator="containsText" text="SC">
      <formula>NOT(ISERROR(SEARCH("SC",BE25)))</formula>
    </cfRule>
    <cfRule type="containsText" dxfId="26" priority="85" operator="containsText" text="FAIL">
      <formula>NOT(ISERROR(SEARCH("FAIL",BE25)))</formula>
    </cfRule>
    <cfRule type="containsText" dxfId="25" priority="86" operator="containsText" text="FCD">
      <formula>NOT(ISERROR(SEARCH("FCD",BE25)))</formula>
    </cfRule>
  </conditionalFormatting>
  <conditionalFormatting sqref="BE69">
    <cfRule type="containsText" dxfId="24" priority="53" operator="containsText" text="SC">
      <formula>NOT(ISERROR(SEARCH("SC",BE69)))</formula>
    </cfRule>
    <cfRule type="containsText" dxfId="23" priority="54" operator="containsText" text="SC">
      <formula>NOT(ISERROR(SEARCH("SC",BE69)))</formula>
    </cfRule>
    <cfRule type="containsText" dxfId="22" priority="55" operator="containsText" text="FAIL">
      <formula>NOT(ISERROR(SEARCH("FAIL",BE69)))</formula>
    </cfRule>
    <cfRule type="containsText" dxfId="21" priority="56" operator="containsText" text="FCD">
      <formula>NOT(ISERROR(SEARCH("FCD",BE69)))</formula>
    </cfRule>
  </conditionalFormatting>
  <conditionalFormatting sqref="J4:J70">
    <cfRule type="cellIs" dxfId="20" priority="23" operator="lessThan">
      <formula>21</formula>
    </cfRule>
  </conditionalFormatting>
  <conditionalFormatting sqref="P22:P70">
    <cfRule type="cellIs" dxfId="19" priority="22" operator="lessThan">
      <formula>21</formula>
    </cfRule>
  </conditionalFormatting>
  <conditionalFormatting sqref="P4:P21">
    <cfRule type="cellIs" dxfId="18" priority="21" operator="lessThan">
      <formula>21</formula>
    </cfRule>
  </conditionalFormatting>
  <conditionalFormatting sqref="V22:V70">
    <cfRule type="cellIs" dxfId="17" priority="20" operator="lessThan">
      <formula>21</formula>
    </cfRule>
  </conditionalFormatting>
  <conditionalFormatting sqref="V4:V21">
    <cfRule type="cellIs" dxfId="16" priority="19" operator="lessThan">
      <formula>21</formula>
    </cfRule>
  </conditionalFormatting>
  <conditionalFormatting sqref="AB22:AB70">
    <cfRule type="cellIs" dxfId="15" priority="18" operator="lessThan">
      <formula>21</formula>
    </cfRule>
  </conditionalFormatting>
  <conditionalFormatting sqref="AB4:AB21">
    <cfRule type="cellIs" dxfId="14" priority="17" operator="lessThan">
      <formula>21</formula>
    </cfRule>
  </conditionalFormatting>
  <conditionalFormatting sqref="AH22:AH70">
    <cfRule type="cellIs" dxfId="13" priority="16" operator="lessThan">
      <formula>21</formula>
    </cfRule>
  </conditionalFormatting>
  <conditionalFormatting sqref="AH4:AH21">
    <cfRule type="cellIs" dxfId="12" priority="15" operator="lessThan">
      <formula>21</formula>
    </cfRule>
  </conditionalFormatting>
  <conditionalFormatting sqref="AN22:AN70">
    <cfRule type="cellIs" dxfId="11" priority="12" operator="lessThan">
      <formula>21</formula>
    </cfRule>
  </conditionalFormatting>
  <conditionalFormatting sqref="AN4:AN21">
    <cfRule type="cellIs" dxfId="10" priority="11" operator="lessThan">
      <formula>21</formula>
    </cfRule>
  </conditionalFormatting>
  <conditionalFormatting sqref="AT22:AT70">
    <cfRule type="cellIs" dxfId="9" priority="10" operator="lessThan">
      <formula>21</formula>
    </cfRule>
  </conditionalFormatting>
  <conditionalFormatting sqref="AT4:AT21">
    <cfRule type="cellIs" dxfId="8" priority="9" operator="lessThan">
      <formula>21</formula>
    </cfRule>
  </conditionalFormatting>
  <conditionalFormatting sqref="E4:E70">
    <cfRule type="cellIs" dxfId="7" priority="8" operator="lessThan">
      <formula>18</formula>
    </cfRule>
  </conditionalFormatting>
  <conditionalFormatting sqref="K4:K70">
    <cfRule type="cellIs" dxfId="6" priority="7" operator="lessThan">
      <formula>18</formula>
    </cfRule>
  </conditionalFormatting>
  <conditionalFormatting sqref="Q4:Q70">
    <cfRule type="cellIs" dxfId="5" priority="6" operator="lessThan">
      <formula>18</formula>
    </cfRule>
  </conditionalFormatting>
  <conditionalFormatting sqref="W4:W70">
    <cfRule type="cellIs" dxfId="4" priority="5" operator="lessThan">
      <formula>18</formula>
    </cfRule>
  </conditionalFormatting>
  <conditionalFormatting sqref="AC4:AC70">
    <cfRule type="cellIs" dxfId="3" priority="4" operator="lessThan">
      <formula>18</formula>
    </cfRule>
  </conditionalFormatting>
  <conditionalFormatting sqref="AI4:AI70">
    <cfRule type="cellIs" dxfId="2" priority="3" operator="lessThan">
      <formula>18</formula>
    </cfRule>
  </conditionalFormatting>
  <conditionalFormatting sqref="AO4:AO70">
    <cfRule type="cellIs" dxfId="1" priority="2" operator="lessThan">
      <formula>18</formula>
    </cfRule>
  </conditionalFormatting>
  <conditionalFormatting sqref="AU4:AU70">
    <cfRule type="cellIs" dxfId="0" priority="1" operator="lessThan">
      <formula>18</formula>
    </cfRule>
  </conditionalFormatting>
  <pageMargins left="0.31496062992125984" right="0.31496062992125984" top="0.35433070866141736" bottom="0.35433070866141736" header="0" footer="0"/>
  <pageSetup paperSize="511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tabSelected="1" topLeftCell="A13" zoomScale="80" zoomScaleNormal="80" workbookViewId="0">
      <selection activeCell="C34" sqref="C34"/>
    </sheetView>
  </sheetViews>
  <sheetFormatPr defaultColWidth="9.109375" defaultRowHeight="13.2" x14ac:dyDescent="0.25"/>
  <cols>
    <col min="1" max="1" width="16.6640625" style="14" customWidth="1"/>
    <col min="2" max="2" width="32" style="14" customWidth="1"/>
    <col min="3" max="3" width="17.44140625" style="14" customWidth="1"/>
    <col min="4" max="4" width="23.88671875" style="14" customWidth="1"/>
    <col min="5" max="5" width="16" style="14" customWidth="1"/>
    <col min="6" max="6" width="17.5546875" style="14" customWidth="1"/>
    <col min="7" max="7" width="16" style="14" customWidth="1"/>
    <col min="8" max="8" width="14.6640625" style="27" customWidth="1"/>
    <col min="9" max="12" width="9.109375" style="14"/>
    <col min="13" max="13" width="9.109375" style="14" hidden="1" customWidth="1"/>
    <col min="14" max="16384" width="9.109375" style="14"/>
  </cols>
  <sheetData>
    <row r="1" spans="1:12" ht="52.5" customHeight="1" x14ac:dyDescent="0.25">
      <c r="A1" s="112" t="s">
        <v>207</v>
      </c>
      <c r="B1" s="113"/>
      <c r="C1" s="113"/>
      <c r="D1" s="113"/>
      <c r="E1" s="113"/>
      <c r="F1" s="113"/>
      <c r="G1" s="113"/>
      <c r="H1" s="113"/>
      <c r="I1" s="13"/>
    </row>
    <row r="2" spans="1:12" ht="31.2" x14ac:dyDescent="0.25">
      <c r="A2" s="30" t="s">
        <v>28</v>
      </c>
      <c r="B2" s="31" t="s">
        <v>29</v>
      </c>
      <c r="C2" s="30" t="s">
        <v>30</v>
      </c>
      <c r="D2" s="30" t="s">
        <v>31</v>
      </c>
      <c r="E2" s="30" t="s">
        <v>32</v>
      </c>
      <c r="F2" s="30" t="s">
        <v>33</v>
      </c>
      <c r="G2" s="30" t="s">
        <v>34</v>
      </c>
      <c r="H2" s="32" t="s">
        <v>35</v>
      </c>
      <c r="J2" s="15"/>
      <c r="K2" s="15"/>
      <c r="L2" s="16"/>
    </row>
    <row r="3" spans="1:12" ht="50.25" customHeight="1" x14ac:dyDescent="0.25">
      <c r="A3" s="29">
        <v>1</v>
      </c>
      <c r="B3" s="45" t="s">
        <v>205</v>
      </c>
      <c r="C3" s="28" t="s">
        <v>47</v>
      </c>
      <c r="D3" s="45" t="s">
        <v>196</v>
      </c>
      <c r="E3" s="28">
        <v>67</v>
      </c>
      <c r="F3" s="3">
        <v>52</v>
      </c>
      <c r="G3" s="3">
        <f t="shared" ref="G3:G10" si="0">(E3-F3)</f>
        <v>15</v>
      </c>
      <c r="H3" s="5">
        <f>(F3/E3)*100</f>
        <v>77.611940298507463</v>
      </c>
      <c r="J3" s="17"/>
      <c r="K3" s="18"/>
      <c r="L3" s="19"/>
    </row>
    <row r="4" spans="1:12" ht="38.25" customHeight="1" x14ac:dyDescent="0.25">
      <c r="A4" s="29">
        <v>2</v>
      </c>
      <c r="B4" s="45" t="s">
        <v>49</v>
      </c>
      <c r="C4" s="28" t="s">
        <v>48</v>
      </c>
      <c r="D4" s="45" t="s">
        <v>197</v>
      </c>
      <c r="E4" s="28">
        <v>67</v>
      </c>
      <c r="F4" s="3">
        <v>54</v>
      </c>
      <c r="G4" s="3">
        <f t="shared" si="0"/>
        <v>13</v>
      </c>
      <c r="H4" s="5">
        <f t="shared" ref="H4:H10" si="1">(F4/E4)*100</f>
        <v>80.597014925373131</v>
      </c>
      <c r="J4" s="17"/>
      <c r="K4" s="18"/>
      <c r="L4" s="19"/>
    </row>
    <row r="5" spans="1:12" ht="38.25" customHeight="1" x14ac:dyDescent="0.25">
      <c r="A5" s="29">
        <v>3</v>
      </c>
      <c r="B5" s="45" t="s">
        <v>50</v>
      </c>
      <c r="C5" s="28" t="s">
        <v>51</v>
      </c>
      <c r="D5" s="45" t="s">
        <v>198</v>
      </c>
      <c r="E5" s="28">
        <v>67</v>
      </c>
      <c r="F5" s="3">
        <v>49</v>
      </c>
      <c r="G5" s="3">
        <f t="shared" si="0"/>
        <v>18</v>
      </c>
      <c r="H5" s="5">
        <f t="shared" si="1"/>
        <v>73.134328358208961</v>
      </c>
      <c r="J5" s="17"/>
      <c r="K5" s="18"/>
      <c r="L5" s="19"/>
    </row>
    <row r="6" spans="1:12" ht="38.25" customHeight="1" x14ac:dyDescent="0.25">
      <c r="A6" s="29">
        <v>4</v>
      </c>
      <c r="B6" s="45" t="s">
        <v>52</v>
      </c>
      <c r="C6" s="28" t="s">
        <v>53</v>
      </c>
      <c r="D6" s="45" t="s">
        <v>199</v>
      </c>
      <c r="E6" s="28">
        <v>67</v>
      </c>
      <c r="F6" s="3">
        <v>63</v>
      </c>
      <c r="G6" s="3">
        <f t="shared" si="0"/>
        <v>4</v>
      </c>
      <c r="H6" s="5">
        <f t="shared" si="1"/>
        <v>94.029850746268664</v>
      </c>
      <c r="J6" s="17"/>
      <c r="K6" s="18"/>
      <c r="L6" s="19"/>
    </row>
    <row r="7" spans="1:12" ht="38.25" customHeight="1" x14ac:dyDescent="0.25">
      <c r="A7" s="29">
        <v>5</v>
      </c>
      <c r="B7" s="45" t="s">
        <v>55</v>
      </c>
      <c r="C7" s="28" t="s">
        <v>54</v>
      </c>
      <c r="D7" s="45" t="s">
        <v>200</v>
      </c>
      <c r="E7" s="28">
        <v>67</v>
      </c>
      <c r="F7" s="3">
        <v>67</v>
      </c>
      <c r="G7" s="3">
        <f t="shared" si="0"/>
        <v>0</v>
      </c>
      <c r="H7" s="5">
        <f t="shared" si="1"/>
        <v>100</v>
      </c>
      <c r="J7" s="17"/>
      <c r="K7" s="18"/>
      <c r="L7" s="19"/>
    </row>
    <row r="8" spans="1:12" ht="38.25" customHeight="1" x14ac:dyDescent="0.25">
      <c r="A8" s="29">
        <v>6</v>
      </c>
      <c r="B8" s="45" t="s">
        <v>57</v>
      </c>
      <c r="C8" s="28" t="s">
        <v>56</v>
      </c>
      <c r="D8" s="45" t="s">
        <v>201</v>
      </c>
      <c r="E8" s="28">
        <v>67</v>
      </c>
      <c r="F8" s="3">
        <v>67</v>
      </c>
      <c r="G8" s="3">
        <f t="shared" si="0"/>
        <v>0</v>
      </c>
      <c r="H8" s="5">
        <f t="shared" si="1"/>
        <v>100</v>
      </c>
      <c r="J8" s="17"/>
      <c r="K8" s="18"/>
      <c r="L8" s="19"/>
    </row>
    <row r="9" spans="1:12" ht="38.25" customHeight="1" x14ac:dyDescent="0.25">
      <c r="A9" s="29">
        <v>7</v>
      </c>
      <c r="B9" s="45" t="s">
        <v>59</v>
      </c>
      <c r="C9" s="28" t="s">
        <v>58</v>
      </c>
      <c r="D9" s="45" t="s">
        <v>202</v>
      </c>
      <c r="E9" s="28">
        <v>67</v>
      </c>
      <c r="F9" s="3">
        <v>67</v>
      </c>
      <c r="G9" s="3">
        <f t="shared" si="0"/>
        <v>0</v>
      </c>
      <c r="H9" s="5">
        <f t="shared" si="1"/>
        <v>100</v>
      </c>
      <c r="J9" s="17"/>
      <c r="K9" s="18"/>
      <c r="L9" s="19"/>
    </row>
    <row r="10" spans="1:12" ht="38.25" customHeight="1" x14ac:dyDescent="0.25">
      <c r="A10" s="29">
        <v>8</v>
      </c>
      <c r="B10" s="45" t="s">
        <v>60</v>
      </c>
      <c r="C10" s="28" t="s">
        <v>61</v>
      </c>
      <c r="D10" s="45" t="s">
        <v>203</v>
      </c>
      <c r="E10" s="28">
        <v>67</v>
      </c>
      <c r="F10" s="3">
        <v>67</v>
      </c>
      <c r="G10" s="3">
        <f t="shared" si="0"/>
        <v>0</v>
      </c>
      <c r="H10" s="5">
        <f t="shared" si="1"/>
        <v>100</v>
      </c>
      <c r="J10" s="17"/>
      <c r="K10" s="18"/>
      <c r="L10" s="19"/>
    </row>
    <row r="11" spans="1:12" x14ac:dyDescent="0.25">
      <c r="E11" s="20"/>
      <c r="F11" s="20"/>
      <c r="G11" s="20"/>
      <c r="H11" s="21"/>
    </row>
    <row r="12" spans="1:12" ht="20.100000000000001" customHeight="1" x14ac:dyDescent="0.3">
      <c r="B12" s="74" t="s">
        <v>36</v>
      </c>
      <c r="C12" s="75">
        <v>67</v>
      </c>
      <c r="D12" s="22"/>
      <c r="E12" s="20"/>
      <c r="F12" s="20"/>
      <c r="G12" s="20"/>
      <c r="H12" s="21"/>
    </row>
    <row r="13" spans="1:12" ht="20.100000000000001" customHeight="1" x14ac:dyDescent="0.3">
      <c r="B13" s="74" t="s">
        <v>7</v>
      </c>
      <c r="C13" s="75">
        <v>39</v>
      </c>
      <c r="D13" s="22"/>
      <c r="E13" s="20"/>
      <c r="F13" s="20"/>
      <c r="G13" s="20"/>
      <c r="H13" s="21"/>
    </row>
    <row r="14" spans="1:12" ht="20.100000000000001" customHeight="1" x14ac:dyDescent="0.3">
      <c r="B14" s="74" t="s">
        <v>5</v>
      </c>
      <c r="C14" s="75">
        <v>0</v>
      </c>
      <c r="D14" s="22"/>
      <c r="E14" s="20"/>
      <c r="F14" s="20"/>
      <c r="G14" s="20"/>
      <c r="H14" s="21"/>
    </row>
    <row r="15" spans="1:12" ht="20.100000000000001" customHeight="1" x14ac:dyDescent="0.3">
      <c r="B15" s="74" t="s">
        <v>8</v>
      </c>
      <c r="C15" s="75">
        <v>0</v>
      </c>
      <c r="D15" s="22"/>
      <c r="E15" s="20"/>
      <c r="F15" s="20"/>
      <c r="G15" s="20"/>
      <c r="H15" s="21"/>
    </row>
    <row r="16" spans="1:12" ht="20.100000000000001" customHeight="1" x14ac:dyDescent="0.3">
      <c r="B16" s="74" t="s">
        <v>10</v>
      </c>
      <c r="C16" s="75">
        <v>28</v>
      </c>
      <c r="D16" s="22"/>
      <c r="G16" s="20"/>
      <c r="H16" s="21"/>
    </row>
    <row r="17" spans="1:8" ht="20.100000000000001" customHeight="1" x14ac:dyDescent="0.3">
      <c r="B17" s="74" t="s">
        <v>35</v>
      </c>
      <c r="C17" s="75">
        <v>58</v>
      </c>
      <c r="D17" s="23"/>
      <c r="E17" s="20"/>
      <c r="F17" s="20"/>
      <c r="G17" s="20"/>
      <c r="H17" s="21"/>
    </row>
    <row r="18" spans="1:8" ht="14.4" x14ac:dyDescent="0.3">
      <c r="B18" s="24"/>
      <c r="C18" s="20"/>
      <c r="D18" s="20"/>
      <c r="E18" s="20"/>
      <c r="F18" s="20"/>
      <c r="G18" s="20"/>
      <c r="H18" s="21"/>
    </row>
    <row r="19" spans="1:8" ht="14.4" x14ac:dyDescent="0.3">
      <c r="B19" s="24"/>
      <c r="C19" s="20"/>
      <c r="D19" s="20"/>
      <c r="E19" s="20"/>
      <c r="F19" s="20"/>
      <c r="G19" s="20"/>
      <c r="H19" s="21"/>
    </row>
    <row r="20" spans="1:8" ht="15" customHeight="1" x14ac:dyDescent="0.25">
      <c r="A20" s="20"/>
      <c r="B20" s="20"/>
      <c r="C20" s="20"/>
      <c r="D20" s="20"/>
      <c r="E20" s="21"/>
      <c r="H20" s="14"/>
    </row>
    <row r="21" spans="1:8" ht="21" customHeight="1" x14ac:dyDescent="0.25">
      <c r="A21" s="25" t="s">
        <v>2</v>
      </c>
      <c r="B21" s="25" t="s">
        <v>1</v>
      </c>
      <c r="C21" s="26" t="s">
        <v>4</v>
      </c>
      <c r="D21" s="26" t="s">
        <v>206</v>
      </c>
      <c r="H21" s="14"/>
    </row>
    <row r="22" spans="1:8" ht="20.100000000000001" customHeight="1" x14ac:dyDescent="0.25">
      <c r="A22" s="46" t="s">
        <v>62</v>
      </c>
      <c r="B22" s="47" t="s">
        <v>63</v>
      </c>
      <c r="C22" s="40">
        <v>9.5</v>
      </c>
      <c r="D22" s="26">
        <v>744</v>
      </c>
    </row>
    <row r="23" spans="1:8" ht="20.100000000000001" customHeight="1" x14ac:dyDescent="0.25">
      <c r="A23" s="46" t="s">
        <v>80</v>
      </c>
      <c r="B23" s="47" t="s">
        <v>81</v>
      </c>
      <c r="C23" s="40">
        <v>8.56</v>
      </c>
      <c r="D23" s="26">
        <v>659</v>
      </c>
    </row>
    <row r="24" spans="1:8" ht="20.100000000000001" customHeight="1" x14ac:dyDescent="0.25">
      <c r="A24" s="46" t="s">
        <v>102</v>
      </c>
      <c r="B24" s="47" t="s">
        <v>103</v>
      </c>
      <c r="C24" s="40">
        <v>8.7799999999999994</v>
      </c>
      <c r="D24" s="26">
        <v>675</v>
      </c>
    </row>
    <row r="25" spans="1:8" ht="20.100000000000001" customHeight="1" x14ac:dyDescent="0.25">
      <c r="A25" s="46" t="s">
        <v>144</v>
      </c>
      <c r="B25" s="47" t="s">
        <v>145</v>
      </c>
      <c r="C25" s="40">
        <v>8.7200000000000006</v>
      </c>
      <c r="D25" s="26">
        <v>68</v>
      </c>
    </row>
    <row r="26" spans="1:8" ht="20.100000000000001" customHeight="1" x14ac:dyDescent="0.25">
      <c r="A26" s="46" t="s">
        <v>146</v>
      </c>
      <c r="B26" s="47" t="s">
        <v>147</v>
      </c>
      <c r="C26" s="48">
        <v>9.5</v>
      </c>
      <c r="D26" s="26">
        <v>736</v>
      </c>
    </row>
    <row r="27" spans="1:8" ht="20.100000000000001" customHeight="1" x14ac:dyDescent="0.25">
      <c r="A27" s="46" t="s">
        <v>174</v>
      </c>
      <c r="B27" s="47" t="s">
        <v>175</v>
      </c>
      <c r="C27" s="40">
        <v>8.67</v>
      </c>
      <c r="D27" s="26">
        <v>666</v>
      </c>
    </row>
    <row r="28" spans="1:8" ht="20.100000000000001" customHeight="1" x14ac:dyDescent="0.25">
      <c r="A28" s="46" t="s">
        <v>194</v>
      </c>
      <c r="B28" s="47" t="s">
        <v>195</v>
      </c>
      <c r="C28" s="40">
        <v>8.67</v>
      </c>
      <c r="D28" s="26">
        <v>705</v>
      </c>
    </row>
    <row r="29" spans="1:8" x14ac:dyDescent="0.25">
      <c r="D29" s="27"/>
      <c r="H29" s="14"/>
    </row>
    <row r="30" spans="1:8" x14ac:dyDescent="0.25">
      <c r="D30" s="27"/>
      <c r="H30" s="14"/>
    </row>
    <row r="31" spans="1:8" x14ac:dyDescent="0.25">
      <c r="D31" s="27"/>
      <c r="H31" s="14"/>
    </row>
    <row r="32" spans="1:8" ht="18" x14ac:dyDescent="0.25">
      <c r="A32" s="114" t="s">
        <v>212</v>
      </c>
      <c r="B32" s="114"/>
      <c r="C32" s="114"/>
      <c r="D32" s="27"/>
      <c r="H32" s="14"/>
    </row>
    <row r="33" spans="1:8" ht="21.75" customHeight="1" x14ac:dyDescent="0.25">
      <c r="A33" s="25" t="s">
        <v>2</v>
      </c>
      <c r="B33" s="25" t="s">
        <v>1</v>
      </c>
      <c r="C33" s="26" t="s">
        <v>213</v>
      </c>
      <c r="D33" s="27"/>
      <c r="H33" s="14"/>
    </row>
    <row r="34" spans="1:8" ht="20.100000000000001" customHeight="1" x14ac:dyDescent="0.25">
      <c r="A34" s="3" t="s">
        <v>62</v>
      </c>
      <c r="B34" s="59" t="s">
        <v>63</v>
      </c>
      <c r="C34" s="40">
        <v>9.2200000000000006</v>
      </c>
      <c r="D34" s="27"/>
      <c r="H34" s="14"/>
    </row>
    <row r="35" spans="1:8" ht="20.100000000000001" customHeight="1" x14ac:dyDescent="0.25">
      <c r="A35" s="3" t="s">
        <v>146</v>
      </c>
      <c r="B35" s="59" t="s">
        <v>147</v>
      </c>
      <c r="C35" s="48">
        <v>9</v>
      </c>
      <c r="D35" s="27"/>
      <c r="H35" s="14"/>
    </row>
    <row r="36" spans="1:8" ht="20.100000000000001" customHeight="1" x14ac:dyDescent="0.25">
      <c r="A36" s="3" t="s">
        <v>144</v>
      </c>
      <c r="B36" s="59" t="s">
        <v>145</v>
      </c>
      <c r="C36" s="48">
        <v>8.7100000000000009</v>
      </c>
      <c r="D36" s="27"/>
      <c r="H36" s="14"/>
    </row>
    <row r="37" spans="1:8" ht="20.100000000000001" customHeight="1" x14ac:dyDescent="0.25">
      <c r="A37" s="3" t="s">
        <v>78</v>
      </c>
      <c r="B37" s="59" t="s">
        <v>79</v>
      </c>
      <c r="C37" s="40">
        <v>8.67</v>
      </c>
      <c r="D37" s="27"/>
      <c r="H37" s="14"/>
    </row>
    <row r="38" spans="1:8" ht="20.100000000000001" customHeight="1" x14ac:dyDescent="0.25">
      <c r="A38" s="3" t="s">
        <v>190</v>
      </c>
      <c r="B38" s="59" t="s">
        <v>191</v>
      </c>
      <c r="C38" s="40">
        <v>8.59</v>
      </c>
      <c r="D38" s="27"/>
      <c r="H38" s="14"/>
    </row>
    <row r="39" spans="1:8" x14ac:dyDescent="0.25">
      <c r="D39" s="27"/>
      <c r="H39" s="14"/>
    </row>
    <row r="40" spans="1:8" x14ac:dyDescent="0.25">
      <c r="D40" s="27"/>
      <c r="H40" s="14"/>
    </row>
    <row r="41" spans="1:8" x14ac:dyDescent="0.25">
      <c r="D41" s="27"/>
      <c r="H41" s="14"/>
    </row>
  </sheetData>
  <mergeCells count="2">
    <mergeCell ref="A1:H1"/>
    <mergeCell ref="A32:C32"/>
  </mergeCells>
  <pageMargins left="0.7" right="0.7" top="0.75" bottom="0.75" header="0.3" footer="0.3"/>
  <pageSetup paperSize="9" scale="6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CSE-3rd_Sem A Overall </vt:lpstr>
      <vt:lpstr>CSE-3rd sem A Overall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2025-03-14T04:51:31Z</dcterms:modified>
</cp:coreProperties>
</file>