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3040" windowHeight="9384" tabRatio="850"/>
  </bookViews>
  <sheets>
    <sheet name="ISE-4th_Sem B Overall " sheetId="41" r:id="rId1"/>
    <sheet name="ISE-4th sem B Overall Summary" sheetId="42" r:id="rId2"/>
  </sheets>
  <definedNames>
    <definedName name="__xlfn_COUNTIFS">NA()</definedName>
    <definedName name="_xlnm._FilterDatabase" localSheetId="0" hidden="1">'ISE-4th_Sem B Overall '!$A$1:$BO$78</definedName>
  </definedNames>
  <calcPr calcId="152511"/>
</workbook>
</file>

<file path=xl/calcChain.xml><?xml version="1.0" encoding="utf-8"?>
<calcChain xmlns="http://schemas.openxmlformats.org/spreadsheetml/2006/main">
  <c r="BU5" i="41" l="1"/>
  <c r="BU6" i="41"/>
  <c r="BU7" i="41"/>
  <c r="BU8" i="41"/>
  <c r="BU9" i="41"/>
  <c r="BU10" i="41"/>
  <c r="BU11" i="41"/>
  <c r="BU12" i="41"/>
  <c r="BU13" i="41"/>
  <c r="BU14" i="41"/>
  <c r="BU15" i="41"/>
  <c r="BU16" i="41"/>
  <c r="BU17" i="41"/>
  <c r="BU18" i="41"/>
  <c r="BU19" i="41"/>
  <c r="BU20" i="41"/>
  <c r="BU21" i="41"/>
  <c r="BU22" i="41"/>
  <c r="BU23" i="41"/>
  <c r="BU24" i="41"/>
  <c r="BU25" i="41"/>
  <c r="BU26" i="41"/>
  <c r="BU27" i="41"/>
  <c r="BU28" i="41"/>
  <c r="BU29" i="41"/>
  <c r="BU30" i="41"/>
  <c r="BU31" i="41"/>
  <c r="BU32" i="41"/>
  <c r="BU33" i="41"/>
  <c r="BU34" i="41"/>
  <c r="BU35" i="41"/>
  <c r="BU36" i="41"/>
  <c r="BU37" i="41"/>
  <c r="BU38" i="41"/>
  <c r="BU39" i="41"/>
  <c r="BU40" i="41"/>
  <c r="BU41" i="41"/>
  <c r="BU42" i="41"/>
  <c r="BU43" i="41"/>
  <c r="BU44" i="41"/>
  <c r="BU45" i="41"/>
  <c r="BU46" i="41"/>
  <c r="BU47" i="41"/>
  <c r="BU48" i="41"/>
  <c r="BU49" i="41"/>
  <c r="BU50" i="41"/>
  <c r="BU51" i="41"/>
  <c r="BU52" i="41"/>
  <c r="BU53" i="41"/>
  <c r="BU54" i="41"/>
  <c r="BU55" i="41"/>
  <c r="BU56" i="41"/>
  <c r="BU57" i="41"/>
  <c r="BU58" i="41"/>
  <c r="BU59" i="41"/>
  <c r="BU60" i="41"/>
  <c r="BU61" i="41"/>
  <c r="BU62" i="41"/>
  <c r="BU63" i="41"/>
  <c r="BU64" i="41"/>
  <c r="BU65" i="41"/>
  <c r="BU66" i="41"/>
  <c r="BU67" i="41"/>
  <c r="BU68" i="41"/>
  <c r="BU69" i="41"/>
  <c r="BU70" i="41"/>
  <c r="BU71" i="41"/>
  <c r="BU4" i="41"/>
  <c r="BG64" i="41" l="1"/>
  <c r="BH64" i="41"/>
  <c r="BI64" i="41"/>
  <c r="BB64" i="41"/>
  <c r="BC64" i="41" s="1"/>
  <c r="BE64" i="41"/>
  <c r="AV64" i="41"/>
  <c r="AW64" i="41" s="1"/>
  <c r="AY64" i="41"/>
  <c r="AP64" i="41"/>
  <c r="AQ64" i="41" s="1"/>
  <c r="AS64" i="41"/>
  <c r="AJ64" i="41"/>
  <c r="AK64" i="41" s="1"/>
  <c r="AM64" i="41"/>
  <c r="AD64" i="41"/>
  <c r="AE64" i="41" s="1"/>
  <c r="X64" i="41"/>
  <c r="Y64" i="41" s="1"/>
  <c r="AA64" i="41"/>
  <c r="R64" i="41"/>
  <c r="S64" i="41" s="1"/>
  <c r="U64" i="41"/>
  <c r="L64" i="41"/>
  <c r="M64" i="41" s="1"/>
  <c r="O64" i="41"/>
  <c r="F64" i="41"/>
  <c r="G64" i="41" s="1"/>
  <c r="I64" i="41"/>
  <c r="BJ64" i="41" l="1"/>
  <c r="BM64" i="41" s="1"/>
  <c r="BD64" i="41"/>
  <c r="AX64" i="41"/>
  <c r="AR64" i="41"/>
  <c r="AL64" i="41"/>
  <c r="AG64" i="41"/>
  <c r="AF64" i="41"/>
  <c r="Z64" i="41"/>
  <c r="T64" i="41"/>
  <c r="N64" i="41"/>
  <c r="H64" i="41"/>
  <c r="H10" i="42"/>
  <c r="H11" i="42"/>
  <c r="H4" i="42"/>
  <c r="H5" i="42"/>
  <c r="H6" i="42"/>
  <c r="H7" i="42"/>
  <c r="H8" i="42"/>
  <c r="H9" i="42"/>
  <c r="G12" i="42"/>
  <c r="G10" i="42"/>
  <c r="G11" i="42"/>
  <c r="G4" i="42"/>
  <c r="G5" i="42"/>
  <c r="G6" i="42"/>
  <c r="G7" i="42"/>
  <c r="G8" i="42"/>
  <c r="G9" i="42"/>
  <c r="BF72" i="41"/>
  <c r="BF73" i="41" s="1"/>
  <c r="BI5" i="41"/>
  <c r="BI6" i="41"/>
  <c r="BI7" i="41"/>
  <c r="BI8" i="41"/>
  <c r="BI9" i="41"/>
  <c r="BI10" i="41"/>
  <c r="BI11" i="41"/>
  <c r="BI12" i="41"/>
  <c r="BI13" i="41"/>
  <c r="BI14" i="41"/>
  <c r="BI15" i="41"/>
  <c r="BI16" i="41"/>
  <c r="BI17" i="41"/>
  <c r="BI18" i="41"/>
  <c r="BI19" i="41"/>
  <c r="BI20" i="41"/>
  <c r="BI21" i="41"/>
  <c r="BI22" i="41"/>
  <c r="BI23" i="41"/>
  <c r="BI24" i="41"/>
  <c r="BI25" i="41"/>
  <c r="BI26" i="41"/>
  <c r="BI27" i="41"/>
  <c r="BI28" i="41"/>
  <c r="BI29" i="41"/>
  <c r="BI30" i="41"/>
  <c r="BI31" i="41"/>
  <c r="BI32" i="41"/>
  <c r="BI33" i="41"/>
  <c r="BI34" i="41"/>
  <c r="BI35" i="41"/>
  <c r="BI36" i="41"/>
  <c r="BI37" i="41"/>
  <c r="BI38" i="41"/>
  <c r="BI39" i="41"/>
  <c r="BI40" i="41"/>
  <c r="BI41" i="41"/>
  <c r="BI42" i="41"/>
  <c r="BI43" i="41"/>
  <c r="BI44" i="41"/>
  <c r="BI45" i="41"/>
  <c r="BI46" i="41"/>
  <c r="BI47" i="41"/>
  <c r="BI48" i="41"/>
  <c r="BI49" i="41"/>
  <c r="BI50" i="41"/>
  <c r="BI51" i="41"/>
  <c r="BI52" i="41"/>
  <c r="BI53" i="41"/>
  <c r="BI54" i="41"/>
  <c r="BI55" i="41"/>
  <c r="BI56" i="41"/>
  <c r="BI57" i="41"/>
  <c r="BI58" i="41"/>
  <c r="BI59" i="41"/>
  <c r="BI60" i="41"/>
  <c r="BI61" i="41"/>
  <c r="BI62" i="41"/>
  <c r="BI63" i="41"/>
  <c r="BI65" i="41"/>
  <c r="BI66" i="41"/>
  <c r="BI67" i="41"/>
  <c r="BI68" i="41"/>
  <c r="BI69" i="41"/>
  <c r="BI70" i="41"/>
  <c r="BI71" i="41"/>
  <c r="BI4" i="41"/>
  <c r="BH5" i="41"/>
  <c r="BH6" i="41"/>
  <c r="BH7" i="41"/>
  <c r="BH8" i="41"/>
  <c r="BH9" i="41"/>
  <c r="BH10" i="41"/>
  <c r="BH11" i="41"/>
  <c r="BH12" i="41"/>
  <c r="BH13" i="41"/>
  <c r="BH14" i="41"/>
  <c r="BH15" i="41"/>
  <c r="BH16" i="41"/>
  <c r="BH17" i="41"/>
  <c r="BH18" i="41"/>
  <c r="BH19" i="41"/>
  <c r="BH20" i="41"/>
  <c r="BH21" i="41"/>
  <c r="BH22" i="41"/>
  <c r="BH23" i="41"/>
  <c r="BH24" i="41"/>
  <c r="BH25" i="41"/>
  <c r="BH26" i="41"/>
  <c r="BH27" i="41"/>
  <c r="BH28" i="41"/>
  <c r="BH29" i="41"/>
  <c r="BH30" i="41"/>
  <c r="BH31" i="41"/>
  <c r="BH32" i="41"/>
  <c r="BH33" i="41"/>
  <c r="BH34" i="41"/>
  <c r="BH35" i="41"/>
  <c r="BH36" i="41"/>
  <c r="BH37" i="41"/>
  <c r="BH38" i="41"/>
  <c r="BH39" i="41"/>
  <c r="BH40" i="41"/>
  <c r="BH41" i="41"/>
  <c r="BH42" i="41"/>
  <c r="BH43" i="41"/>
  <c r="BH44" i="41"/>
  <c r="BH45" i="41"/>
  <c r="BH46" i="41"/>
  <c r="BH47" i="41"/>
  <c r="BH48" i="41"/>
  <c r="BH49" i="41"/>
  <c r="BH50" i="41"/>
  <c r="BH51" i="41"/>
  <c r="BH52" i="41"/>
  <c r="BH53" i="41"/>
  <c r="BH54" i="41"/>
  <c r="BH55" i="41"/>
  <c r="BH56" i="41"/>
  <c r="BH57" i="41"/>
  <c r="BH58" i="41"/>
  <c r="BH59" i="41"/>
  <c r="BH60" i="41"/>
  <c r="BH61" i="41"/>
  <c r="BH62" i="41"/>
  <c r="BH63" i="41"/>
  <c r="BH65" i="41"/>
  <c r="BH66" i="41"/>
  <c r="BH67" i="41"/>
  <c r="BH68" i="41"/>
  <c r="BH69" i="41"/>
  <c r="BH70" i="41"/>
  <c r="BH71" i="41"/>
  <c r="BH4" i="41"/>
  <c r="BG5" i="41"/>
  <c r="BG6" i="41"/>
  <c r="BG7" i="41"/>
  <c r="BG8" i="41"/>
  <c r="BG9" i="41"/>
  <c r="BG10" i="41"/>
  <c r="BG11" i="41"/>
  <c r="BG12" i="41"/>
  <c r="BG13" i="41"/>
  <c r="BG14" i="41"/>
  <c r="BG15" i="41"/>
  <c r="BG16" i="41"/>
  <c r="BG17" i="41"/>
  <c r="BG18" i="41"/>
  <c r="BG19" i="41"/>
  <c r="BG20" i="41"/>
  <c r="BG21" i="41"/>
  <c r="BG22" i="41"/>
  <c r="BG23" i="41"/>
  <c r="BG24" i="41"/>
  <c r="BG25" i="41"/>
  <c r="BG26" i="41"/>
  <c r="BG27" i="41"/>
  <c r="BG28" i="41"/>
  <c r="BG29" i="41"/>
  <c r="BG30" i="41"/>
  <c r="BG31" i="41"/>
  <c r="BG32" i="41"/>
  <c r="BG33" i="41"/>
  <c r="BG34" i="41"/>
  <c r="BG35" i="41"/>
  <c r="BG36" i="41"/>
  <c r="BG37" i="41"/>
  <c r="BG38" i="41"/>
  <c r="BG39" i="41"/>
  <c r="BG40" i="41"/>
  <c r="BG41" i="41"/>
  <c r="BG42" i="41"/>
  <c r="BG43" i="41"/>
  <c r="BG44" i="41"/>
  <c r="BG45" i="41"/>
  <c r="BG46" i="41"/>
  <c r="BG47" i="41"/>
  <c r="BG48" i="41"/>
  <c r="BG49" i="41"/>
  <c r="BG50" i="41"/>
  <c r="BG51" i="41"/>
  <c r="BG52" i="41"/>
  <c r="BG53" i="41"/>
  <c r="BG54" i="41"/>
  <c r="BG55" i="41"/>
  <c r="BG56" i="41"/>
  <c r="BG57" i="41"/>
  <c r="BG58" i="41"/>
  <c r="BG59" i="41"/>
  <c r="BG60" i="41"/>
  <c r="BG61" i="41"/>
  <c r="BG62" i="41"/>
  <c r="BG63" i="41"/>
  <c r="BG65" i="41"/>
  <c r="BG66" i="41"/>
  <c r="BG67" i="41"/>
  <c r="BG68" i="41"/>
  <c r="BG69" i="41"/>
  <c r="BG70" i="41"/>
  <c r="BG71" i="41"/>
  <c r="BG4" i="41"/>
  <c r="BK64" i="41" l="1"/>
  <c r="BL64" i="41" s="1"/>
  <c r="BN64" i="41"/>
  <c r="BO64" i="41" s="1"/>
  <c r="BE5" i="41"/>
  <c r="BE6" i="41"/>
  <c r="BE7" i="41"/>
  <c r="BE8" i="41"/>
  <c r="BE9" i="41"/>
  <c r="BE10" i="41"/>
  <c r="BE11" i="41"/>
  <c r="BE12" i="41"/>
  <c r="BE13" i="41"/>
  <c r="BE14" i="41"/>
  <c r="BE15" i="41"/>
  <c r="BE16" i="41"/>
  <c r="BE17" i="41"/>
  <c r="BE18" i="41"/>
  <c r="BE19" i="41"/>
  <c r="BE20" i="41"/>
  <c r="BE21" i="41"/>
  <c r="BE22" i="41"/>
  <c r="BE23" i="41"/>
  <c r="BE24" i="41"/>
  <c r="BE25" i="41"/>
  <c r="BE26" i="41"/>
  <c r="BE27" i="41"/>
  <c r="BE28" i="41"/>
  <c r="BE29" i="41"/>
  <c r="BE30" i="41"/>
  <c r="BE31" i="41"/>
  <c r="BE32" i="41"/>
  <c r="BE33" i="41"/>
  <c r="BE34" i="41"/>
  <c r="BE35" i="41"/>
  <c r="BE36" i="41"/>
  <c r="BE37" i="41"/>
  <c r="BE38" i="41"/>
  <c r="BE39" i="41"/>
  <c r="BE40" i="41"/>
  <c r="BE41" i="41"/>
  <c r="BE42" i="41"/>
  <c r="BE43" i="41"/>
  <c r="BE44" i="41"/>
  <c r="BE45" i="41"/>
  <c r="BE46" i="41"/>
  <c r="BE47" i="41"/>
  <c r="BE48" i="41"/>
  <c r="BE49" i="41"/>
  <c r="BE50" i="41"/>
  <c r="BE51" i="41"/>
  <c r="BE52" i="41"/>
  <c r="BE53" i="41"/>
  <c r="BE54" i="41"/>
  <c r="BE55" i="41"/>
  <c r="BE56" i="41"/>
  <c r="BE57" i="41"/>
  <c r="BE58" i="41"/>
  <c r="BE59" i="41"/>
  <c r="BE60" i="41"/>
  <c r="BE61" i="41"/>
  <c r="BE62" i="41"/>
  <c r="BE63" i="41"/>
  <c r="BE65" i="41"/>
  <c r="BE66" i="41"/>
  <c r="BE67" i="41"/>
  <c r="BE68" i="41"/>
  <c r="BE69" i="41"/>
  <c r="BE70" i="41"/>
  <c r="BE71" i="41"/>
  <c r="BE4" i="41"/>
  <c r="BB5" i="41"/>
  <c r="BC5" i="41" s="1"/>
  <c r="BB6" i="41"/>
  <c r="BD6" i="41" s="1"/>
  <c r="BB7" i="41"/>
  <c r="BC7" i="41" s="1"/>
  <c r="BB8" i="41"/>
  <c r="BD8" i="41" s="1"/>
  <c r="BB9" i="41"/>
  <c r="BC9" i="41" s="1"/>
  <c r="BB10" i="41"/>
  <c r="BD10" i="41" s="1"/>
  <c r="BB11" i="41"/>
  <c r="BC11" i="41" s="1"/>
  <c r="BB12" i="41"/>
  <c r="BD12" i="41" s="1"/>
  <c r="BB13" i="41"/>
  <c r="BC13" i="41" s="1"/>
  <c r="BB14" i="41"/>
  <c r="BD14" i="41" s="1"/>
  <c r="BB15" i="41"/>
  <c r="BC15" i="41" s="1"/>
  <c r="BB16" i="41"/>
  <c r="BD16" i="41" s="1"/>
  <c r="BB17" i="41"/>
  <c r="BC17" i="41" s="1"/>
  <c r="BB18" i="41"/>
  <c r="BD18" i="41" s="1"/>
  <c r="BB19" i="41"/>
  <c r="BC19" i="41" s="1"/>
  <c r="BB20" i="41"/>
  <c r="BC20" i="41" s="1"/>
  <c r="BB21" i="41"/>
  <c r="BC21" i="41" s="1"/>
  <c r="BB22" i="41"/>
  <c r="BC22" i="41" s="1"/>
  <c r="BB23" i="41"/>
  <c r="BC23" i="41" s="1"/>
  <c r="BB24" i="41"/>
  <c r="BC24" i="41" s="1"/>
  <c r="BB25" i="41"/>
  <c r="BC25" i="41" s="1"/>
  <c r="BB26" i="41"/>
  <c r="BC26" i="41" s="1"/>
  <c r="BB27" i="41"/>
  <c r="BC27" i="41" s="1"/>
  <c r="BB28" i="41"/>
  <c r="BC28" i="41" s="1"/>
  <c r="BB29" i="41"/>
  <c r="BC29" i="41" s="1"/>
  <c r="BB30" i="41"/>
  <c r="BC30" i="41" s="1"/>
  <c r="BB31" i="41"/>
  <c r="BC31" i="41" s="1"/>
  <c r="BB32" i="41"/>
  <c r="BC32" i="41" s="1"/>
  <c r="BB33" i="41"/>
  <c r="BC33" i="41" s="1"/>
  <c r="BB34" i="41"/>
  <c r="BC34" i="41" s="1"/>
  <c r="BB35" i="41"/>
  <c r="BC35" i="41" s="1"/>
  <c r="BB36" i="41"/>
  <c r="BC36" i="41" s="1"/>
  <c r="BB37" i="41"/>
  <c r="BC37" i="41" s="1"/>
  <c r="BB38" i="41"/>
  <c r="BC38" i="41" s="1"/>
  <c r="BB39" i="41"/>
  <c r="BC39" i="41" s="1"/>
  <c r="BB40" i="41"/>
  <c r="BC40" i="41" s="1"/>
  <c r="BB41" i="41"/>
  <c r="BC41" i="41" s="1"/>
  <c r="BB42" i="41"/>
  <c r="BC42" i="41" s="1"/>
  <c r="BB43" i="41"/>
  <c r="BC43" i="41" s="1"/>
  <c r="BB44" i="41"/>
  <c r="BC44" i="41" s="1"/>
  <c r="BB45" i="41"/>
  <c r="BC45" i="41" s="1"/>
  <c r="BB46" i="41"/>
  <c r="BC46" i="41" s="1"/>
  <c r="BB47" i="41"/>
  <c r="BC47" i="41" s="1"/>
  <c r="BB48" i="41"/>
  <c r="BC48" i="41" s="1"/>
  <c r="BB49" i="41"/>
  <c r="BC49" i="41" s="1"/>
  <c r="BB50" i="41"/>
  <c r="BC50" i="41" s="1"/>
  <c r="BB51" i="41"/>
  <c r="BC51" i="41" s="1"/>
  <c r="BB52" i="41"/>
  <c r="BC52" i="41" s="1"/>
  <c r="BB53" i="41"/>
  <c r="BC53" i="41" s="1"/>
  <c r="BB54" i="41"/>
  <c r="BC54" i="41" s="1"/>
  <c r="BB55" i="41"/>
  <c r="BC55" i="41" s="1"/>
  <c r="BB56" i="41"/>
  <c r="BC56" i="41" s="1"/>
  <c r="BB57" i="41"/>
  <c r="BC57" i="41" s="1"/>
  <c r="BB58" i="41"/>
  <c r="BC58" i="41" s="1"/>
  <c r="BB59" i="41"/>
  <c r="BC59" i="41" s="1"/>
  <c r="BB60" i="41"/>
  <c r="BC60" i="41" s="1"/>
  <c r="BB61" i="41"/>
  <c r="BC61" i="41" s="1"/>
  <c r="BB62" i="41"/>
  <c r="BC62" i="41" s="1"/>
  <c r="BB63" i="41"/>
  <c r="BC63" i="41" s="1"/>
  <c r="BB65" i="41"/>
  <c r="BC65" i="41" s="1"/>
  <c r="BB66" i="41"/>
  <c r="BC66" i="41" s="1"/>
  <c r="BB67" i="41"/>
  <c r="BC67" i="41" s="1"/>
  <c r="BB68" i="41"/>
  <c r="BC68" i="41" s="1"/>
  <c r="BB69" i="41"/>
  <c r="BC69" i="41" s="1"/>
  <c r="BB70" i="41"/>
  <c r="BC70" i="41" s="1"/>
  <c r="BB71" i="41"/>
  <c r="BB4" i="41"/>
  <c r="BC4" i="41" s="1"/>
  <c r="AZ76" i="41" l="1"/>
  <c r="AZ77" i="41"/>
  <c r="AZ75" i="41"/>
  <c r="BC71" i="41"/>
  <c r="AZ72" i="41"/>
  <c r="AZ73" i="41" s="1"/>
  <c r="BF75" i="41"/>
  <c r="BF74" i="41" s="1"/>
  <c r="BC18" i="41"/>
  <c r="BC14" i="41"/>
  <c r="BC10" i="41"/>
  <c r="BC6" i="41"/>
  <c r="BC16" i="41"/>
  <c r="BC12" i="41"/>
  <c r="BC8" i="41"/>
  <c r="BD4" i="41"/>
  <c r="BD17" i="41"/>
  <c r="BD15" i="41"/>
  <c r="BD13" i="41"/>
  <c r="BD11" i="41"/>
  <c r="BD9" i="41"/>
  <c r="BD7" i="41"/>
  <c r="BD5" i="41"/>
  <c r="BF76" i="41"/>
  <c r="BF77" i="41"/>
  <c r="BD71" i="41"/>
  <c r="BD70" i="41"/>
  <c r="BD69" i="41"/>
  <c r="BD68" i="41"/>
  <c r="BD67" i="41"/>
  <c r="BD66" i="41"/>
  <c r="BD65" i="41"/>
  <c r="BD63" i="41"/>
  <c r="BD62" i="41"/>
  <c r="BD61" i="41"/>
  <c r="BD60" i="41"/>
  <c r="BD59" i="41"/>
  <c r="BD58" i="41"/>
  <c r="BD57" i="41"/>
  <c r="BD56" i="41"/>
  <c r="BD55" i="41"/>
  <c r="BD54" i="41"/>
  <c r="BD53" i="41"/>
  <c r="BD52" i="41"/>
  <c r="BD51" i="41"/>
  <c r="BD50" i="41"/>
  <c r="BD49" i="41"/>
  <c r="BD48" i="41"/>
  <c r="BD47" i="41"/>
  <c r="BD46" i="41"/>
  <c r="BD45" i="41"/>
  <c r="BD44" i="41"/>
  <c r="BD43" i="41"/>
  <c r="BD42" i="41"/>
  <c r="BD41" i="41"/>
  <c r="BD40" i="41"/>
  <c r="BD39" i="41"/>
  <c r="BD38" i="41"/>
  <c r="BD37" i="41"/>
  <c r="BD36" i="41"/>
  <c r="BD35" i="41"/>
  <c r="BD34" i="41"/>
  <c r="BD33" i="41"/>
  <c r="BD32" i="41"/>
  <c r="BD31" i="41"/>
  <c r="BD30" i="41"/>
  <c r="BD29" i="41"/>
  <c r="BD28" i="41"/>
  <c r="BD27" i="41"/>
  <c r="BD26" i="41"/>
  <c r="BD25" i="41"/>
  <c r="BD24" i="41"/>
  <c r="BD23" i="41"/>
  <c r="BD22" i="41"/>
  <c r="BD21" i="41"/>
  <c r="BD20" i="41"/>
  <c r="BD19" i="41"/>
  <c r="G3" i="42"/>
  <c r="AZ74" i="41" l="1"/>
  <c r="AZ78" i="41"/>
  <c r="BF78" i="41"/>
  <c r="AY5" i="41"/>
  <c r="AY6" i="41"/>
  <c r="AY7" i="41"/>
  <c r="AY8" i="41"/>
  <c r="AY9" i="41"/>
  <c r="AY10" i="41"/>
  <c r="AY11" i="41"/>
  <c r="AY12" i="41"/>
  <c r="AY13" i="41"/>
  <c r="AY14" i="41"/>
  <c r="AY15" i="41"/>
  <c r="AY16" i="41"/>
  <c r="AY17" i="41"/>
  <c r="AY18" i="41"/>
  <c r="AY19" i="41"/>
  <c r="AY20" i="41"/>
  <c r="AY21" i="41"/>
  <c r="AY22" i="41"/>
  <c r="AY23" i="41"/>
  <c r="AY24" i="41"/>
  <c r="AY25" i="41"/>
  <c r="AY26" i="41"/>
  <c r="AY27" i="41"/>
  <c r="AY28" i="41"/>
  <c r="AY29" i="41"/>
  <c r="AY30" i="41"/>
  <c r="AY31" i="41"/>
  <c r="AY32" i="41"/>
  <c r="AY33" i="41"/>
  <c r="AY34" i="41"/>
  <c r="AY35" i="41"/>
  <c r="AY36" i="41"/>
  <c r="AY37" i="41"/>
  <c r="AY38" i="41"/>
  <c r="AY39" i="41"/>
  <c r="AY40" i="41"/>
  <c r="AY41" i="41"/>
  <c r="AY42" i="41"/>
  <c r="AY43" i="41"/>
  <c r="AY44" i="41"/>
  <c r="AY45" i="41"/>
  <c r="AY46" i="41"/>
  <c r="AY47" i="41"/>
  <c r="AY48" i="41"/>
  <c r="AY49" i="41"/>
  <c r="AY50" i="41"/>
  <c r="AY51" i="41"/>
  <c r="AY52" i="41"/>
  <c r="AY53" i="41"/>
  <c r="AY54" i="41"/>
  <c r="AY55" i="41"/>
  <c r="AY56" i="41"/>
  <c r="AY57" i="41"/>
  <c r="AY58" i="41"/>
  <c r="AY59" i="41"/>
  <c r="AY60" i="41"/>
  <c r="AY61" i="41"/>
  <c r="AY62" i="41"/>
  <c r="AY63" i="41"/>
  <c r="AY65" i="41"/>
  <c r="AY66" i="41"/>
  <c r="AY67" i="41"/>
  <c r="AY68" i="41"/>
  <c r="AY69" i="41"/>
  <c r="AY70" i="41"/>
  <c r="AY71" i="41"/>
  <c r="AV5" i="41"/>
  <c r="AX5" i="41" s="1"/>
  <c r="AV6" i="41"/>
  <c r="AX6" i="41" s="1"/>
  <c r="AV7" i="41"/>
  <c r="AV8" i="41"/>
  <c r="AX8" i="41" s="1"/>
  <c r="AV9" i="41"/>
  <c r="AX9" i="41" s="1"/>
  <c r="AV10" i="41"/>
  <c r="AX10" i="41" s="1"/>
  <c r="AV11" i="41"/>
  <c r="AX11" i="41" s="1"/>
  <c r="AV12" i="41"/>
  <c r="AX12" i="41" s="1"/>
  <c r="AV13" i="41"/>
  <c r="AX13" i="41" s="1"/>
  <c r="AV14" i="41"/>
  <c r="AX14" i="41" s="1"/>
  <c r="AV15" i="41"/>
  <c r="AX15" i="41" s="1"/>
  <c r="AV16" i="41"/>
  <c r="AX16" i="41" s="1"/>
  <c r="AV17" i="41"/>
  <c r="AX17" i="41" s="1"/>
  <c r="AV18" i="41"/>
  <c r="AX18" i="41" s="1"/>
  <c r="AV19" i="41"/>
  <c r="AX19" i="41" s="1"/>
  <c r="AV20" i="41"/>
  <c r="AV21" i="41"/>
  <c r="AX21" i="41" s="1"/>
  <c r="AV22" i="41"/>
  <c r="AX22" i="41" s="1"/>
  <c r="AV23" i="41"/>
  <c r="AX23" i="41" s="1"/>
  <c r="AV24" i="41"/>
  <c r="AX24" i="41" s="1"/>
  <c r="AV25" i="41"/>
  <c r="AX25" i="41" s="1"/>
  <c r="AV26" i="41"/>
  <c r="AX26" i="41" s="1"/>
  <c r="AV27" i="41"/>
  <c r="AX27" i="41" s="1"/>
  <c r="AV28" i="41"/>
  <c r="AX28" i="41" s="1"/>
  <c r="AV29" i="41"/>
  <c r="AX29" i="41" s="1"/>
  <c r="AV30" i="41"/>
  <c r="AX30" i="41" s="1"/>
  <c r="AV31" i="41"/>
  <c r="AX31" i="41" s="1"/>
  <c r="AV32" i="41"/>
  <c r="AX32" i="41" s="1"/>
  <c r="AV33" i="41"/>
  <c r="AX33" i="41" s="1"/>
  <c r="AV34" i="41"/>
  <c r="AX34" i="41" s="1"/>
  <c r="AV35" i="41"/>
  <c r="AX35" i="41" s="1"/>
  <c r="AV36" i="41"/>
  <c r="AX36" i="41" s="1"/>
  <c r="AV37" i="41"/>
  <c r="AX37" i="41" s="1"/>
  <c r="AV38" i="41"/>
  <c r="AW38" i="41" s="1"/>
  <c r="AV39" i="41"/>
  <c r="AX39" i="41" s="1"/>
  <c r="AV40" i="41"/>
  <c r="AX40" i="41" s="1"/>
  <c r="AV41" i="41"/>
  <c r="AX41" i="41" s="1"/>
  <c r="AV42" i="41"/>
  <c r="AW42" i="41" s="1"/>
  <c r="AV43" i="41"/>
  <c r="AX43" i="41" s="1"/>
  <c r="AV44" i="41"/>
  <c r="AX44" i="41" s="1"/>
  <c r="AV45" i="41"/>
  <c r="AX45" i="41" s="1"/>
  <c r="AV46" i="41"/>
  <c r="AW46" i="41" s="1"/>
  <c r="AV47" i="41"/>
  <c r="AX47" i="41" s="1"/>
  <c r="AV48" i="41"/>
  <c r="AX48" i="41" s="1"/>
  <c r="AV49" i="41"/>
  <c r="AX49" i="41" s="1"/>
  <c r="AV50" i="41"/>
  <c r="AW50" i="41" s="1"/>
  <c r="AV51" i="41"/>
  <c r="AX51" i="41" s="1"/>
  <c r="AV52" i="41"/>
  <c r="AX52" i="41" s="1"/>
  <c r="AV53" i="41"/>
  <c r="AX53" i="41" s="1"/>
  <c r="AV54" i="41"/>
  <c r="AW54" i="41" s="1"/>
  <c r="AV55" i="41"/>
  <c r="AX55" i="41" s="1"/>
  <c r="AV56" i="41"/>
  <c r="AV57" i="41"/>
  <c r="AX57" i="41" s="1"/>
  <c r="AV58" i="41"/>
  <c r="AW58" i="41" s="1"/>
  <c r="AV59" i="41"/>
  <c r="AX59" i="41" s="1"/>
  <c r="AV60" i="41"/>
  <c r="AX60" i="41" s="1"/>
  <c r="AV61" i="41"/>
  <c r="AV62" i="41"/>
  <c r="AW62" i="41" s="1"/>
  <c r="AV63" i="41"/>
  <c r="AX63" i="41" s="1"/>
  <c r="AV65" i="41"/>
  <c r="AX65" i="41" s="1"/>
  <c r="AV66" i="41"/>
  <c r="AX66" i="41" s="1"/>
  <c r="AV67" i="41"/>
  <c r="AW67" i="41" s="1"/>
  <c r="AV68" i="41"/>
  <c r="AX68" i="41" s="1"/>
  <c r="AV69" i="41"/>
  <c r="AX69" i="41" s="1"/>
  <c r="AV70" i="41"/>
  <c r="AX70" i="41" s="1"/>
  <c r="AV71" i="41"/>
  <c r="AW71" i="41" s="1"/>
  <c r="AS5" i="41"/>
  <c r="AS6" i="41"/>
  <c r="AS7" i="41"/>
  <c r="AS8" i="41"/>
  <c r="AS9" i="41"/>
  <c r="AS10" i="41"/>
  <c r="AS11" i="41"/>
  <c r="AS12" i="41"/>
  <c r="AS13" i="41"/>
  <c r="AS14" i="41"/>
  <c r="AS15" i="41"/>
  <c r="AS16" i="41"/>
  <c r="AS17" i="41"/>
  <c r="AS18" i="41"/>
  <c r="AS19" i="41"/>
  <c r="AS20" i="41"/>
  <c r="AS21" i="41"/>
  <c r="AS22" i="41"/>
  <c r="AS23" i="41"/>
  <c r="AS24" i="41"/>
  <c r="AS25" i="41"/>
  <c r="AS26" i="41"/>
  <c r="AS27" i="41"/>
  <c r="AS28" i="41"/>
  <c r="AS29" i="41"/>
  <c r="AS30" i="41"/>
  <c r="AS31" i="41"/>
  <c r="AS32" i="41"/>
  <c r="AS33" i="41"/>
  <c r="AS34" i="41"/>
  <c r="AS35" i="41"/>
  <c r="AS36" i="41"/>
  <c r="AS37" i="41"/>
  <c r="AS38" i="41"/>
  <c r="AS39" i="41"/>
  <c r="AS40" i="41"/>
  <c r="AS41" i="41"/>
  <c r="AS42" i="41"/>
  <c r="AS43" i="41"/>
  <c r="AS44" i="41"/>
  <c r="AS45" i="41"/>
  <c r="AS46" i="41"/>
  <c r="AS47" i="41"/>
  <c r="AS48" i="41"/>
  <c r="AS49" i="41"/>
  <c r="AS50" i="41"/>
  <c r="AS51" i="41"/>
  <c r="AS52" i="41"/>
  <c r="AS53" i="41"/>
  <c r="AS54" i="41"/>
  <c r="AS55" i="41"/>
  <c r="AS56" i="41"/>
  <c r="AS57" i="41"/>
  <c r="AS58" i="41"/>
  <c r="AS59" i="41"/>
  <c r="AS60" i="41"/>
  <c r="AS61" i="41"/>
  <c r="AS62" i="41"/>
  <c r="AS63" i="41"/>
  <c r="AS65" i="41"/>
  <c r="AS66" i="41"/>
  <c r="AS67" i="41"/>
  <c r="AS68" i="41"/>
  <c r="AS69" i="41"/>
  <c r="AS70" i="41"/>
  <c r="AS71" i="41"/>
  <c r="AP5" i="41"/>
  <c r="AR5" i="41" s="1"/>
  <c r="AP6" i="41"/>
  <c r="AR6" i="41" s="1"/>
  <c r="AP7" i="41"/>
  <c r="AP8" i="41"/>
  <c r="AR8" i="41" s="1"/>
  <c r="AP9" i="41"/>
  <c r="AR9" i="41" s="1"/>
  <c r="AP10" i="41"/>
  <c r="AR10" i="41" s="1"/>
  <c r="AP11" i="41"/>
  <c r="AR11" i="41" s="1"/>
  <c r="AP12" i="41"/>
  <c r="AR12" i="41" s="1"/>
  <c r="AP13" i="41"/>
  <c r="AR13" i="41" s="1"/>
  <c r="AP14" i="41"/>
  <c r="AR14" i="41" s="1"/>
  <c r="AP15" i="41"/>
  <c r="AR15" i="41" s="1"/>
  <c r="AP16" i="41"/>
  <c r="AP17" i="41"/>
  <c r="AR17" i="41" s="1"/>
  <c r="AP18" i="41"/>
  <c r="AR18" i="41" s="1"/>
  <c r="AP19" i="41"/>
  <c r="AR19" i="41" s="1"/>
  <c r="AP20" i="41"/>
  <c r="AR20" i="41" s="1"/>
  <c r="AP21" i="41"/>
  <c r="AR21" i="41" s="1"/>
  <c r="AP22" i="41"/>
  <c r="AR22" i="41" s="1"/>
  <c r="AP23" i="41"/>
  <c r="AR23" i="41" s="1"/>
  <c r="AP24" i="41"/>
  <c r="AR24" i="41" s="1"/>
  <c r="AP25" i="41"/>
  <c r="AR25" i="41" s="1"/>
  <c r="AP26" i="41"/>
  <c r="AR26" i="41" s="1"/>
  <c r="AP27" i="41"/>
  <c r="AR27" i="41" s="1"/>
  <c r="AP28" i="41"/>
  <c r="AR28" i="41" s="1"/>
  <c r="AP29" i="41"/>
  <c r="AR29" i="41" s="1"/>
  <c r="AP30" i="41"/>
  <c r="AR30" i="41" s="1"/>
  <c r="AP31" i="41"/>
  <c r="AR31" i="41" s="1"/>
  <c r="AP32" i="41"/>
  <c r="AR32" i="41" s="1"/>
  <c r="AP33" i="41"/>
  <c r="AR33" i="41" s="1"/>
  <c r="AP34" i="41"/>
  <c r="AR34" i="41" s="1"/>
  <c r="AP35" i="41"/>
  <c r="AR35" i="41" s="1"/>
  <c r="AP36" i="41"/>
  <c r="AR36" i="41" s="1"/>
  <c r="AP37" i="41"/>
  <c r="AR37" i="41" s="1"/>
  <c r="AP38" i="41"/>
  <c r="AR38" i="41" s="1"/>
  <c r="AP39" i="41"/>
  <c r="AR39" i="41" s="1"/>
  <c r="AP40" i="41"/>
  <c r="AQ40" i="41" s="1"/>
  <c r="AP41" i="41"/>
  <c r="AR41" i="41" s="1"/>
  <c r="AP42" i="41"/>
  <c r="AR42" i="41" s="1"/>
  <c r="AP43" i="41"/>
  <c r="AR43" i="41" s="1"/>
  <c r="AP44" i="41"/>
  <c r="AQ44" i="41" s="1"/>
  <c r="AP45" i="41"/>
  <c r="AR45" i="41" s="1"/>
  <c r="AP46" i="41"/>
  <c r="AR46" i="41" s="1"/>
  <c r="AP47" i="41"/>
  <c r="AR47" i="41" s="1"/>
  <c r="AP48" i="41"/>
  <c r="AQ48" i="41" s="1"/>
  <c r="AP49" i="41"/>
  <c r="AR49" i="41" s="1"/>
  <c r="AP50" i="41"/>
  <c r="AR50" i="41" s="1"/>
  <c r="AP51" i="41"/>
  <c r="AR51" i="41" s="1"/>
  <c r="AP52" i="41"/>
  <c r="AQ52" i="41" s="1"/>
  <c r="AP53" i="41"/>
  <c r="AR53" i="41" s="1"/>
  <c r="AP54" i="41"/>
  <c r="AR54" i="41" s="1"/>
  <c r="AP55" i="41"/>
  <c r="AR55" i="41" s="1"/>
  <c r="AP56" i="41"/>
  <c r="AQ56" i="41" s="1"/>
  <c r="AP57" i="41"/>
  <c r="AR57" i="41" s="1"/>
  <c r="AP58" i="41"/>
  <c r="AR58" i="41" s="1"/>
  <c r="AP59" i="41"/>
  <c r="AR59" i="41" s="1"/>
  <c r="AP60" i="41"/>
  <c r="AQ60" i="41" s="1"/>
  <c r="AP61" i="41"/>
  <c r="AR61" i="41" s="1"/>
  <c r="AP62" i="41"/>
  <c r="AR62" i="41" s="1"/>
  <c r="AP63" i="41"/>
  <c r="AR63" i="41" s="1"/>
  <c r="AP65" i="41"/>
  <c r="AQ65" i="41" s="1"/>
  <c r="AP66" i="41"/>
  <c r="AR66" i="41" s="1"/>
  <c r="AP67" i="41"/>
  <c r="AR67" i="41" s="1"/>
  <c r="AP68" i="41"/>
  <c r="AR68" i="41" s="1"/>
  <c r="AP69" i="41"/>
  <c r="AQ69" i="41" s="1"/>
  <c r="AP70" i="41"/>
  <c r="AR70" i="41" s="1"/>
  <c r="AP71" i="41"/>
  <c r="AR71" i="41" s="1"/>
  <c r="AM5" i="41"/>
  <c r="AM6" i="41"/>
  <c r="AM7" i="41"/>
  <c r="AM8" i="41"/>
  <c r="AM9" i="41"/>
  <c r="AM10" i="41"/>
  <c r="AM11" i="41"/>
  <c r="AM12" i="41"/>
  <c r="AM13" i="41"/>
  <c r="AM14" i="41"/>
  <c r="AM15" i="41"/>
  <c r="AM16" i="41"/>
  <c r="AM17" i="41"/>
  <c r="AM18" i="41"/>
  <c r="AM19" i="41"/>
  <c r="AM20" i="41"/>
  <c r="AM21" i="41"/>
  <c r="AM22" i="41"/>
  <c r="AM23" i="41"/>
  <c r="AM24" i="41"/>
  <c r="AM25" i="41"/>
  <c r="AM26" i="41"/>
  <c r="AM27" i="41"/>
  <c r="AM28" i="41"/>
  <c r="AM29" i="41"/>
  <c r="AM30" i="41"/>
  <c r="AM31" i="41"/>
  <c r="AM32" i="41"/>
  <c r="AM33" i="41"/>
  <c r="AM34" i="41"/>
  <c r="AM35" i="41"/>
  <c r="AM36" i="41"/>
  <c r="AM37" i="41"/>
  <c r="AM38" i="41"/>
  <c r="AM39" i="41"/>
  <c r="AM40" i="41"/>
  <c r="AM41" i="41"/>
  <c r="AM42" i="41"/>
  <c r="AM43" i="41"/>
  <c r="AM44" i="41"/>
  <c r="AM45" i="41"/>
  <c r="AM46" i="41"/>
  <c r="AM47" i="41"/>
  <c r="AM48" i="41"/>
  <c r="AM49" i="41"/>
  <c r="AM50" i="41"/>
  <c r="AM51" i="41"/>
  <c r="AM52" i="41"/>
  <c r="AM53" i="41"/>
  <c r="AM54" i="41"/>
  <c r="AM55" i="41"/>
  <c r="AM56" i="41"/>
  <c r="AM57" i="41"/>
  <c r="AM58" i="41"/>
  <c r="AM59" i="41"/>
  <c r="AM60" i="41"/>
  <c r="AM61" i="41"/>
  <c r="AM62" i="41"/>
  <c r="AM63" i="41"/>
  <c r="AM65" i="41"/>
  <c r="AM66" i="41"/>
  <c r="AM67" i="41"/>
  <c r="AM68" i="41"/>
  <c r="AM69" i="41"/>
  <c r="AM70" i="41"/>
  <c r="AM71" i="41"/>
  <c r="AJ5" i="41"/>
  <c r="AL5" i="41" s="1"/>
  <c r="AJ6" i="41"/>
  <c r="AL6" i="41" s="1"/>
  <c r="AJ7" i="41"/>
  <c r="AL7" i="41" s="1"/>
  <c r="AJ8" i="41"/>
  <c r="AL8" i="41" s="1"/>
  <c r="AJ9" i="41"/>
  <c r="AL9" i="41" s="1"/>
  <c r="AJ10" i="41"/>
  <c r="AJ11" i="41"/>
  <c r="AJ12" i="41"/>
  <c r="AJ13" i="41"/>
  <c r="AJ14" i="41"/>
  <c r="AJ15" i="41"/>
  <c r="AJ16" i="41"/>
  <c r="AJ17" i="41"/>
  <c r="AJ18" i="41"/>
  <c r="AJ19" i="41"/>
  <c r="AJ20" i="41"/>
  <c r="AJ21" i="41"/>
  <c r="AJ22" i="41"/>
  <c r="AJ23" i="41"/>
  <c r="AJ24" i="41"/>
  <c r="AJ25" i="41"/>
  <c r="AJ26" i="41"/>
  <c r="AJ27" i="41"/>
  <c r="AJ28" i="41"/>
  <c r="AJ29" i="41"/>
  <c r="AJ30" i="41"/>
  <c r="AJ31" i="41"/>
  <c r="AJ32" i="41"/>
  <c r="AJ33" i="41"/>
  <c r="AJ34" i="41"/>
  <c r="AJ35" i="41"/>
  <c r="AJ36" i="41"/>
  <c r="AJ37" i="41"/>
  <c r="AJ38" i="41"/>
  <c r="AJ39" i="41"/>
  <c r="AJ40" i="41"/>
  <c r="AJ41" i="41"/>
  <c r="AJ42" i="41"/>
  <c r="AJ43" i="41"/>
  <c r="AJ44" i="41"/>
  <c r="AK44" i="41" s="1"/>
  <c r="AJ45" i="41"/>
  <c r="AJ46" i="41"/>
  <c r="AJ47" i="41"/>
  <c r="AJ48" i="41"/>
  <c r="AK48" i="41" s="1"/>
  <c r="AJ49" i="41"/>
  <c r="AJ50" i="41"/>
  <c r="AJ51" i="41"/>
  <c r="AJ52" i="41"/>
  <c r="AK52" i="41" s="1"/>
  <c r="AJ53" i="41"/>
  <c r="AJ54" i="41"/>
  <c r="AJ55" i="41"/>
  <c r="AJ56" i="41"/>
  <c r="AK56" i="41" s="1"/>
  <c r="AJ57" i="41"/>
  <c r="AJ58" i="41"/>
  <c r="AJ59" i="41"/>
  <c r="AJ60" i="41"/>
  <c r="AK60" i="41" s="1"/>
  <c r="AJ61" i="41"/>
  <c r="AJ62" i="41"/>
  <c r="AJ63" i="41"/>
  <c r="AJ65" i="41"/>
  <c r="AK65" i="41" s="1"/>
  <c r="AJ66" i="41"/>
  <c r="AJ67" i="41"/>
  <c r="AJ68" i="41"/>
  <c r="AJ69" i="41"/>
  <c r="AK69" i="41" s="1"/>
  <c r="AJ70" i="41"/>
  <c r="AJ71" i="41"/>
  <c r="AD5" i="41"/>
  <c r="AD6" i="41"/>
  <c r="AG6" i="41" s="1"/>
  <c r="AD7" i="41"/>
  <c r="AD8" i="41"/>
  <c r="AF8" i="41" s="1"/>
  <c r="AD9" i="41"/>
  <c r="AD10" i="41"/>
  <c r="AG10" i="41" s="1"/>
  <c r="AD11" i="41"/>
  <c r="AD12" i="41"/>
  <c r="AF12" i="41" s="1"/>
  <c r="AD13" i="41"/>
  <c r="AD14" i="41"/>
  <c r="AG14" i="41" s="1"/>
  <c r="AD15" i="41"/>
  <c r="AD16" i="41"/>
  <c r="AF16" i="41" s="1"/>
  <c r="AD17" i="41"/>
  <c r="AD18" i="41"/>
  <c r="AG18" i="41" s="1"/>
  <c r="AD19" i="41"/>
  <c r="AD20" i="41"/>
  <c r="AF20" i="41" s="1"/>
  <c r="AD21" i="41"/>
  <c r="AD22" i="41"/>
  <c r="AG22" i="41" s="1"/>
  <c r="AD23" i="41"/>
  <c r="AD24" i="41"/>
  <c r="AF24" i="41" s="1"/>
  <c r="AD25" i="41"/>
  <c r="AD26" i="41"/>
  <c r="AG26" i="41" s="1"/>
  <c r="AD27" i="41"/>
  <c r="AD28" i="41"/>
  <c r="AF28" i="41" s="1"/>
  <c r="AD29" i="41"/>
  <c r="AD30" i="41"/>
  <c r="AG30" i="41" s="1"/>
  <c r="AD31" i="41"/>
  <c r="AD32" i="41"/>
  <c r="AF32" i="41" s="1"/>
  <c r="AD33" i="41"/>
  <c r="AD34" i="41"/>
  <c r="AD35" i="41"/>
  <c r="AD36" i="41"/>
  <c r="AF36" i="41" s="1"/>
  <c r="AD37" i="41"/>
  <c r="AD38" i="41"/>
  <c r="AD39" i="41"/>
  <c r="AD40" i="41"/>
  <c r="AF40" i="41" s="1"/>
  <c r="AD41" i="41"/>
  <c r="AD42" i="41"/>
  <c r="AG42" i="41" s="1"/>
  <c r="AD43" i="41"/>
  <c r="AD44" i="41"/>
  <c r="AF44" i="41" s="1"/>
  <c r="AD45" i="41"/>
  <c r="AD46" i="41"/>
  <c r="AG46" i="41" s="1"/>
  <c r="AD47" i="41"/>
  <c r="AD48" i="41"/>
  <c r="AF48" i="41" s="1"/>
  <c r="AD49" i="41"/>
  <c r="AD50" i="41"/>
  <c r="AG50" i="41" s="1"/>
  <c r="AD51" i="41"/>
  <c r="AD52" i="41"/>
  <c r="AF52" i="41" s="1"/>
  <c r="AD53" i="41"/>
  <c r="AD54" i="41"/>
  <c r="AG54" i="41" s="1"/>
  <c r="AD55" i="41"/>
  <c r="AD56" i="41"/>
  <c r="AF56" i="41" s="1"/>
  <c r="AD57" i="41"/>
  <c r="AD58" i="41"/>
  <c r="AG58" i="41" s="1"/>
  <c r="AD59" i="41"/>
  <c r="AD60" i="41"/>
  <c r="AF60" i="41" s="1"/>
  <c r="AD61" i="41"/>
  <c r="AD62" i="41"/>
  <c r="AG62" i="41" s="1"/>
  <c r="AD63" i="41"/>
  <c r="AD65" i="41"/>
  <c r="AF65" i="41" s="1"/>
  <c r="AD66" i="41"/>
  <c r="AD67" i="41"/>
  <c r="AG67" i="41" s="1"/>
  <c r="AD68" i="41"/>
  <c r="AD69" i="41"/>
  <c r="AF69" i="41" s="1"/>
  <c r="AD70" i="41"/>
  <c r="AD71" i="41"/>
  <c r="AG71" i="41" s="1"/>
  <c r="AA5" i="41"/>
  <c r="AA6" i="41"/>
  <c r="AA7" i="41"/>
  <c r="AA8" i="41"/>
  <c r="AA9" i="41"/>
  <c r="AA10" i="41"/>
  <c r="AA11" i="41"/>
  <c r="AA12" i="41"/>
  <c r="AA13" i="41"/>
  <c r="AA14" i="41"/>
  <c r="AA15" i="41"/>
  <c r="AA16" i="41"/>
  <c r="AA17" i="41"/>
  <c r="AA18" i="41"/>
  <c r="AA19" i="41"/>
  <c r="AA20" i="41"/>
  <c r="AA21" i="41"/>
  <c r="AA22" i="41"/>
  <c r="AA23" i="41"/>
  <c r="AA24" i="41"/>
  <c r="AA25" i="41"/>
  <c r="AA26" i="41"/>
  <c r="AA27" i="41"/>
  <c r="AA28" i="41"/>
  <c r="AA29" i="41"/>
  <c r="AA30" i="41"/>
  <c r="AA31" i="41"/>
  <c r="AA32" i="41"/>
  <c r="AA33" i="41"/>
  <c r="AA34" i="41"/>
  <c r="AA35" i="41"/>
  <c r="AA36" i="41"/>
  <c r="AA37" i="41"/>
  <c r="AA38" i="41"/>
  <c r="AA39" i="41"/>
  <c r="AA40" i="41"/>
  <c r="AA41" i="41"/>
  <c r="AA42" i="41"/>
  <c r="AA43" i="41"/>
  <c r="AA44" i="41"/>
  <c r="AA45" i="41"/>
  <c r="AA46" i="41"/>
  <c r="AA47" i="41"/>
  <c r="AA48" i="41"/>
  <c r="AA49" i="41"/>
  <c r="AA50" i="41"/>
  <c r="AA51" i="41"/>
  <c r="AA52" i="41"/>
  <c r="AA53" i="41"/>
  <c r="AA54" i="41"/>
  <c r="AA55" i="41"/>
  <c r="AA56" i="41"/>
  <c r="AA57" i="41"/>
  <c r="AA58" i="41"/>
  <c r="AA59" i="41"/>
  <c r="AA60" i="41"/>
  <c r="AA61" i="41"/>
  <c r="AA62" i="41"/>
  <c r="AA63" i="41"/>
  <c r="AA65" i="41"/>
  <c r="AA66" i="41"/>
  <c r="AA67" i="41"/>
  <c r="AA68" i="41"/>
  <c r="AA69" i="41"/>
  <c r="AA70" i="41"/>
  <c r="AA71" i="41"/>
  <c r="X5" i="41"/>
  <c r="Z5" i="41" s="1"/>
  <c r="X6" i="41"/>
  <c r="Y6" i="41" s="1"/>
  <c r="X7" i="41"/>
  <c r="Y7" i="41" s="1"/>
  <c r="X8" i="41"/>
  <c r="Y8" i="41" s="1"/>
  <c r="X9" i="41"/>
  <c r="Z9" i="41" s="1"/>
  <c r="X10" i="41"/>
  <c r="Y10" i="41" s="1"/>
  <c r="X11" i="41"/>
  <c r="Z11" i="41" s="1"/>
  <c r="X12" i="41"/>
  <c r="Y12" i="41" s="1"/>
  <c r="X13" i="41"/>
  <c r="Z13" i="41" s="1"/>
  <c r="X14" i="41"/>
  <c r="Y14" i="41" s="1"/>
  <c r="X15" i="41"/>
  <c r="Z15" i="41" s="1"/>
  <c r="X16" i="41"/>
  <c r="Y16" i="41" s="1"/>
  <c r="X17" i="41"/>
  <c r="Z17" i="41" s="1"/>
  <c r="X18" i="41"/>
  <c r="Y18" i="41" s="1"/>
  <c r="X19" i="41"/>
  <c r="Z19" i="41" s="1"/>
  <c r="X20" i="41"/>
  <c r="Y20" i="41" s="1"/>
  <c r="X21" i="41"/>
  <c r="Z21" i="41" s="1"/>
  <c r="X22" i="41"/>
  <c r="Y22" i="41" s="1"/>
  <c r="X23" i="41"/>
  <c r="Z23" i="41" s="1"/>
  <c r="X24" i="41"/>
  <c r="Y24" i="41" s="1"/>
  <c r="X25" i="41"/>
  <c r="Z25" i="41" s="1"/>
  <c r="X26" i="41"/>
  <c r="Y26" i="41" s="1"/>
  <c r="X27" i="41"/>
  <c r="Z27" i="41" s="1"/>
  <c r="X28" i="41"/>
  <c r="Y28" i="41" s="1"/>
  <c r="X29" i="41"/>
  <c r="Z29" i="41" s="1"/>
  <c r="X30" i="41"/>
  <c r="Y30" i="41" s="1"/>
  <c r="X31" i="41"/>
  <c r="Z31" i="41" s="1"/>
  <c r="X32" i="41"/>
  <c r="Y32" i="41" s="1"/>
  <c r="X33" i="41"/>
  <c r="Z33" i="41" s="1"/>
  <c r="X34" i="41"/>
  <c r="Y34" i="41" s="1"/>
  <c r="X35" i="41"/>
  <c r="Z35" i="41" s="1"/>
  <c r="X36" i="41"/>
  <c r="Y36" i="41" s="1"/>
  <c r="X37" i="41"/>
  <c r="Z37" i="41" s="1"/>
  <c r="X38" i="41"/>
  <c r="Y38" i="41" s="1"/>
  <c r="X39" i="41"/>
  <c r="Z39" i="41" s="1"/>
  <c r="X40" i="41"/>
  <c r="Y40" i="41" s="1"/>
  <c r="X41" i="41"/>
  <c r="Z41" i="41" s="1"/>
  <c r="X42" i="41"/>
  <c r="Y42" i="41" s="1"/>
  <c r="X43" i="41"/>
  <c r="Z43" i="41" s="1"/>
  <c r="X44" i="41"/>
  <c r="Y44" i="41" s="1"/>
  <c r="X45" i="41"/>
  <c r="Z45" i="41" s="1"/>
  <c r="X46" i="41"/>
  <c r="Y46" i="41" s="1"/>
  <c r="X47" i="41"/>
  <c r="Z47" i="41" s="1"/>
  <c r="X48" i="41"/>
  <c r="Y48" i="41" s="1"/>
  <c r="X49" i="41"/>
  <c r="Z49" i="41" s="1"/>
  <c r="X50" i="41"/>
  <c r="Y50" i="41" s="1"/>
  <c r="X51" i="41"/>
  <c r="Z51" i="41" s="1"/>
  <c r="X52" i="41"/>
  <c r="Y52" i="41" s="1"/>
  <c r="X53" i="41"/>
  <c r="Z53" i="41" s="1"/>
  <c r="X54" i="41"/>
  <c r="Y54" i="41" s="1"/>
  <c r="X55" i="41"/>
  <c r="Z55" i="41" s="1"/>
  <c r="X56" i="41"/>
  <c r="Y56" i="41" s="1"/>
  <c r="X57" i="41"/>
  <c r="Z57" i="41" s="1"/>
  <c r="X58" i="41"/>
  <c r="X59" i="41"/>
  <c r="Y59" i="41" s="1"/>
  <c r="X60" i="41"/>
  <c r="Z60" i="41" s="1"/>
  <c r="X61" i="41"/>
  <c r="Y61" i="41" s="1"/>
  <c r="X62" i="41"/>
  <c r="Z62" i="41" s="1"/>
  <c r="X63" i="41"/>
  <c r="Y63" i="41" s="1"/>
  <c r="X65" i="41"/>
  <c r="Z65" i="41" s="1"/>
  <c r="X66" i="41"/>
  <c r="Y66" i="41" s="1"/>
  <c r="X67" i="41"/>
  <c r="Z67" i="41" s="1"/>
  <c r="X68" i="41"/>
  <c r="Y68" i="41" s="1"/>
  <c r="X69" i="41"/>
  <c r="Z69" i="41" s="1"/>
  <c r="X70" i="41"/>
  <c r="Y70" i="41" s="1"/>
  <c r="X71" i="41"/>
  <c r="Z71" i="41" s="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5" i="41"/>
  <c r="U66" i="41"/>
  <c r="U67" i="41"/>
  <c r="U68" i="41"/>
  <c r="U69" i="41"/>
  <c r="U70" i="41"/>
  <c r="U71" i="41"/>
  <c r="R5" i="41"/>
  <c r="T5" i="41" s="1"/>
  <c r="R6" i="41"/>
  <c r="T6" i="41" s="1"/>
  <c r="R7" i="41"/>
  <c r="R8" i="41"/>
  <c r="T8" i="41" s="1"/>
  <c r="R9" i="41"/>
  <c r="T9" i="41" s="1"/>
  <c r="R10" i="41"/>
  <c r="T10" i="41" s="1"/>
  <c r="R11" i="41"/>
  <c r="T11" i="41" s="1"/>
  <c r="R12" i="41"/>
  <c r="T12" i="41" s="1"/>
  <c r="R13" i="41"/>
  <c r="T13" i="41" s="1"/>
  <c r="R14" i="41"/>
  <c r="T14" i="41" s="1"/>
  <c r="R15" i="41"/>
  <c r="T15" i="41" s="1"/>
  <c r="R16" i="41"/>
  <c r="T16" i="41" s="1"/>
  <c r="R17" i="41"/>
  <c r="T17" i="41" s="1"/>
  <c r="R18" i="41"/>
  <c r="T18" i="41" s="1"/>
  <c r="R19" i="41"/>
  <c r="T19" i="41" s="1"/>
  <c r="R20" i="41"/>
  <c r="T20" i="41" s="1"/>
  <c r="R21" i="41"/>
  <c r="T21" i="41" s="1"/>
  <c r="R22" i="41"/>
  <c r="T22" i="41" s="1"/>
  <c r="R23" i="41"/>
  <c r="R24" i="41"/>
  <c r="T24" i="41" s="1"/>
  <c r="R25" i="41"/>
  <c r="T25" i="41" s="1"/>
  <c r="R26" i="41"/>
  <c r="T26" i="41" s="1"/>
  <c r="R27" i="41"/>
  <c r="T27" i="41" s="1"/>
  <c r="R28" i="41"/>
  <c r="T28" i="41" s="1"/>
  <c r="R29" i="41"/>
  <c r="T29" i="41" s="1"/>
  <c r="R30" i="41"/>
  <c r="T30" i="41" s="1"/>
  <c r="R31" i="41"/>
  <c r="T31" i="41" s="1"/>
  <c r="R32" i="41"/>
  <c r="T32" i="41" s="1"/>
  <c r="R33" i="41"/>
  <c r="T33" i="41" s="1"/>
  <c r="R34" i="41"/>
  <c r="S34" i="41" s="1"/>
  <c r="R35" i="41"/>
  <c r="T35" i="41" s="1"/>
  <c r="R36" i="41"/>
  <c r="T36" i="41" s="1"/>
  <c r="R37" i="41"/>
  <c r="T37" i="41" s="1"/>
  <c r="R38" i="41"/>
  <c r="S38" i="41" s="1"/>
  <c r="R39" i="41"/>
  <c r="T39" i="41" s="1"/>
  <c r="R40" i="41"/>
  <c r="T40" i="41" s="1"/>
  <c r="R41" i="41"/>
  <c r="T41" i="41" s="1"/>
  <c r="R42" i="41"/>
  <c r="S42" i="41" s="1"/>
  <c r="R43" i="41"/>
  <c r="T43" i="41" s="1"/>
  <c r="R44" i="41"/>
  <c r="T44" i="41" s="1"/>
  <c r="R45" i="41"/>
  <c r="T45" i="41" s="1"/>
  <c r="R46" i="41"/>
  <c r="S46" i="41" s="1"/>
  <c r="R47" i="41"/>
  <c r="T47" i="41" s="1"/>
  <c r="R48" i="41"/>
  <c r="T48" i="41" s="1"/>
  <c r="R49" i="41"/>
  <c r="T49" i="41" s="1"/>
  <c r="R50" i="41"/>
  <c r="S50" i="41" s="1"/>
  <c r="R51" i="41"/>
  <c r="T51" i="41" s="1"/>
  <c r="R52" i="41"/>
  <c r="T52" i="41" s="1"/>
  <c r="R53" i="41"/>
  <c r="T53" i="41" s="1"/>
  <c r="R54" i="41"/>
  <c r="S54" i="41" s="1"/>
  <c r="R55" i="41"/>
  <c r="T55" i="41" s="1"/>
  <c r="R56" i="41"/>
  <c r="T56" i="41" s="1"/>
  <c r="R57" i="41"/>
  <c r="T57" i="41" s="1"/>
  <c r="R58" i="41"/>
  <c r="S58" i="41" s="1"/>
  <c r="R59" i="41"/>
  <c r="T59" i="41" s="1"/>
  <c r="R60" i="41"/>
  <c r="T60" i="41" s="1"/>
  <c r="R61" i="41"/>
  <c r="T61" i="41" s="1"/>
  <c r="R62" i="41"/>
  <c r="S62" i="41" s="1"/>
  <c r="R63" i="41"/>
  <c r="T63" i="41" s="1"/>
  <c r="R65" i="41"/>
  <c r="T65" i="41" s="1"/>
  <c r="R66" i="41"/>
  <c r="T66" i="41" s="1"/>
  <c r="R67" i="41"/>
  <c r="S67" i="41" s="1"/>
  <c r="R68" i="41"/>
  <c r="T68" i="41" s="1"/>
  <c r="R69" i="41"/>
  <c r="T69" i="41" s="1"/>
  <c r="R70" i="41"/>
  <c r="T70" i="41" s="1"/>
  <c r="R71" i="41"/>
  <c r="S71" i="41" s="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5" i="41"/>
  <c r="O66" i="41"/>
  <c r="O67" i="41"/>
  <c r="O68" i="41"/>
  <c r="O69" i="41"/>
  <c r="O70" i="41"/>
  <c r="O71" i="41"/>
  <c r="L5" i="41"/>
  <c r="N5" i="41" s="1"/>
  <c r="L6" i="41"/>
  <c r="N6" i="41" s="1"/>
  <c r="L7" i="41"/>
  <c r="L8" i="41"/>
  <c r="N8" i="41" s="1"/>
  <c r="L9" i="41"/>
  <c r="N9" i="41" s="1"/>
  <c r="L10" i="41"/>
  <c r="N10" i="41" s="1"/>
  <c r="L11" i="41"/>
  <c r="L12" i="41"/>
  <c r="N12" i="41" s="1"/>
  <c r="L13" i="41"/>
  <c r="N13" i="41" s="1"/>
  <c r="L14" i="41"/>
  <c r="N14" i="41" s="1"/>
  <c r="L15" i="41"/>
  <c r="L16" i="41"/>
  <c r="N16" i="41" s="1"/>
  <c r="L17" i="41"/>
  <c r="N17" i="41" s="1"/>
  <c r="L18" i="41"/>
  <c r="N18" i="41" s="1"/>
  <c r="L19" i="41"/>
  <c r="L20" i="41"/>
  <c r="N20" i="41" s="1"/>
  <c r="L21" i="41"/>
  <c r="N21" i="41" s="1"/>
  <c r="L22" i="41"/>
  <c r="N22" i="41" s="1"/>
  <c r="L23" i="41"/>
  <c r="L24" i="41"/>
  <c r="N24" i="41" s="1"/>
  <c r="L25" i="41"/>
  <c r="N25" i="41" s="1"/>
  <c r="L26" i="41"/>
  <c r="N26" i="41" s="1"/>
  <c r="L27" i="41"/>
  <c r="L28" i="41"/>
  <c r="N28" i="41" s="1"/>
  <c r="L29" i="41"/>
  <c r="N29" i="41" s="1"/>
  <c r="L30" i="41"/>
  <c r="N30" i="41" s="1"/>
  <c r="L31" i="41"/>
  <c r="L32" i="41"/>
  <c r="N32" i="41" s="1"/>
  <c r="L33" i="41"/>
  <c r="N33" i="41" s="1"/>
  <c r="L34" i="41"/>
  <c r="N34" i="41" s="1"/>
  <c r="L35" i="41"/>
  <c r="L36" i="41"/>
  <c r="N36" i="41" s="1"/>
  <c r="L37" i="41"/>
  <c r="N37" i="41" s="1"/>
  <c r="L38" i="41"/>
  <c r="N38" i="41" s="1"/>
  <c r="L39" i="41"/>
  <c r="L40" i="41"/>
  <c r="N40" i="41" s="1"/>
  <c r="L41" i="41"/>
  <c r="N41" i="41" s="1"/>
  <c r="L42" i="41"/>
  <c r="N42" i="41" s="1"/>
  <c r="L43" i="41"/>
  <c r="L44" i="41"/>
  <c r="N44" i="41" s="1"/>
  <c r="L45" i="41"/>
  <c r="N45" i="41" s="1"/>
  <c r="L46" i="41"/>
  <c r="N46" i="41" s="1"/>
  <c r="L47" i="41"/>
  <c r="L48" i="41"/>
  <c r="N48" i="41" s="1"/>
  <c r="L49" i="41"/>
  <c r="N49" i="41" s="1"/>
  <c r="L50" i="41"/>
  <c r="N50" i="41" s="1"/>
  <c r="L51" i="41"/>
  <c r="L52" i="41"/>
  <c r="L53" i="41"/>
  <c r="N53" i="41" s="1"/>
  <c r="L54" i="41"/>
  <c r="N54" i="41" s="1"/>
  <c r="L55" i="41"/>
  <c r="L56" i="41"/>
  <c r="N56" i="41" s="1"/>
  <c r="L57" i="41"/>
  <c r="N57" i="41" s="1"/>
  <c r="L58" i="41"/>
  <c r="N58" i="41" s="1"/>
  <c r="L59" i="41"/>
  <c r="N59" i="41" s="1"/>
  <c r="L60" i="41"/>
  <c r="N60" i="41" s="1"/>
  <c r="L61" i="41"/>
  <c r="N61" i="41" s="1"/>
  <c r="L62" i="41"/>
  <c r="N62" i="41" s="1"/>
  <c r="L63" i="41"/>
  <c r="N63" i="41" s="1"/>
  <c r="L65" i="41"/>
  <c r="N65" i="41" s="1"/>
  <c r="L66" i="41"/>
  <c r="N66" i="41" s="1"/>
  <c r="L67" i="41"/>
  <c r="N67" i="41" s="1"/>
  <c r="L68" i="41"/>
  <c r="N68" i="41" s="1"/>
  <c r="L69" i="41"/>
  <c r="N69" i="41" s="1"/>
  <c r="L70" i="41"/>
  <c r="N70" i="41" s="1"/>
  <c r="L71" i="41"/>
  <c r="N71" i="41" s="1"/>
  <c r="I5" i="41"/>
  <c r="I6" i="41"/>
  <c r="I7" i="41"/>
  <c r="I8" i="41"/>
  <c r="I9" i="41"/>
  <c r="I10" i="41"/>
  <c r="I11" i="41"/>
  <c r="I12" i="41"/>
  <c r="I13" i="41"/>
  <c r="I14" i="41"/>
  <c r="I15" i="41"/>
  <c r="I16" i="41"/>
  <c r="I17" i="41"/>
  <c r="I18" i="41"/>
  <c r="I19" i="41"/>
  <c r="I20" i="41"/>
  <c r="I21" i="41"/>
  <c r="I22" i="41"/>
  <c r="I23" i="41"/>
  <c r="I24" i="41"/>
  <c r="I25" i="41"/>
  <c r="I26" i="41"/>
  <c r="I27" i="41"/>
  <c r="I28" i="41"/>
  <c r="I29" i="41"/>
  <c r="I30" i="41"/>
  <c r="I31" i="41"/>
  <c r="I32" i="41"/>
  <c r="I33" i="41"/>
  <c r="I34" i="41"/>
  <c r="I35" i="41"/>
  <c r="I36" i="41"/>
  <c r="I37" i="41"/>
  <c r="I38" i="41"/>
  <c r="I39" i="41"/>
  <c r="I40" i="41"/>
  <c r="I41" i="41"/>
  <c r="I42" i="41"/>
  <c r="I43" i="41"/>
  <c r="I44" i="41"/>
  <c r="I45" i="41"/>
  <c r="I46" i="41"/>
  <c r="I47" i="41"/>
  <c r="I48" i="41"/>
  <c r="I49" i="41"/>
  <c r="I50" i="41"/>
  <c r="I51" i="41"/>
  <c r="I52" i="41"/>
  <c r="I53" i="41"/>
  <c r="I54" i="41"/>
  <c r="I55" i="41"/>
  <c r="I56" i="41"/>
  <c r="I57" i="41"/>
  <c r="I58" i="41"/>
  <c r="I59" i="41"/>
  <c r="I60" i="41"/>
  <c r="I61" i="41"/>
  <c r="I62" i="41"/>
  <c r="I63" i="41"/>
  <c r="I65" i="41"/>
  <c r="I66" i="41"/>
  <c r="I67" i="41"/>
  <c r="I68" i="41"/>
  <c r="I69" i="41"/>
  <c r="I70" i="41"/>
  <c r="I71" i="41"/>
  <c r="F5" i="41"/>
  <c r="F6" i="41"/>
  <c r="F7" i="41"/>
  <c r="F8" i="41"/>
  <c r="F9" i="41"/>
  <c r="F10" i="41"/>
  <c r="F11" i="41"/>
  <c r="F12" i="41"/>
  <c r="F13" i="41"/>
  <c r="F14" i="41"/>
  <c r="F15" i="41"/>
  <c r="F16" i="41"/>
  <c r="F17" i="41"/>
  <c r="F18" i="41"/>
  <c r="F19" i="41"/>
  <c r="F20" i="41"/>
  <c r="F21" i="41"/>
  <c r="F22" i="41"/>
  <c r="F23" i="41"/>
  <c r="F24" i="41"/>
  <c r="F25" i="41"/>
  <c r="F26" i="41"/>
  <c r="F27" i="41"/>
  <c r="F28" i="41"/>
  <c r="F29" i="41"/>
  <c r="F30" i="41"/>
  <c r="F31" i="41"/>
  <c r="F32" i="41"/>
  <c r="F33" i="41"/>
  <c r="F34" i="41"/>
  <c r="F35" i="41"/>
  <c r="F36" i="41"/>
  <c r="F37" i="41"/>
  <c r="F38" i="41"/>
  <c r="F39" i="41"/>
  <c r="F40" i="41"/>
  <c r="F41" i="41"/>
  <c r="F42" i="41"/>
  <c r="F43" i="41"/>
  <c r="F44" i="41"/>
  <c r="F45" i="41"/>
  <c r="F46" i="41"/>
  <c r="F47" i="41"/>
  <c r="F48" i="41"/>
  <c r="F49" i="41"/>
  <c r="F50" i="41"/>
  <c r="F51" i="41"/>
  <c r="F52" i="41"/>
  <c r="F53" i="41"/>
  <c r="F54" i="41"/>
  <c r="F55" i="41"/>
  <c r="F56" i="41"/>
  <c r="F57" i="41"/>
  <c r="F58" i="41"/>
  <c r="F59" i="41"/>
  <c r="F60" i="41"/>
  <c r="F61" i="41"/>
  <c r="F62" i="41"/>
  <c r="F63" i="41"/>
  <c r="F65" i="41"/>
  <c r="F66" i="41"/>
  <c r="F67" i="41"/>
  <c r="F68" i="41"/>
  <c r="F69" i="41"/>
  <c r="F70" i="41"/>
  <c r="F71" i="41"/>
  <c r="AM4" i="41"/>
  <c r="AY4" i="41"/>
  <c r="AS4" i="41"/>
  <c r="AA4" i="41"/>
  <c r="U4" i="41"/>
  <c r="O4" i="41"/>
  <c r="I4" i="41"/>
  <c r="L4" i="41"/>
  <c r="N4" i="41" s="1"/>
  <c r="R4" i="41"/>
  <c r="S4" i="41" s="1"/>
  <c r="X4" i="41"/>
  <c r="Y4" i="41" s="1"/>
  <c r="AD4" i="41"/>
  <c r="AE4" i="41" s="1"/>
  <c r="AJ4" i="41"/>
  <c r="AK4" i="41" s="1"/>
  <c r="AP4" i="41"/>
  <c r="AQ4" i="41" s="1"/>
  <c r="AV4" i="41"/>
  <c r="BJ69" i="41" l="1"/>
  <c r="BM69" i="41" s="1"/>
  <c r="BJ40" i="41"/>
  <c r="BM40" i="41" s="1"/>
  <c r="BJ71" i="41"/>
  <c r="BM71" i="41" s="1"/>
  <c r="BJ62" i="41"/>
  <c r="BM62" i="41" s="1"/>
  <c r="BJ58" i="41"/>
  <c r="BM58" i="41" s="1"/>
  <c r="BJ54" i="41"/>
  <c r="BM54" i="41" s="1"/>
  <c r="BJ50" i="41"/>
  <c r="BM50" i="41" s="1"/>
  <c r="BJ42" i="41"/>
  <c r="BM42" i="41" s="1"/>
  <c r="BJ26" i="41"/>
  <c r="BM26" i="41" s="1"/>
  <c r="BJ22" i="41"/>
  <c r="BM22" i="41" s="1"/>
  <c r="BJ18" i="41"/>
  <c r="BM18" i="41" s="1"/>
  <c r="BJ14" i="41"/>
  <c r="BM14" i="41" s="1"/>
  <c r="BJ6" i="41"/>
  <c r="BM6" i="41" s="1"/>
  <c r="BJ66" i="41"/>
  <c r="BM66" i="41" s="1"/>
  <c r="BJ57" i="41"/>
  <c r="BM57" i="41" s="1"/>
  <c r="BJ53" i="41"/>
  <c r="BM53" i="41" s="1"/>
  <c r="BJ49" i="41"/>
  <c r="BM49" i="41" s="1"/>
  <c r="BJ45" i="41"/>
  <c r="BM45" i="41" s="1"/>
  <c r="BJ37" i="41"/>
  <c r="BM37" i="41" s="1"/>
  <c r="BJ33" i="41"/>
  <c r="BM33" i="41" s="1"/>
  <c r="BJ29" i="41"/>
  <c r="BM29" i="41" s="1"/>
  <c r="BJ25" i="41"/>
  <c r="BM25" i="41" s="1"/>
  <c r="BJ21" i="41"/>
  <c r="BM21" i="41" s="1"/>
  <c r="BJ17" i="41"/>
  <c r="BM17" i="41" s="1"/>
  <c r="BJ13" i="41"/>
  <c r="BM13" i="41" s="1"/>
  <c r="BJ9" i="41"/>
  <c r="BM9" i="41" s="1"/>
  <c r="BJ5" i="41"/>
  <c r="BM5" i="41" s="1"/>
  <c r="BJ60" i="41"/>
  <c r="BM60" i="41" s="1"/>
  <c r="BJ48" i="41"/>
  <c r="BM48" i="41" s="1"/>
  <c r="BJ36" i="41"/>
  <c r="BM36" i="41" s="1"/>
  <c r="BJ28" i="41"/>
  <c r="BM28" i="41" s="1"/>
  <c r="BJ24" i="41"/>
  <c r="BM24" i="41" s="1"/>
  <c r="BJ12" i="41"/>
  <c r="BM12" i="41" s="1"/>
  <c r="BJ8" i="41"/>
  <c r="BM8" i="41" s="1"/>
  <c r="BJ44" i="41"/>
  <c r="BM44" i="41" s="1"/>
  <c r="BJ32" i="41"/>
  <c r="BM32" i="41" s="1"/>
  <c r="BJ68" i="41"/>
  <c r="BM68" i="41" s="1"/>
  <c r="BJ63" i="41"/>
  <c r="BM63" i="41" s="1"/>
  <c r="BJ59" i="41"/>
  <c r="BM59" i="41" s="1"/>
  <c r="BJ55" i="41"/>
  <c r="BM55" i="41" s="1"/>
  <c r="BJ51" i="41"/>
  <c r="BM51" i="41" s="1"/>
  <c r="BJ47" i="41"/>
  <c r="BM47" i="41" s="1"/>
  <c r="BJ43" i="41"/>
  <c r="BM43" i="41" s="1"/>
  <c r="BJ39" i="41"/>
  <c r="BM39" i="41" s="1"/>
  <c r="BJ35" i="41"/>
  <c r="BM35" i="41" s="1"/>
  <c r="BJ31" i="41"/>
  <c r="BM31" i="41" s="1"/>
  <c r="BJ19" i="41"/>
  <c r="BM19" i="41" s="1"/>
  <c r="BJ15" i="41"/>
  <c r="BM15" i="41" s="1"/>
  <c r="BJ11" i="41"/>
  <c r="BM11" i="41" s="1"/>
  <c r="BJ7" i="41"/>
  <c r="BM7" i="41" s="1"/>
  <c r="BJ65" i="41"/>
  <c r="BM65" i="41" s="1"/>
  <c r="BJ67" i="41"/>
  <c r="BM67" i="41" s="1"/>
  <c r="BJ46" i="41"/>
  <c r="BM46" i="41" s="1"/>
  <c r="BJ30" i="41"/>
  <c r="BM30" i="41" s="1"/>
  <c r="BJ10" i="41"/>
  <c r="BM10" i="41" s="1"/>
  <c r="BJ70" i="41"/>
  <c r="BM70" i="41" s="1"/>
  <c r="AX61" i="41"/>
  <c r="BJ61" i="41"/>
  <c r="BM61" i="41" s="1"/>
  <c r="AX56" i="41"/>
  <c r="BJ56" i="41"/>
  <c r="BM56" i="41" s="1"/>
  <c r="N52" i="41"/>
  <c r="BJ52" i="41"/>
  <c r="BM52" i="41" s="1"/>
  <c r="AG38" i="41"/>
  <c r="BJ38" i="41"/>
  <c r="BM38" i="41" s="1"/>
  <c r="AG34" i="41"/>
  <c r="BJ34" i="41"/>
  <c r="BM34" i="41" s="1"/>
  <c r="T23" i="41"/>
  <c r="BJ23" i="41"/>
  <c r="BM23" i="41" s="1"/>
  <c r="AX20" i="41"/>
  <c r="BJ20" i="41"/>
  <c r="BM20" i="41" s="1"/>
  <c r="AT72" i="41"/>
  <c r="AT73" i="41" s="1"/>
  <c r="BJ41" i="41"/>
  <c r="BM41" i="41" s="1"/>
  <c r="AR16" i="41"/>
  <c r="BJ16" i="41"/>
  <c r="BM16" i="41" s="1"/>
  <c r="BJ27" i="41"/>
  <c r="BM27" i="41" s="1"/>
  <c r="G18" i="41"/>
  <c r="G12" i="41"/>
  <c r="H17" i="41"/>
  <c r="G17" i="41"/>
  <c r="H15" i="41"/>
  <c r="G15" i="41"/>
  <c r="H13" i="41"/>
  <c r="G13" i="41"/>
  <c r="H11" i="41"/>
  <c r="G11" i="41"/>
  <c r="H9" i="41"/>
  <c r="G9" i="41"/>
  <c r="H7" i="41"/>
  <c r="G7" i="41"/>
  <c r="H5" i="41"/>
  <c r="G5" i="41"/>
  <c r="T46" i="41"/>
  <c r="AG48" i="41"/>
  <c r="AL17" i="41"/>
  <c r="AK17" i="41"/>
  <c r="AL15" i="41"/>
  <c r="AK15" i="41"/>
  <c r="AL13" i="41"/>
  <c r="AK13" i="41"/>
  <c r="AL11" i="41"/>
  <c r="AK11" i="41"/>
  <c r="AW16" i="41"/>
  <c r="G16" i="41"/>
  <c r="G14" i="41"/>
  <c r="G10" i="41"/>
  <c r="G8" i="41"/>
  <c r="G6" i="41"/>
  <c r="S16" i="41"/>
  <c r="AF26" i="41"/>
  <c r="AL18" i="41"/>
  <c r="AK18" i="41"/>
  <c r="AL16" i="41"/>
  <c r="AK16" i="41"/>
  <c r="AL14" i="41"/>
  <c r="AK14" i="41"/>
  <c r="AL12" i="41"/>
  <c r="AK12" i="41"/>
  <c r="AL10" i="41"/>
  <c r="AK10" i="41"/>
  <c r="AW40" i="41"/>
  <c r="AX71" i="41"/>
  <c r="AW69" i="41"/>
  <c r="AX67" i="41"/>
  <c r="AW65" i="41"/>
  <c r="AL71" i="41"/>
  <c r="AK71" i="41"/>
  <c r="AL70" i="41"/>
  <c r="AK70" i="41"/>
  <c r="AL68" i="41"/>
  <c r="AK68" i="41"/>
  <c r="AL67" i="41"/>
  <c r="AK67" i="41"/>
  <c r="AL66" i="41"/>
  <c r="AK66" i="41"/>
  <c r="AF71" i="41"/>
  <c r="AG69" i="41"/>
  <c r="AF67" i="41"/>
  <c r="AG65" i="41"/>
  <c r="S65" i="41"/>
  <c r="T71" i="41"/>
  <c r="S69" i="41"/>
  <c r="T67" i="41"/>
  <c r="G71" i="41"/>
  <c r="G70" i="41"/>
  <c r="G69" i="41"/>
  <c r="G68" i="41"/>
  <c r="G67" i="41"/>
  <c r="G66" i="41"/>
  <c r="G65" i="41"/>
  <c r="AW56" i="41"/>
  <c r="AX62" i="41"/>
  <c r="AW60" i="41"/>
  <c r="AX58" i="41"/>
  <c r="AX54" i="41"/>
  <c r="AW52" i="41"/>
  <c r="AL63" i="41"/>
  <c r="AK63" i="41"/>
  <c r="AL62" i="41"/>
  <c r="AK62" i="41"/>
  <c r="AL61" i="41"/>
  <c r="AK61" i="41"/>
  <c r="AL59" i="41"/>
  <c r="AK59" i="41"/>
  <c r="AL58" i="41"/>
  <c r="AK58" i="41"/>
  <c r="AL57" i="41"/>
  <c r="AK57" i="41"/>
  <c r="AL55" i="41"/>
  <c r="AK55" i="41"/>
  <c r="AL54" i="41"/>
  <c r="AK54" i="41"/>
  <c r="AL53" i="41"/>
  <c r="AK53" i="41"/>
  <c r="AL51" i="41"/>
  <c r="AK51" i="41"/>
  <c r="AF58" i="41"/>
  <c r="AF62" i="41"/>
  <c r="AG60" i="41"/>
  <c r="AG56" i="41"/>
  <c r="AF54" i="41"/>
  <c r="AG52" i="41"/>
  <c r="S56" i="41"/>
  <c r="T54" i="41"/>
  <c r="T62" i="41"/>
  <c r="S60" i="41"/>
  <c r="T58" i="41"/>
  <c r="S52" i="41"/>
  <c r="G63" i="41"/>
  <c r="G62" i="41"/>
  <c r="G61" i="41"/>
  <c r="G60" i="41"/>
  <c r="G59" i="41"/>
  <c r="H58" i="41"/>
  <c r="G58" i="41"/>
  <c r="G57" i="41"/>
  <c r="G56" i="41"/>
  <c r="H55" i="41"/>
  <c r="G55" i="41"/>
  <c r="G54" i="41"/>
  <c r="G53" i="41"/>
  <c r="G52" i="41"/>
  <c r="H51" i="41"/>
  <c r="G51" i="41"/>
  <c r="AX38" i="41"/>
  <c r="AX50" i="41"/>
  <c r="AW48" i="41"/>
  <c r="AX46" i="41"/>
  <c r="AW44" i="41"/>
  <c r="AX42" i="41"/>
  <c r="AW36" i="41"/>
  <c r="AL50" i="41"/>
  <c r="AK50" i="41"/>
  <c r="AL49" i="41"/>
  <c r="AK49" i="41"/>
  <c r="AL47" i="41"/>
  <c r="AK47" i="41"/>
  <c r="AL46" i="41"/>
  <c r="AK46" i="41"/>
  <c r="AL45" i="41"/>
  <c r="AK45" i="41"/>
  <c r="AL43" i="41"/>
  <c r="AK43" i="41"/>
  <c r="AL42" i="41"/>
  <c r="AK42" i="41"/>
  <c r="AL41" i="41"/>
  <c r="AK41" i="41"/>
  <c r="AL40" i="41"/>
  <c r="AK40" i="41"/>
  <c r="AL39" i="41"/>
  <c r="AK39" i="41"/>
  <c r="AL38" i="41"/>
  <c r="AK38" i="41"/>
  <c r="AL37" i="41"/>
  <c r="AK37" i="41"/>
  <c r="AL36" i="41"/>
  <c r="AK36" i="41"/>
  <c r="AL35" i="41"/>
  <c r="AK35" i="41"/>
  <c r="AE36" i="41"/>
  <c r="AF50" i="41"/>
  <c r="AF46" i="41"/>
  <c r="AG44" i="41"/>
  <c r="AF42" i="41"/>
  <c r="AE40" i="41"/>
  <c r="AG40" i="41"/>
  <c r="AF38" i="41"/>
  <c r="AG36" i="41"/>
  <c r="T38" i="41"/>
  <c r="T50" i="41"/>
  <c r="S48" i="41"/>
  <c r="S44" i="41"/>
  <c r="T42" i="41"/>
  <c r="S40" i="41"/>
  <c r="S36" i="41"/>
  <c r="G50" i="41"/>
  <c r="G49" i="41"/>
  <c r="G48" i="41"/>
  <c r="H47" i="41"/>
  <c r="G47" i="41"/>
  <c r="G46" i="41"/>
  <c r="G45" i="41"/>
  <c r="G44" i="41"/>
  <c r="H43" i="41"/>
  <c r="G43" i="41"/>
  <c r="G42" i="41"/>
  <c r="H41" i="41"/>
  <c r="G41" i="41"/>
  <c r="G40" i="41"/>
  <c r="H39" i="41"/>
  <c r="G39" i="41"/>
  <c r="G38" i="41"/>
  <c r="H37" i="41"/>
  <c r="G37" i="41"/>
  <c r="G36" i="41"/>
  <c r="H35" i="41"/>
  <c r="G35" i="41"/>
  <c r="AW32" i="41"/>
  <c r="AW28" i="41"/>
  <c r="AW24" i="41"/>
  <c r="AW20" i="41"/>
  <c r="AL34" i="41"/>
  <c r="AK34" i="41"/>
  <c r="AL33" i="41"/>
  <c r="AK33" i="41"/>
  <c r="AL32" i="41"/>
  <c r="AK32" i="41"/>
  <c r="AL31" i="41"/>
  <c r="AK31" i="41"/>
  <c r="AL30" i="41"/>
  <c r="AK30" i="41"/>
  <c r="AL29" i="41"/>
  <c r="AK29" i="41"/>
  <c r="AL28" i="41"/>
  <c r="AK28" i="41"/>
  <c r="AL27" i="41"/>
  <c r="AK27" i="41"/>
  <c r="AL26" i="41"/>
  <c r="AK26" i="41"/>
  <c r="AL25" i="41"/>
  <c r="AK25" i="41"/>
  <c r="AL24" i="41"/>
  <c r="AK24" i="41"/>
  <c r="AL23" i="41"/>
  <c r="AK23" i="41"/>
  <c r="AL22" i="41"/>
  <c r="AK22" i="41"/>
  <c r="AL21" i="41"/>
  <c r="AK21" i="41"/>
  <c r="AL20" i="41"/>
  <c r="AK20" i="41"/>
  <c r="AL19" i="41"/>
  <c r="AK19" i="41"/>
  <c r="AF22" i="41"/>
  <c r="AF34" i="41"/>
  <c r="AE32" i="41"/>
  <c r="AG32" i="41"/>
  <c r="AF30" i="41"/>
  <c r="AE28" i="41"/>
  <c r="AG28" i="41"/>
  <c r="AE24" i="41"/>
  <c r="AG24" i="41"/>
  <c r="AE20" i="41"/>
  <c r="AG20" i="41"/>
  <c r="S24" i="41"/>
  <c r="T34" i="41"/>
  <c r="S32" i="41"/>
  <c r="S28" i="41"/>
  <c r="S20" i="41"/>
  <c r="G34" i="41"/>
  <c r="H33" i="41"/>
  <c r="G33" i="41"/>
  <c r="G32" i="41"/>
  <c r="H31" i="41"/>
  <c r="G31" i="41"/>
  <c r="G30" i="41"/>
  <c r="H29" i="41"/>
  <c r="G29" i="41"/>
  <c r="G28" i="41"/>
  <c r="H27" i="41"/>
  <c r="G27" i="41"/>
  <c r="G26" i="41"/>
  <c r="H25" i="41"/>
  <c r="G25" i="41"/>
  <c r="G24" i="41"/>
  <c r="H23" i="41"/>
  <c r="G23" i="41"/>
  <c r="G22" i="41"/>
  <c r="H21" i="41"/>
  <c r="G21" i="41"/>
  <c r="G20" i="41"/>
  <c r="H19" i="41"/>
  <c r="G19" i="41"/>
  <c r="AW8" i="41"/>
  <c r="AW12" i="41"/>
  <c r="AN77" i="41"/>
  <c r="AR4" i="41"/>
  <c r="AH77" i="41"/>
  <c r="AF18" i="41"/>
  <c r="AF14" i="41"/>
  <c r="AF10" i="41"/>
  <c r="AE16" i="41"/>
  <c r="AG16" i="41"/>
  <c r="AG12" i="41"/>
  <c r="AE12" i="41"/>
  <c r="AE8" i="41"/>
  <c r="AG8" i="41"/>
  <c r="AF6" i="41"/>
  <c r="V75" i="41"/>
  <c r="V76" i="41"/>
  <c r="S12" i="41"/>
  <c r="P75" i="41"/>
  <c r="S8" i="41"/>
  <c r="AX4" i="41"/>
  <c r="AW4" i="41"/>
  <c r="AW34" i="41"/>
  <c r="AW30" i="41"/>
  <c r="AW26" i="41"/>
  <c r="AW22" i="41"/>
  <c r="AW18" i="41"/>
  <c r="AW14" i="41"/>
  <c r="AW10" i="41"/>
  <c r="AW6" i="41"/>
  <c r="AW70" i="41"/>
  <c r="AW68" i="41"/>
  <c r="AW66" i="41"/>
  <c r="AW63" i="41"/>
  <c r="AW61" i="41"/>
  <c r="AW59" i="41"/>
  <c r="AW57" i="41"/>
  <c r="AW55" i="41"/>
  <c r="AW53" i="41"/>
  <c r="AW51" i="41"/>
  <c r="AW49" i="41"/>
  <c r="AW47" i="41"/>
  <c r="AW45" i="41"/>
  <c r="AW43" i="41"/>
  <c r="AW41" i="41"/>
  <c r="AW39" i="41"/>
  <c r="AW37" i="41"/>
  <c r="AW35" i="41"/>
  <c r="AW33" i="41"/>
  <c r="AW31" i="41"/>
  <c r="AW29" i="41"/>
  <c r="AW27" i="41"/>
  <c r="AW25" i="41"/>
  <c r="AW23" i="41"/>
  <c r="AW21" i="41"/>
  <c r="AW19" i="41"/>
  <c r="AW17" i="41"/>
  <c r="AW15" i="41"/>
  <c r="AW13" i="41"/>
  <c r="AW11" i="41"/>
  <c r="AW9" i="41"/>
  <c r="AW7" i="41"/>
  <c r="AW5" i="41"/>
  <c r="AX7" i="41"/>
  <c r="AT77" i="41"/>
  <c r="AQ71" i="41"/>
  <c r="AQ67" i="41"/>
  <c r="AQ62" i="41"/>
  <c r="AQ58" i="41"/>
  <c r="AQ54" i="41"/>
  <c r="AQ50" i="41"/>
  <c r="AQ46" i="41"/>
  <c r="AQ42" i="41"/>
  <c r="AQ38" i="41"/>
  <c r="AQ34" i="41"/>
  <c r="AQ30" i="41"/>
  <c r="AQ26" i="41"/>
  <c r="AQ22" i="41"/>
  <c r="AQ18" i="41"/>
  <c r="AQ14" i="41"/>
  <c r="AQ10" i="41"/>
  <c r="AQ6" i="41"/>
  <c r="AR69" i="41"/>
  <c r="AR65" i="41"/>
  <c r="AR60" i="41"/>
  <c r="AR56" i="41"/>
  <c r="AR52" i="41"/>
  <c r="AR48" i="41"/>
  <c r="AR44" i="41"/>
  <c r="AR40" i="41"/>
  <c r="AQ36" i="41"/>
  <c r="AQ32" i="41"/>
  <c r="AQ28" i="41"/>
  <c r="AQ24" i="41"/>
  <c r="AQ20" i="41"/>
  <c r="AQ16" i="41"/>
  <c r="AQ12" i="41"/>
  <c r="AQ8" i="41"/>
  <c r="AN76" i="41"/>
  <c r="AN72" i="41"/>
  <c r="AN73" i="41" s="1"/>
  <c r="AQ70" i="41"/>
  <c r="AQ68" i="41"/>
  <c r="AQ66" i="41"/>
  <c r="AQ63" i="41"/>
  <c r="AQ61" i="41"/>
  <c r="AQ59" i="41"/>
  <c r="AQ57" i="41"/>
  <c r="AQ55" i="41"/>
  <c r="AQ53" i="41"/>
  <c r="AQ51" i="41"/>
  <c r="AQ49" i="41"/>
  <c r="AQ47" i="41"/>
  <c r="AQ45" i="41"/>
  <c r="AQ43" i="41"/>
  <c r="AQ41" i="41"/>
  <c r="AQ39" i="41"/>
  <c r="AQ37" i="41"/>
  <c r="AQ35" i="41"/>
  <c r="AQ33" i="41"/>
  <c r="AQ31" i="41"/>
  <c r="AQ29" i="41"/>
  <c r="AQ27" i="41"/>
  <c r="AQ25" i="41"/>
  <c r="AQ23" i="41"/>
  <c r="AQ21" i="41"/>
  <c r="AQ19" i="41"/>
  <c r="AQ17" i="41"/>
  <c r="AQ15" i="41"/>
  <c r="AQ13" i="41"/>
  <c r="AQ11" i="41"/>
  <c r="AQ9" i="41"/>
  <c r="AQ7" i="41"/>
  <c r="AQ5" i="41"/>
  <c r="AR7" i="41"/>
  <c r="AK6" i="41"/>
  <c r="AL69" i="41"/>
  <c r="AL65" i="41"/>
  <c r="AL60" i="41"/>
  <c r="AL56" i="41"/>
  <c r="AL52" i="41"/>
  <c r="AL48" i="41"/>
  <c r="AL44" i="41"/>
  <c r="AK8" i="41"/>
  <c r="AK9" i="41"/>
  <c r="AK7" i="41"/>
  <c r="AK5" i="41"/>
  <c r="AH76" i="41"/>
  <c r="AG4" i="41"/>
  <c r="AG70" i="41"/>
  <c r="AF70" i="41"/>
  <c r="AG68" i="41"/>
  <c r="AF68" i="41"/>
  <c r="AG66" i="41"/>
  <c r="AF66" i="41"/>
  <c r="AG63" i="41"/>
  <c r="AF63" i="41"/>
  <c r="AG61" i="41"/>
  <c r="AF61" i="41"/>
  <c r="AG59" i="41"/>
  <c r="AF59" i="41"/>
  <c r="AG57" i="41"/>
  <c r="AF57" i="41"/>
  <c r="AG55" i="41"/>
  <c r="AF55" i="41"/>
  <c r="AG53" i="41"/>
  <c r="AF53" i="41"/>
  <c r="AG51" i="41"/>
  <c r="AF51" i="41"/>
  <c r="AG49" i="41"/>
  <c r="AF49" i="41"/>
  <c r="AG47" i="41"/>
  <c r="AF47" i="41"/>
  <c r="AG45" i="41"/>
  <c r="AF45" i="41"/>
  <c r="AG43" i="41"/>
  <c r="AF43" i="41"/>
  <c r="AG41" i="41"/>
  <c r="AF41" i="41"/>
  <c r="BK41" i="41" s="1"/>
  <c r="BL41" i="41" s="1"/>
  <c r="AE41" i="41"/>
  <c r="AG39" i="41"/>
  <c r="AF39" i="41"/>
  <c r="AE39" i="41"/>
  <c r="AG37" i="41"/>
  <c r="AF37" i="41"/>
  <c r="AE37" i="41"/>
  <c r="AG35" i="41"/>
  <c r="AF35" i="41"/>
  <c r="AE35" i="41"/>
  <c r="AG33" i="41"/>
  <c r="AF33" i="41"/>
  <c r="AE33" i="41"/>
  <c r="AG31" i="41"/>
  <c r="AF31" i="41"/>
  <c r="AE31" i="41"/>
  <c r="AG29" i="41"/>
  <c r="AF29" i="41"/>
  <c r="AE29" i="41"/>
  <c r="AG27" i="41"/>
  <c r="AF27" i="41"/>
  <c r="AE27" i="41"/>
  <c r="AG25" i="41"/>
  <c r="AF25" i="41"/>
  <c r="AE25" i="41"/>
  <c r="AG23" i="41"/>
  <c r="AF23" i="41"/>
  <c r="AE23" i="41"/>
  <c r="AG21" i="41"/>
  <c r="AF21" i="41"/>
  <c r="AE21" i="41"/>
  <c r="AG19" i="41"/>
  <c r="AF19" i="41"/>
  <c r="AE19" i="41"/>
  <c r="AG17" i="41"/>
  <c r="AF17" i="41"/>
  <c r="AE17" i="41"/>
  <c r="AG15" i="41"/>
  <c r="AF15" i="41"/>
  <c r="AE15" i="41"/>
  <c r="AG13" i="41"/>
  <c r="AF13" i="41"/>
  <c r="AE13" i="41"/>
  <c r="AG11" i="41"/>
  <c r="AF11" i="41"/>
  <c r="AE11" i="41"/>
  <c r="AG9" i="41"/>
  <c r="AF9" i="41"/>
  <c r="AE9" i="41"/>
  <c r="AB72" i="41"/>
  <c r="AB73" i="41" s="1"/>
  <c r="AG7" i="41"/>
  <c r="AF7" i="41"/>
  <c r="AE7" i="41"/>
  <c r="AG5" i="41"/>
  <c r="AF5" i="41"/>
  <c r="AE5" i="41"/>
  <c r="AE70" i="41"/>
  <c r="AE68" i="41"/>
  <c r="AE66" i="41"/>
  <c r="AE63" i="41"/>
  <c r="AE61" i="41"/>
  <c r="AE59" i="41"/>
  <c r="AE57" i="41"/>
  <c r="AE55" i="41"/>
  <c r="AE53" i="41"/>
  <c r="AE51" i="41"/>
  <c r="AE49" i="41"/>
  <c r="AE47" i="41"/>
  <c r="AE45" i="41"/>
  <c r="AE43" i="41"/>
  <c r="AE71" i="41"/>
  <c r="AE69" i="41"/>
  <c r="AE67" i="41"/>
  <c r="AE65" i="41"/>
  <c r="AE62" i="41"/>
  <c r="AE60" i="41"/>
  <c r="AE58" i="41"/>
  <c r="AE56" i="41"/>
  <c r="AE54" i="41"/>
  <c r="AE52" i="41"/>
  <c r="AE50" i="41"/>
  <c r="AE48" i="41"/>
  <c r="AE46" i="41"/>
  <c r="AE44" i="41"/>
  <c r="AE42" i="41"/>
  <c r="AE38" i="41"/>
  <c r="AE34" i="41"/>
  <c r="AE30" i="41"/>
  <c r="AE26" i="41"/>
  <c r="AE22" i="41"/>
  <c r="AE18" i="41"/>
  <c r="AE14" i="41"/>
  <c r="AE10" i="41"/>
  <c r="AE6" i="41"/>
  <c r="Y71" i="41"/>
  <c r="Y69" i="41"/>
  <c r="Y67" i="41"/>
  <c r="Y65" i="41"/>
  <c r="Y62" i="41"/>
  <c r="Y60" i="41"/>
  <c r="Y57" i="41"/>
  <c r="Y55" i="41"/>
  <c r="Y53" i="41"/>
  <c r="Y51" i="41"/>
  <c r="Y49" i="41"/>
  <c r="Y47" i="41"/>
  <c r="Y45" i="41"/>
  <c r="Y43" i="41"/>
  <c r="Y41" i="41"/>
  <c r="Y39" i="41"/>
  <c r="Y37" i="41"/>
  <c r="Y35" i="41"/>
  <c r="Y33" i="41"/>
  <c r="Y31" i="41"/>
  <c r="Y29" i="41"/>
  <c r="Y27" i="41"/>
  <c r="Y25" i="41"/>
  <c r="Y23" i="41"/>
  <c r="Y21" i="41"/>
  <c r="Y19" i="41"/>
  <c r="Y17" i="41"/>
  <c r="Y15" i="41"/>
  <c r="Y13" i="41"/>
  <c r="Y11" i="41"/>
  <c r="Y9" i="41"/>
  <c r="Y5" i="41"/>
  <c r="Z70" i="41"/>
  <c r="Z68" i="41"/>
  <c r="Z66" i="41"/>
  <c r="Z63" i="41"/>
  <c r="Z61" i="41"/>
  <c r="Z59" i="41"/>
  <c r="Z56" i="41"/>
  <c r="Z54" i="41"/>
  <c r="Z52" i="41"/>
  <c r="Z50" i="41"/>
  <c r="Z48" i="41"/>
  <c r="Z46" i="41"/>
  <c r="Z44" i="41"/>
  <c r="Z42" i="41"/>
  <c r="Z40" i="41"/>
  <c r="Z38" i="41"/>
  <c r="Z36" i="41"/>
  <c r="Z34" i="41"/>
  <c r="Z32" i="41"/>
  <c r="Z30" i="41"/>
  <c r="Z28" i="41"/>
  <c r="Z26" i="41"/>
  <c r="Z24" i="41"/>
  <c r="Z22" i="41"/>
  <c r="Z20" i="41"/>
  <c r="Z18" i="41"/>
  <c r="Z16" i="41"/>
  <c r="Z14" i="41"/>
  <c r="Z12" i="41"/>
  <c r="Z10" i="41"/>
  <c r="Z8" i="41"/>
  <c r="Z6" i="41"/>
  <c r="V77" i="41"/>
  <c r="V72" i="41"/>
  <c r="V73" i="41" s="1"/>
  <c r="Z7" i="41"/>
  <c r="T4" i="41"/>
  <c r="S30" i="41"/>
  <c r="S26" i="41"/>
  <c r="S22" i="41"/>
  <c r="S18" i="41"/>
  <c r="S14" i="41"/>
  <c r="S10" i="41"/>
  <c r="S6" i="41"/>
  <c r="P72" i="41"/>
  <c r="P73" i="41" s="1"/>
  <c r="S70" i="41"/>
  <c r="S68" i="41"/>
  <c r="S66" i="41"/>
  <c r="S63" i="41"/>
  <c r="S61" i="41"/>
  <c r="S59" i="41"/>
  <c r="S57" i="41"/>
  <c r="S55" i="41"/>
  <c r="S53" i="41"/>
  <c r="S51" i="41"/>
  <c r="S49" i="41"/>
  <c r="S47" i="41"/>
  <c r="S45" i="41"/>
  <c r="S43" i="41"/>
  <c r="S41" i="41"/>
  <c r="S39" i="41"/>
  <c r="S37" i="41"/>
  <c r="S35" i="41"/>
  <c r="S33" i="41"/>
  <c r="S31" i="41"/>
  <c r="S29" i="41"/>
  <c r="S27" i="41"/>
  <c r="S25" i="41"/>
  <c r="S23" i="41"/>
  <c r="S21" i="41"/>
  <c r="S19" i="41"/>
  <c r="S17" i="41"/>
  <c r="S15" i="41"/>
  <c r="S13" i="41"/>
  <c r="S11" i="41"/>
  <c r="S9" i="41"/>
  <c r="S7" i="41"/>
  <c r="S5" i="41"/>
  <c r="T7" i="41"/>
  <c r="P76" i="41"/>
  <c r="M4" i="41"/>
  <c r="M70" i="41"/>
  <c r="M68" i="41"/>
  <c r="M66" i="41"/>
  <c r="M63" i="41"/>
  <c r="M61" i="41"/>
  <c r="M59" i="41"/>
  <c r="M57" i="41"/>
  <c r="M55" i="41"/>
  <c r="M53" i="41"/>
  <c r="M51" i="41"/>
  <c r="M49" i="41"/>
  <c r="M47" i="41"/>
  <c r="M45" i="41"/>
  <c r="M43" i="41"/>
  <c r="M41" i="41"/>
  <c r="M39" i="41"/>
  <c r="M37" i="41"/>
  <c r="M35" i="41"/>
  <c r="M33" i="41"/>
  <c r="M31" i="41"/>
  <c r="M29" i="41"/>
  <c r="M27" i="41"/>
  <c r="M25" i="41"/>
  <c r="M23" i="41"/>
  <c r="M21" i="41"/>
  <c r="M19" i="41"/>
  <c r="M17" i="41"/>
  <c r="M15" i="41"/>
  <c r="M13" i="41"/>
  <c r="M11" i="41"/>
  <c r="M9" i="41"/>
  <c r="M7" i="41"/>
  <c r="M5" i="41"/>
  <c r="N55" i="41"/>
  <c r="N51" i="41"/>
  <c r="N47" i="41"/>
  <c r="N43" i="41"/>
  <c r="N39" i="41"/>
  <c r="N35" i="41"/>
  <c r="N31" i="41"/>
  <c r="N27" i="41"/>
  <c r="N23" i="41"/>
  <c r="N19" i="41"/>
  <c r="N15" i="41"/>
  <c r="N11" i="41"/>
  <c r="N7" i="41"/>
  <c r="M71" i="41"/>
  <c r="M69" i="41"/>
  <c r="M67" i="41"/>
  <c r="M65" i="41"/>
  <c r="M62" i="41"/>
  <c r="M60" i="41"/>
  <c r="M58" i="41"/>
  <c r="M56" i="41"/>
  <c r="M54" i="41"/>
  <c r="M52" i="41"/>
  <c r="M50" i="41"/>
  <c r="M48" i="41"/>
  <c r="M46" i="41"/>
  <c r="M44" i="41"/>
  <c r="M42" i="41"/>
  <c r="M40" i="41"/>
  <c r="M38" i="41"/>
  <c r="M36" i="41"/>
  <c r="M34" i="41"/>
  <c r="M32" i="41"/>
  <c r="M30" i="41"/>
  <c r="M28" i="41"/>
  <c r="M26" i="41"/>
  <c r="M24" i="41"/>
  <c r="M22" i="41"/>
  <c r="M20" i="41"/>
  <c r="M18" i="41"/>
  <c r="M16" i="41"/>
  <c r="M14" i="41"/>
  <c r="M12" i="41"/>
  <c r="M10" i="41"/>
  <c r="M8" i="41"/>
  <c r="M6" i="41"/>
  <c r="J76" i="41"/>
  <c r="H71" i="41"/>
  <c r="H69" i="41"/>
  <c r="H67" i="41"/>
  <c r="H65" i="41"/>
  <c r="H62" i="41"/>
  <c r="H60" i="41"/>
  <c r="BK60" i="41" s="1"/>
  <c r="BL60" i="41" s="1"/>
  <c r="H56" i="41"/>
  <c r="H54" i="41"/>
  <c r="BK54" i="41" s="1"/>
  <c r="BL54" i="41" s="1"/>
  <c r="H52" i="41"/>
  <c r="H50" i="41"/>
  <c r="H48" i="41"/>
  <c r="H46" i="41"/>
  <c r="H44" i="41"/>
  <c r="H42" i="41"/>
  <c r="H38" i="41"/>
  <c r="H34" i="41"/>
  <c r="H30" i="41"/>
  <c r="H26" i="41"/>
  <c r="BK26" i="41" s="1"/>
  <c r="BL26" i="41" s="1"/>
  <c r="H22" i="41"/>
  <c r="H18" i="41"/>
  <c r="H14" i="41"/>
  <c r="H10" i="41"/>
  <c r="H6" i="41"/>
  <c r="H70" i="41"/>
  <c r="H68" i="41"/>
  <c r="H66" i="41"/>
  <c r="H63" i="41"/>
  <c r="H61" i="41"/>
  <c r="H59" i="41"/>
  <c r="H57" i="41"/>
  <c r="BK57" i="41" s="1"/>
  <c r="BL57" i="41" s="1"/>
  <c r="H53" i="41"/>
  <c r="H49" i="41"/>
  <c r="BK49" i="41" s="1"/>
  <c r="BL49" i="41" s="1"/>
  <c r="H45" i="41"/>
  <c r="H40" i="41"/>
  <c r="H36" i="41"/>
  <c r="H32" i="41"/>
  <c r="H28" i="41"/>
  <c r="BK28" i="41" s="1"/>
  <c r="BL28" i="41" s="1"/>
  <c r="H24" i="41"/>
  <c r="H20" i="41"/>
  <c r="H16" i="41"/>
  <c r="H12" i="41"/>
  <c r="H8" i="41"/>
  <c r="D75" i="41"/>
  <c r="Y58" i="41"/>
  <c r="Z58" i="41"/>
  <c r="AT75" i="41"/>
  <c r="AN75" i="41"/>
  <c r="AH75" i="41"/>
  <c r="AH72" i="41"/>
  <c r="AH73" i="41" s="1"/>
  <c r="P77" i="41"/>
  <c r="J75" i="41"/>
  <c r="J77" i="41"/>
  <c r="J72" i="41"/>
  <c r="J73" i="41" s="1"/>
  <c r="AT76" i="41"/>
  <c r="AL4" i="41"/>
  <c r="AF4" i="41"/>
  <c r="Z4" i="41"/>
  <c r="BK46" i="41" l="1"/>
  <c r="BL46" i="41" s="1"/>
  <c r="BK65" i="41"/>
  <c r="BL65" i="41" s="1"/>
  <c r="BK67" i="41"/>
  <c r="BL67" i="41" s="1"/>
  <c r="BK32" i="41"/>
  <c r="BL32" i="41" s="1"/>
  <c r="BK8" i="41"/>
  <c r="BL8" i="41" s="1"/>
  <c r="BK24" i="41"/>
  <c r="BL24" i="41" s="1"/>
  <c r="BK40" i="41"/>
  <c r="BL40" i="41" s="1"/>
  <c r="BK66" i="41"/>
  <c r="BL66" i="41" s="1"/>
  <c r="BK48" i="41"/>
  <c r="BL48" i="41" s="1"/>
  <c r="BK69" i="41"/>
  <c r="BL69" i="41" s="1"/>
  <c r="BK12" i="41"/>
  <c r="BL12" i="41" s="1"/>
  <c r="BK10" i="41"/>
  <c r="BL10" i="41" s="1"/>
  <c r="BK50" i="41"/>
  <c r="BL50" i="41" s="1"/>
  <c r="BK36" i="41"/>
  <c r="BL36" i="41" s="1"/>
  <c r="BK42" i="41"/>
  <c r="BL42" i="41" s="1"/>
  <c r="BK62" i="41"/>
  <c r="BL62" i="41" s="1"/>
  <c r="BK71" i="41"/>
  <c r="BL71" i="41" s="1"/>
  <c r="BK53" i="41"/>
  <c r="BL53" i="41" s="1"/>
  <c r="BK19" i="41"/>
  <c r="BL19" i="41" s="1"/>
  <c r="BK45" i="41"/>
  <c r="BL45" i="41" s="1"/>
  <c r="BK44" i="41"/>
  <c r="BL44" i="41" s="1"/>
  <c r="BK21" i="41"/>
  <c r="BL21" i="41" s="1"/>
  <c r="BK29" i="41"/>
  <c r="BL29" i="41" s="1"/>
  <c r="BK37" i="41"/>
  <c r="BL37" i="41" s="1"/>
  <c r="BN25" i="41"/>
  <c r="BO25" i="41" s="1"/>
  <c r="BK25" i="41"/>
  <c r="BL25" i="41" s="1"/>
  <c r="BK33" i="41"/>
  <c r="BL33" i="41" s="1"/>
  <c r="BK5" i="41"/>
  <c r="BL5" i="41" s="1"/>
  <c r="BK9" i="41"/>
  <c r="BL9" i="41" s="1"/>
  <c r="BK13" i="41"/>
  <c r="BL13" i="41" s="1"/>
  <c r="BK17" i="41"/>
  <c r="BL17" i="41" s="1"/>
  <c r="BN52" i="41"/>
  <c r="BO52" i="41" s="1"/>
  <c r="BK63" i="41"/>
  <c r="BL63" i="41" s="1"/>
  <c r="BK6" i="41"/>
  <c r="BL6" i="41" s="1"/>
  <c r="BK22" i="41"/>
  <c r="BL22" i="41" s="1"/>
  <c r="BN22" i="41"/>
  <c r="BO22" i="41" s="1"/>
  <c r="BK59" i="41"/>
  <c r="BL59" i="41" s="1"/>
  <c r="BK68" i="41"/>
  <c r="BL68" i="41" s="1"/>
  <c r="BK14" i="41"/>
  <c r="BL14" i="41" s="1"/>
  <c r="BK30" i="41"/>
  <c r="BL30" i="41" s="1"/>
  <c r="BK18" i="41"/>
  <c r="BL18" i="41" s="1"/>
  <c r="BN38" i="41"/>
  <c r="BO38" i="41" s="1"/>
  <c r="BN21" i="41"/>
  <c r="BO21" i="41" s="1"/>
  <c r="BK58" i="41"/>
  <c r="BL58" i="41" s="1"/>
  <c r="J78" i="41"/>
  <c r="BN19" i="41"/>
  <c r="BO19" i="41" s="1"/>
  <c r="BN24" i="41"/>
  <c r="BO24" i="41" s="1"/>
  <c r="BN32" i="41"/>
  <c r="BO32" i="41" s="1"/>
  <c r="BN40" i="41"/>
  <c r="BO40" i="41" s="1"/>
  <c r="BN49" i="41"/>
  <c r="BO49" i="41" s="1"/>
  <c r="BN53" i="41"/>
  <c r="BO53" i="41" s="1"/>
  <c r="BN63" i="41"/>
  <c r="BO63" i="41" s="1"/>
  <c r="BN66" i="41"/>
  <c r="BO66" i="41" s="1"/>
  <c r="BN14" i="41"/>
  <c r="BO14" i="41" s="1"/>
  <c r="BK7" i="41"/>
  <c r="BL7" i="41" s="1"/>
  <c r="BK11" i="41"/>
  <c r="BL11" i="41" s="1"/>
  <c r="BK15" i="41"/>
  <c r="BL15" i="41" s="1"/>
  <c r="BN18" i="41"/>
  <c r="BO18" i="41" s="1"/>
  <c r="BN30" i="41"/>
  <c r="BO30" i="41" s="1"/>
  <c r="BN33" i="41"/>
  <c r="BO33" i="41" s="1"/>
  <c r="BK35" i="41"/>
  <c r="BL35" i="41" s="1"/>
  <c r="BK43" i="41"/>
  <c r="BL43" i="41" s="1"/>
  <c r="BN47" i="41"/>
  <c r="BO47" i="41" s="1"/>
  <c r="BN50" i="41"/>
  <c r="BO50" i="41" s="1"/>
  <c r="BN51" i="41"/>
  <c r="BO51" i="41" s="1"/>
  <c r="BN54" i="41"/>
  <c r="BO54" i="41" s="1"/>
  <c r="BN57" i="41"/>
  <c r="BO57" i="41" s="1"/>
  <c r="BN60" i="41"/>
  <c r="BO60" i="41" s="1"/>
  <c r="BN67" i="41"/>
  <c r="BO67" i="41" s="1"/>
  <c r="BN71" i="41"/>
  <c r="BO71" i="41" s="1"/>
  <c r="BN6" i="41"/>
  <c r="BO6" i="41" s="1"/>
  <c r="BN5" i="41"/>
  <c r="BO5" i="41" s="1"/>
  <c r="BN9" i="41"/>
  <c r="BO9" i="41" s="1"/>
  <c r="BN13" i="41"/>
  <c r="BO13" i="41" s="1"/>
  <c r="BN17" i="41"/>
  <c r="BO17" i="41" s="1"/>
  <c r="BN20" i="41"/>
  <c r="BO20" i="41" s="1"/>
  <c r="BN28" i="41"/>
  <c r="BO28" i="41" s="1"/>
  <c r="BN31" i="41"/>
  <c r="BO31" i="41" s="1"/>
  <c r="BN36" i="41"/>
  <c r="BO36" i="41" s="1"/>
  <c r="BN39" i="41"/>
  <c r="BO39" i="41" s="1"/>
  <c r="BN44" i="41"/>
  <c r="BO44" i="41" s="1"/>
  <c r="BK47" i="41"/>
  <c r="BL47" i="41" s="1"/>
  <c r="BK51" i="41"/>
  <c r="BL51" i="41" s="1"/>
  <c r="BN55" i="41"/>
  <c r="BO55" i="41" s="1"/>
  <c r="BN58" i="41"/>
  <c r="BO58" i="41" s="1"/>
  <c r="BN68" i="41"/>
  <c r="BO68" i="41" s="1"/>
  <c r="BN8" i="41"/>
  <c r="BO8" i="41" s="1"/>
  <c r="BN23" i="41"/>
  <c r="BO23" i="41" s="1"/>
  <c r="BN27" i="41"/>
  <c r="BO27" i="41" s="1"/>
  <c r="BN26" i="41"/>
  <c r="BO26" i="41" s="1"/>
  <c r="BN29" i="41"/>
  <c r="BO29" i="41" s="1"/>
  <c r="BK31" i="41"/>
  <c r="BL31" i="41" s="1"/>
  <c r="BN37" i="41"/>
  <c r="BO37" i="41" s="1"/>
  <c r="BK39" i="41"/>
  <c r="BL39" i="41" s="1"/>
  <c r="BN42" i="41"/>
  <c r="BO42" i="41" s="1"/>
  <c r="BN45" i="41"/>
  <c r="BO45" i="41" s="1"/>
  <c r="BN48" i="41"/>
  <c r="BO48" i="41" s="1"/>
  <c r="BK55" i="41"/>
  <c r="BL55" i="41" s="1"/>
  <c r="BN62" i="41"/>
  <c r="BO62" i="41" s="1"/>
  <c r="BN65" i="41"/>
  <c r="BO65" i="41" s="1"/>
  <c r="BN69" i="41"/>
  <c r="BO69" i="41" s="1"/>
  <c r="BN10" i="41"/>
  <c r="BO10" i="41" s="1"/>
  <c r="BN7" i="41"/>
  <c r="BO7" i="41" s="1"/>
  <c r="BN11" i="41"/>
  <c r="BO11" i="41" s="1"/>
  <c r="BN15" i="41"/>
  <c r="BO15" i="41" s="1"/>
  <c r="BN12" i="41"/>
  <c r="BO12" i="41" s="1"/>
  <c r="BN70" i="41"/>
  <c r="BO70" i="41" s="1"/>
  <c r="BK27" i="41"/>
  <c r="BL27" i="41" s="1"/>
  <c r="BN41" i="41"/>
  <c r="BO41" i="41" s="1"/>
  <c r="BN61" i="41"/>
  <c r="BO61" i="41" s="1"/>
  <c r="BK20" i="41"/>
  <c r="BL20" i="41" s="1"/>
  <c r="BK52" i="41"/>
  <c r="BL52" i="41" s="1"/>
  <c r="BK61" i="41"/>
  <c r="BL61" i="41" s="1"/>
  <c r="BK70" i="41"/>
  <c r="BL70" i="41" s="1"/>
  <c r="BN34" i="41"/>
  <c r="BO34" i="41" s="1"/>
  <c r="BK34" i="41"/>
  <c r="BL34" i="41" s="1"/>
  <c r="BK38" i="41"/>
  <c r="BL38" i="41" s="1"/>
  <c r="BN56" i="41"/>
  <c r="BO56" i="41" s="1"/>
  <c r="BK23" i="41"/>
  <c r="BL23" i="41" s="1"/>
  <c r="BK56" i="41"/>
  <c r="BL56" i="41" s="1"/>
  <c r="BN16" i="41"/>
  <c r="BO16" i="41" s="1"/>
  <c r="BK16" i="41"/>
  <c r="BL16" i="41" s="1"/>
  <c r="BN46" i="41"/>
  <c r="BO46" i="41" s="1"/>
  <c r="BN35" i="41"/>
  <c r="BO35" i="41" s="1"/>
  <c r="BN43" i="41"/>
  <c r="BO43" i="41" s="1"/>
  <c r="BN59" i="41"/>
  <c r="BO59" i="41" s="1"/>
  <c r="AT78" i="41"/>
  <c r="P78" i="41"/>
  <c r="AT74" i="41"/>
  <c r="AN78" i="41"/>
  <c r="AH78" i="41"/>
  <c r="V78" i="41"/>
  <c r="P74" i="41"/>
  <c r="V74" i="41"/>
  <c r="AN74" i="41"/>
  <c r="AH74" i="41"/>
  <c r="J74" i="41"/>
  <c r="F4" i="41"/>
  <c r="BJ4" i="41" l="1"/>
  <c r="BM4" i="41" s="1"/>
  <c r="H4" i="41"/>
  <c r="BK4" i="41" s="1"/>
  <c r="BL4" i="41" s="1"/>
  <c r="G4" i="41"/>
  <c r="D72" i="41"/>
  <c r="D73" i="41" s="1"/>
  <c r="D77" i="41"/>
  <c r="D76" i="41"/>
  <c r="H12" i="42"/>
  <c r="BN4" i="41" l="1"/>
  <c r="BO4" i="41" s="1"/>
  <c r="BO74" i="41" l="1"/>
  <c r="BO77" i="41"/>
  <c r="BO75" i="41"/>
  <c r="BO72" i="41"/>
  <c r="BO73" i="41"/>
  <c r="AB75" i="41"/>
  <c r="AB74" i="41" s="1"/>
  <c r="AB76" i="41"/>
  <c r="AB77" i="41"/>
  <c r="BO76" i="41" l="1"/>
  <c r="BO78" i="41" s="1"/>
  <c r="AB78" i="41"/>
  <c r="H3" i="42" l="1"/>
  <c r="D74" i="41" l="1"/>
  <c r="D78" i="41" l="1"/>
</calcChain>
</file>

<file path=xl/sharedStrings.xml><?xml version="1.0" encoding="utf-8"?>
<sst xmlns="http://schemas.openxmlformats.org/spreadsheetml/2006/main" count="337" uniqueCount="225">
  <si>
    <t>Sl. No.</t>
  </si>
  <si>
    <t>Name of the Student</t>
  </si>
  <si>
    <t>USN</t>
  </si>
  <si>
    <t>GP</t>
  </si>
  <si>
    <t>SGPA</t>
  </si>
  <si>
    <t>FC</t>
  </si>
  <si>
    <t>FAIL</t>
  </si>
  <si>
    <t>FCD</t>
  </si>
  <si>
    <t>SC</t>
  </si>
  <si>
    <t>ABSENT</t>
  </si>
  <si>
    <t>Fail</t>
  </si>
  <si>
    <t>IN</t>
  </si>
  <si>
    <t>EX</t>
  </si>
  <si>
    <t>T</t>
  </si>
  <si>
    <t>GL</t>
  </si>
  <si>
    <t>RESULT</t>
  </si>
  <si>
    <t>No.of PASS</t>
  </si>
  <si>
    <t xml:space="preserve"> Pass %</t>
  </si>
  <si>
    <t>% on MARKS</t>
  </si>
  <si>
    <t>No.of FAILS</t>
  </si>
  <si>
    <t xml:space="preserve">CLASS </t>
  </si>
  <si>
    <t>TOTAL FCD</t>
  </si>
  <si>
    <t>TOTAL FC</t>
  </si>
  <si>
    <t>TOTAL SC</t>
  </si>
  <si>
    <t>TOTAL FAIL</t>
  </si>
  <si>
    <t>TOTAL PASS</t>
  </si>
  <si>
    <t>TOTAL ABSENT</t>
  </si>
  <si>
    <t>TOTAL PASS %</t>
  </si>
  <si>
    <t>Sl No</t>
  </si>
  <si>
    <t>Subject</t>
  </si>
  <si>
    <t xml:space="preserve">Subject Code </t>
  </si>
  <si>
    <t>Name of the Faculty</t>
  </si>
  <si>
    <t>No of students Appeared</t>
  </si>
  <si>
    <t>No of students  Passed</t>
  </si>
  <si>
    <t>No of students  Fail</t>
  </si>
  <si>
    <t>Pass Percentage</t>
  </si>
  <si>
    <t>Total Number of students</t>
  </si>
  <si>
    <t>EARNED CREDIT POINTS</t>
  </si>
  <si>
    <t xml:space="preserve">TOTAL MARKS
</t>
  </si>
  <si>
    <t>21CS42
Design and Analysis of Algorithms
CREDITS:4</t>
  </si>
  <si>
    <t>21CS43
Microcontroller and Embedded 
System 
CREDITS:4</t>
  </si>
  <si>
    <t>21CS44
 Operating System 
CREDIT:3</t>
  </si>
  <si>
    <t xml:space="preserve"> 21BE45
Biology For Engineers 
CREDITS:2</t>
  </si>
  <si>
    <t>21CSL46
 Python Programming Laboratory  
CREDITS:1</t>
  </si>
  <si>
    <t>21CSL481
 Web Programming 
CREDITS:1</t>
  </si>
  <si>
    <t>21KSK / KBK 47
 Samskrutika Kannada /  Balake Kannada 
CREDIT:1</t>
  </si>
  <si>
    <t xml:space="preserve"> 21UH49
Universal Human Values 
CREDIT:1</t>
  </si>
  <si>
    <t xml:space="preserve"> 21INT49
 Inter/Intra Institutional Internship 
CREDIT:2</t>
  </si>
  <si>
    <t>Design and Analysis of Algorithms</t>
  </si>
  <si>
    <t xml:space="preserve">Biology For Engineers </t>
  </si>
  <si>
    <t>Python Programming Laboratory</t>
  </si>
  <si>
    <t xml:space="preserve"> Samskrutika Kannada /  Balake Kannada </t>
  </si>
  <si>
    <t xml:space="preserve">Web Programming </t>
  </si>
  <si>
    <t xml:space="preserve">Universal Human Values </t>
  </si>
  <si>
    <t xml:space="preserve"> Inter/Intra Institutional Internship</t>
  </si>
  <si>
    <t>21INT49</t>
  </si>
  <si>
    <t>21UH49</t>
  </si>
  <si>
    <t>21CSL481</t>
  </si>
  <si>
    <t xml:space="preserve">Microcontroller and Embedded System </t>
  </si>
  <si>
    <t xml:space="preserve">Mathematical Foundations for Computing </t>
  </si>
  <si>
    <t xml:space="preserve">21MATCS41 </t>
  </si>
  <si>
    <t>21MATCS41
Mathematical Foundations for 
Computing
CREDITS:3</t>
  </si>
  <si>
    <t>Mrs.Ranjini A</t>
  </si>
  <si>
    <t>Mrs.Tejaswini S N</t>
  </si>
  <si>
    <t>Mrs.Jyothishree R K</t>
  </si>
  <si>
    <t>Mrs.Swetha B R</t>
  </si>
  <si>
    <t>TOTAL MARKS</t>
  </si>
  <si>
    <t>21CS42</t>
  </si>
  <si>
    <t>21CS43</t>
  </si>
  <si>
    <t>21CS44</t>
  </si>
  <si>
    <t>21CSL46</t>
  </si>
  <si>
    <t>21BE45</t>
  </si>
  <si>
    <t>21KSK/KBK 47</t>
  </si>
  <si>
    <t>1st</t>
  </si>
  <si>
    <t>2nd</t>
  </si>
  <si>
    <t>3rd</t>
  </si>
  <si>
    <t>4th</t>
  </si>
  <si>
    <t>TOTAL CGPA</t>
  </si>
  <si>
    <t>4RA21CS069</t>
  </si>
  <si>
    <t>RANJITH</t>
  </si>
  <si>
    <t>4RA21CS070</t>
  </si>
  <si>
    <t>ROHAN M S</t>
  </si>
  <si>
    <t>4RA21CS071</t>
  </si>
  <si>
    <t>ROSHNI MOHAN</t>
  </si>
  <si>
    <t>4RA21CS072</t>
  </si>
  <si>
    <t>SAGAR B J</t>
  </si>
  <si>
    <t>4RA21CS073</t>
  </si>
  <si>
    <t>SAHANA S M</t>
  </si>
  <si>
    <t>4RA21CS074</t>
  </si>
  <si>
    <t>SAKEENA IRAM</t>
  </si>
  <si>
    <t>4RA21CS075</t>
  </si>
  <si>
    <t>SANJANA S R</t>
  </si>
  <si>
    <t>4RA21CS076</t>
  </si>
  <si>
    <t>SANJAY A R</t>
  </si>
  <si>
    <t>4RA21CS077</t>
  </si>
  <si>
    <t>SHAIK MOHAMMED AYAN</t>
  </si>
  <si>
    <t>4RA21CS078</t>
  </si>
  <si>
    <t>SHARAN M</t>
  </si>
  <si>
    <t>4RA21CS079</t>
  </si>
  <si>
    <t>SHASHANK Y</t>
  </si>
  <si>
    <t>4RA21CS080</t>
  </si>
  <si>
    <t>SHREYA K</t>
  </si>
  <si>
    <t>4RA21CS081</t>
  </si>
  <si>
    <t>SHREYAS K S</t>
  </si>
  <si>
    <t>4RA21CS082</t>
  </si>
  <si>
    <t>SHRILAKSHMI S R</t>
  </si>
  <si>
    <t>4RA21CS083</t>
  </si>
  <si>
    <t>SINCHANA K S</t>
  </si>
  <si>
    <t>4RA21CS084</t>
  </si>
  <si>
    <t>SINGH ANKIT KUMAR</t>
  </si>
  <si>
    <t>4RA21CS085</t>
  </si>
  <si>
    <t>SIRI G SATISH</t>
  </si>
  <si>
    <t>4RA21CS087</t>
  </si>
  <si>
    <t>SOWMYA H S</t>
  </si>
  <si>
    <t>4RA21CS088</t>
  </si>
  <si>
    <t>SPARSHA D Y</t>
  </si>
  <si>
    <t>4RA21CS089</t>
  </si>
  <si>
    <t>SRILAKSHMI H M</t>
  </si>
  <si>
    <t>4RA21CS090</t>
  </si>
  <si>
    <t>SUHANA</t>
  </si>
  <si>
    <t>4RA21CS091</t>
  </si>
  <si>
    <t>SUHAS K A</t>
  </si>
  <si>
    <t>4RA21CS092</t>
  </si>
  <si>
    <t>SUHAS S G</t>
  </si>
  <si>
    <t>4RA21CS093</t>
  </si>
  <si>
    <t>SUJAN D K</t>
  </si>
  <si>
    <t>4RA21CS094</t>
  </si>
  <si>
    <t>SUPRITH A L</t>
  </si>
  <si>
    <t>4RA21CS095</t>
  </si>
  <si>
    <t>SUPRITHA G S</t>
  </si>
  <si>
    <t>4RA21CS096</t>
  </si>
  <si>
    <t>SURAJ</t>
  </si>
  <si>
    <t>4RA21CS097</t>
  </si>
  <si>
    <t>SURAJ R</t>
  </si>
  <si>
    <t>4RA21CS098</t>
  </si>
  <si>
    <t>SUSHMA CHIKKAMATH</t>
  </si>
  <si>
    <t>4RA21CS099</t>
  </si>
  <si>
    <t>SUSHMITHA G</t>
  </si>
  <si>
    <t>4RA21CS100</t>
  </si>
  <si>
    <t>SUSHMITHA J</t>
  </si>
  <si>
    <t>4RA21CS101</t>
  </si>
  <si>
    <t>SUSHMITHA N SHET</t>
  </si>
  <si>
    <t>4RA21CS102</t>
  </si>
  <si>
    <t>SYED ADNAN AHMED</t>
  </si>
  <si>
    <t>4RA21CS103</t>
  </si>
  <si>
    <t>TEJASWINI HT</t>
  </si>
  <si>
    <t>4RA21CS104</t>
  </si>
  <si>
    <t>THEJASKUMAR S</t>
  </si>
  <si>
    <t>4RA21CS105</t>
  </si>
  <si>
    <t>THEJASWINI V M</t>
  </si>
  <si>
    <t>4RA21CS106</t>
  </si>
  <si>
    <t>THEJ RAJ C S</t>
  </si>
  <si>
    <t>4RA21CS107</t>
  </si>
  <si>
    <t>UMME KULSUM</t>
  </si>
  <si>
    <t>4RA21CS108</t>
  </si>
  <si>
    <t>VAIBHAV GOWDA T</t>
  </si>
  <si>
    <t>4RA21CS109</t>
  </si>
  <si>
    <t>VAIBHAVI M S</t>
  </si>
  <si>
    <t>4RA21CS111</t>
  </si>
  <si>
    <t>VARSHITHA K</t>
  </si>
  <si>
    <t>4RA21CS112</t>
  </si>
  <si>
    <t>VARSHITHA M</t>
  </si>
  <si>
    <t>4RA21CS113</t>
  </si>
  <si>
    <t>VEEKSHA M P</t>
  </si>
  <si>
    <t>4RA21CS114</t>
  </si>
  <si>
    <t>VIDYA L</t>
  </si>
  <si>
    <t>4RA21CS115</t>
  </si>
  <si>
    <t>VIDYASHREE H R</t>
  </si>
  <si>
    <t>4RA21CS116</t>
  </si>
  <si>
    <t>VIKAS M GOWDA</t>
  </si>
  <si>
    <t>4RA21CS117</t>
  </si>
  <si>
    <t>VISHNU H S</t>
  </si>
  <si>
    <t>4RA21CS118</t>
  </si>
  <si>
    <t>Y CHANDANA URS</t>
  </si>
  <si>
    <t>4RA21CS119</t>
  </si>
  <si>
    <t>YASHASWINI B N</t>
  </si>
  <si>
    <t>4RA21CS120</t>
  </si>
  <si>
    <t>YASHWANTH M M</t>
  </si>
  <si>
    <t>4RA21CS121</t>
  </si>
  <si>
    <t>YASHWANTH V</t>
  </si>
  <si>
    <t>4RA21CS122</t>
  </si>
  <si>
    <t>YOGARAJ S</t>
  </si>
  <si>
    <t>4RA21CS123</t>
  </si>
  <si>
    <t>ZAKIYA TASNEEM</t>
  </si>
  <si>
    <t>4RA22CS400</t>
  </si>
  <si>
    <t>ASHWINI C</t>
  </si>
  <si>
    <t>4RA22CS401</t>
  </si>
  <si>
    <t>DAKSHITH H R</t>
  </si>
  <si>
    <t>4RA22CS402</t>
  </si>
  <si>
    <t>DEEPAK D K</t>
  </si>
  <si>
    <t>4RA22CS403</t>
  </si>
  <si>
    <t>GAGAN B G</t>
  </si>
  <si>
    <t>4RA22CS404</t>
  </si>
  <si>
    <t>KARTHI B R</t>
  </si>
  <si>
    <t>4RA22CS405</t>
  </si>
  <si>
    <t>KIRAN KUMAR C V</t>
  </si>
  <si>
    <t>4RA22CS406</t>
  </si>
  <si>
    <t>NIKSHITH GOWDA T T</t>
  </si>
  <si>
    <t>4RA22CS407</t>
  </si>
  <si>
    <t>NITHISH KUMAR K H</t>
  </si>
  <si>
    <t>4RA22CS408</t>
  </si>
  <si>
    <t>PRASHATH K</t>
  </si>
  <si>
    <t>4RA22CS409</t>
  </si>
  <si>
    <t>PRUTHVI M S</t>
  </si>
  <si>
    <t>4RA22CS410</t>
  </si>
  <si>
    <t>SANDHYA C A</t>
  </si>
  <si>
    <t>4RA22CS411</t>
  </si>
  <si>
    <t>SINCHITHA  H A</t>
  </si>
  <si>
    <t>4RA22CS412</t>
  </si>
  <si>
    <t>SINDHU H P</t>
  </si>
  <si>
    <t>4RA22CS413</t>
  </si>
  <si>
    <t>SURAJ B</t>
  </si>
  <si>
    <t>4RA22CS414</t>
  </si>
  <si>
    <t>VIDYASHREE BASAVARAJ ANGADI</t>
  </si>
  <si>
    <t>Department of Computer Science and Engineering
4th sem "B" (21 Scheme NEP) Result Analysis (ARV)-Overall
AY-2022-23 (EVEN SEM)</t>
  </si>
  <si>
    <r>
      <t xml:space="preserve">           </t>
    </r>
    <r>
      <rPr>
        <b/>
        <sz val="12"/>
        <color rgb="FF0E1C9E"/>
        <rFont val="Calibri"/>
        <family val="2"/>
      </rPr>
      <t xml:space="preserve">  Department of Computer Science and Engineering                                                                                                                                                                                
               4th Sem "B"-Overall Subject-wise &amp; Faculty-wise Result Analysis 2022-23 ( EVEN SEM)</t>
    </r>
  </si>
  <si>
    <t>Mrs.Jyothi B G</t>
  </si>
  <si>
    <t>Mrs.Megha H C</t>
  </si>
  <si>
    <t>Mrs.Ankitha S</t>
  </si>
  <si>
    <t>Mrs.Monika M M</t>
  </si>
  <si>
    <t>Ms.Sahana G C</t>
  </si>
  <si>
    <t xml:space="preserve">Operating System </t>
  </si>
  <si>
    <t xml:space="preserve">     </t>
  </si>
  <si>
    <t>GGPA TOP Student List</t>
  </si>
  <si>
    <t>CGPA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</si>
</sst>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8"/>
      <color indexed="8"/>
      <name val="Calibri"/>
      <family val="2"/>
    </font>
    <font>
      <sz val="18"/>
      <color theme="1"/>
      <name val="Calibri"/>
      <family val="2"/>
      <scheme val="minor"/>
    </font>
    <font>
      <b/>
      <sz val="20"/>
      <color rgb="FF0E1C9E"/>
      <name val="Times New Roman"/>
      <family val="1"/>
    </font>
    <font>
      <b/>
      <sz val="12"/>
      <color rgb="FF0E1C9E"/>
      <name val="Calibri"/>
      <family val="2"/>
    </font>
    <font>
      <sz val="12"/>
      <color rgb="FF000000"/>
      <name val="Calibri Light"/>
      <family val="1"/>
      <scheme val="maj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0" fontId="10" fillId="0" borderId="0"/>
    <xf numFmtId="0" fontId="11" fillId="0" borderId="0"/>
  </cellStyleXfs>
  <cellXfs count="126">
    <xf numFmtId="0" fontId="0" fillId="0" borderId="0" xfId="0"/>
    <xf numFmtId="0" fontId="0" fillId="0" borderId="0" xfId="0"/>
    <xf numFmtId="0" fontId="7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28" xfId="0" applyFont="1" applyFill="1" applyBorder="1" applyAlignment="1">
      <alignment horizontal="center" vertical="center" wrapText="1"/>
    </xf>
    <xf numFmtId="0" fontId="5" fillId="0" borderId="23" xfId="0" applyFont="1" applyBorder="1" applyAlignment="1">
      <alignment horizontal="right" vertical="center"/>
    </xf>
    <xf numFmtId="0" fontId="5" fillId="0" borderId="24" xfId="0" applyFont="1" applyBorder="1" applyAlignment="1">
      <alignment horizontal="right" vertical="center"/>
    </xf>
    <xf numFmtId="0" fontId="5" fillId="0" borderId="30" xfId="0" applyFont="1" applyBorder="1" applyAlignment="1">
      <alignment horizontal="right" vertical="center"/>
    </xf>
    <xf numFmtId="0" fontId="11" fillId="0" borderId="0" xfId="3"/>
    <xf numFmtId="0" fontId="11" fillId="0" borderId="0" xfId="3" applyAlignment="1">
      <alignment horizontal="center"/>
    </xf>
    <xf numFmtId="1" fontId="11" fillId="0" borderId="0" xfId="3" applyNumberFormat="1" applyAlignment="1">
      <alignment horizontal="center"/>
    </xf>
    <xf numFmtId="0" fontId="3" fillId="0" borderId="1" xfId="3" applyFont="1" applyBorder="1"/>
    <xf numFmtId="0" fontId="3" fillId="0" borderId="1" xfId="3" applyFont="1" applyBorder="1" applyAlignment="1">
      <alignment horizontal="center"/>
    </xf>
    <xf numFmtId="0" fontId="3" fillId="0" borderId="0" xfId="3" applyFont="1" applyBorder="1" applyAlignment="1">
      <alignment horizontal="center"/>
    </xf>
    <xf numFmtId="1" fontId="3" fillId="0" borderId="0" xfId="3" applyNumberFormat="1" applyFont="1" applyBorder="1" applyAlignment="1">
      <alignment horizontal="center"/>
    </xf>
    <xf numFmtId="0" fontId="1" fillId="0" borderId="0" xfId="3" applyFont="1"/>
    <xf numFmtId="0" fontId="3" fillId="0" borderId="1" xfId="3" applyFont="1" applyBorder="1" applyAlignment="1">
      <alignment horizontal="center" vertical="center" wrapText="1"/>
    </xf>
    <xf numFmtId="0" fontId="3" fillId="0" borderId="1" xfId="3" applyFont="1" applyFill="1" applyBorder="1" applyAlignment="1">
      <alignment horizontal="center" vertical="center" wrapText="1"/>
    </xf>
    <xf numFmtId="1" fontId="11" fillId="0" borderId="0" xfId="3" applyNumberFormat="1"/>
    <xf numFmtId="0" fontId="2" fillId="0" borderId="1" xfId="3" applyFont="1" applyBorder="1" applyAlignment="1">
      <alignment horizontal="center" vertical="center" wrapText="1"/>
    </xf>
    <xf numFmtId="0" fontId="2" fillId="0" borderId="1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 wrapText="1"/>
    </xf>
    <xf numFmtId="0" fontId="3" fillId="4" borderId="1" xfId="3" applyFont="1" applyFill="1" applyBorder="1" applyAlignment="1">
      <alignment horizontal="center" vertical="center"/>
    </xf>
    <xf numFmtId="1" fontId="3" fillId="4" borderId="1" xfId="3" applyNumberFormat="1" applyFont="1" applyFill="1" applyBorder="1" applyAlignment="1">
      <alignment horizontal="center" vertical="center" wrapText="1"/>
    </xf>
    <xf numFmtId="0" fontId="0" fillId="0" borderId="33" xfId="0" applyBorder="1"/>
    <xf numFmtId="0" fontId="0" fillId="0" borderId="32" xfId="0" applyBorder="1"/>
    <xf numFmtId="0" fontId="0" fillId="0" borderId="9" xfId="0" applyBorder="1"/>
    <xf numFmtId="0" fontId="1" fillId="5" borderId="21" xfId="0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/>
    </xf>
    <xf numFmtId="1" fontId="8" fillId="2" borderId="1" xfId="0" applyNumberFormat="1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 wrapText="1"/>
    </xf>
    <xf numFmtId="0" fontId="1" fillId="5" borderId="27" xfId="0" applyFont="1" applyFill="1" applyBorder="1" applyAlignment="1">
      <alignment horizontal="center" vertical="center" wrapText="1"/>
    </xf>
    <xf numFmtId="0" fontId="1" fillId="5" borderId="39" xfId="0" applyFont="1" applyFill="1" applyBorder="1" applyAlignment="1">
      <alignment horizontal="center" vertical="center" wrapText="1"/>
    </xf>
    <xf numFmtId="0" fontId="2" fillId="0" borderId="0" xfId="3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0" borderId="0" xfId="3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2" fontId="3" fillId="0" borderId="9" xfId="0" applyNumberFormat="1" applyFont="1" applyFill="1" applyBorder="1" applyAlignment="1">
      <alignment horizontal="center" vertical="center"/>
    </xf>
    <xf numFmtId="164" fontId="4" fillId="0" borderId="7" xfId="0" applyNumberFormat="1" applyFont="1" applyFill="1" applyBorder="1" applyAlignment="1">
      <alignment horizontal="center" vertical="center"/>
    </xf>
    <xf numFmtId="1" fontId="4" fillId="0" borderId="8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/>
    </xf>
    <xf numFmtId="0" fontId="1" fillId="5" borderId="4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 wrapText="1"/>
    </xf>
    <xf numFmtId="0" fontId="17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left" vertical="center"/>
    </xf>
    <xf numFmtId="0" fontId="19" fillId="6" borderId="1" xfId="0" applyFont="1" applyFill="1" applyBorder="1" applyAlignment="1">
      <alignment horizontal="center" vertical="center"/>
    </xf>
    <xf numFmtId="2" fontId="19" fillId="6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2" fontId="3" fillId="7" borderId="9" xfId="0" applyNumberFormat="1" applyFont="1" applyFill="1" applyBorder="1" applyAlignment="1">
      <alignment horizontal="center" vertical="center"/>
    </xf>
    <xf numFmtId="164" fontId="4" fillId="7" borderId="7" xfId="0" applyNumberFormat="1" applyFont="1" applyFill="1" applyBorder="1" applyAlignment="1">
      <alignment horizontal="center" vertical="center"/>
    </xf>
    <xf numFmtId="1" fontId="4" fillId="7" borderId="8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/>
    </xf>
    <xf numFmtId="1" fontId="6" fillId="0" borderId="4" xfId="0" applyNumberFormat="1" applyFont="1" applyBorder="1" applyAlignment="1">
      <alignment horizontal="center"/>
    </xf>
    <xf numFmtId="1" fontId="6" fillId="0" borderId="5" xfId="0" applyNumberFormat="1" applyFont="1" applyBorder="1" applyAlignment="1">
      <alignment horizontal="center"/>
    </xf>
    <xf numFmtId="0" fontId="1" fillId="5" borderId="18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right"/>
    </xf>
    <xf numFmtId="0" fontId="5" fillId="3" borderId="37" xfId="0" applyFont="1" applyFill="1" applyBorder="1" applyAlignment="1">
      <alignment horizontal="center" vertical="center" wrapText="1"/>
    </xf>
    <xf numFmtId="0" fontId="5" fillId="3" borderId="38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 vertical="center" wrapText="1"/>
    </xf>
    <xf numFmtId="164" fontId="3" fillId="3" borderId="15" xfId="0" applyNumberFormat="1" applyFont="1" applyFill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26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12" fillId="0" borderId="1" xfId="3" applyFont="1" applyBorder="1" applyAlignment="1">
      <alignment horizontal="center" vertical="center" wrapText="1"/>
    </xf>
    <xf numFmtId="0" fontId="13" fillId="0" borderId="1" xfId="3" applyFont="1" applyBorder="1" applyAlignment="1">
      <alignment horizontal="center" vertical="center" wrapText="1"/>
    </xf>
    <xf numFmtId="0" fontId="3" fillId="0" borderId="43" xfId="3" applyFont="1" applyBorder="1" applyAlignment="1">
      <alignment horizontal="center" vertical="center" wrapText="1"/>
    </xf>
    <xf numFmtId="0" fontId="3" fillId="0" borderId="29" xfId="3" applyFont="1" applyBorder="1" applyAlignment="1">
      <alignment horizontal="center" vertical="center" wrapText="1"/>
    </xf>
    <xf numFmtId="0" fontId="3" fillId="0" borderId="44" xfId="3" applyFont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3" xfId="2"/>
    <cellStyle name="Normal 4" xfId="3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9999"/>
      <color rgb="FFFF5050"/>
      <color rgb="FFFF7C80"/>
      <color rgb="FF0E1C9E"/>
      <color rgb="FFFF00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4th Sem B</a:t>
            </a:r>
            <a:r>
              <a:rPr lang="en-US" sz="1400" baseline="0"/>
              <a:t> Overall </a:t>
            </a:r>
            <a:r>
              <a:rPr lang="en-US" sz="1400"/>
              <a:t>Result Analysis(ARV) 2022-23</a:t>
            </a:r>
          </a:p>
        </c:rich>
      </c:tx>
      <c:layout>
        <c:manualLayout>
          <c:xMode val="edge"/>
          <c:yMode val="edge"/>
          <c:x val="0.19890746482896787"/>
          <c:y val="5.3136527248237614E-2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1455079437488401E-2"/>
          <c:y val="0.20534985764902938"/>
          <c:w val="0.87518089469989857"/>
          <c:h val="0.5968378730016853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0"/>
              <c:layout>
                <c:manualLayout>
                  <c:x val="0"/>
                  <c:y val="-1.72599754928733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7.1781186221978209E-3"/>
                  <c:y val="-2.1575139247740276E-2"/>
                </c:manualLayout>
              </c:layout>
              <c:spPr/>
              <c:txPr>
                <a:bodyPr/>
                <a:lstStyle/>
                <a:p>
                  <a:pPr>
                    <a:defRPr sz="1600" b="1" i="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7.1781057600624892E-3"/>
                  <c:y val="-1.9950124688279301E-2"/>
                </c:manualLayout>
              </c:layout>
              <c:spPr/>
              <c:txPr>
                <a:bodyPr/>
                <a:lstStyle/>
                <a:p>
                  <a:pPr>
                    <a:defRPr sz="1600" b="1" i="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'ISE-4th sem B Overall Summary'!$C$3:$C$12</c:f>
              <c:strCache>
                <c:ptCount val="10"/>
                <c:pt idx="0">
                  <c:v>21MATCS41 </c:v>
                </c:pt>
                <c:pt idx="1">
                  <c:v>21CS42</c:v>
                </c:pt>
                <c:pt idx="2">
                  <c:v>21CS43</c:v>
                </c:pt>
                <c:pt idx="3">
                  <c:v>21CS44</c:v>
                </c:pt>
                <c:pt idx="4">
                  <c:v>21BE45</c:v>
                </c:pt>
                <c:pt idx="5">
                  <c:v>21CSL46</c:v>
                </c:pt>
                <c:pt idx="6">
                  <c:v>21KSK/KBK 47</c:v>
                </c:pt>
                <c:pt idx="7">
                  <c:v>21CSL481</c:v>
                </c:pt>
                <c:pt idx="8">
                  <c:v>21UH49</c:v>
                </c:pt>
                <c:pt idx="9">
                  <c:v>21INT49</c:v>
                </c:pt>
              </c:strCache>
            </c:strRef>
          </c:cat>
          <c:val>
            <c:numRef>
              <c:f>'ISE-4th sem B Overall Summary'!$H$3:$H$12</c:f>
              <c:numCache>
                <c:formatCode>0</c:formatCode>
                <c:ptCount val="10"/>
                <c:pt idx="0">
                  <c:v>92.64705882352942</c:v>
                </c:pt>
                <c:pt idx="1">
                  <c:v>98.529411764705884</c:v>
                </c:pt>
                <c:pt idx="2">
                  <c:v>98.529411764705884</c:v>
                </c:pt>
                <c:pt idx="3">
                  <c:v>98.529411764705884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97.058823529411768</c:v>
                </c:pt>
                <c:pt idx="9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5B3-44B9-92DC-43D04D66C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5204944"/>
        <c:axId val="57349456"/>
        <c:axId val="0"/>
      </c:bar3DChart>
      <c:catAx>
        <c:axId val="14520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Subject Code</a:t>
                </a:r>
              </a:p>
            </c:rich>
          </c:tx>
          <c:layout>
            <c:manualLayout>
              <c:xMode val="edge"/>
              <c:yMode val="edge"/>
              <c:x val="0.46953745080188014"/>
              <c:y val="0.9438981529318412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 b="1">
                <a:latin typeface="+mj-lt"/>
                <a:cs typeface="Times New Roman" pitchFamily="18" charset="0"/>
              </a:defRPr>
            </a:pPr>
            <a:endParaRPr lang="en-US"/>
          </a:p>
        </c:txPr>
        <c:crossAx val="57349456"/>
        <c:crosses val="autoZero"/>
        <c:auto val="1"/>
        <c:lblAlgn val="ctr"/>
        <c:lblOffset val="100"/>
        <c:noMultiLvlLbl val="0"/>
      </c:catAx>
      <c:valAx>
        <c:axId val="5734945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100">
                    <a:latin typeface="Times New Roman" pitchFamily="18" charset="0"/>
                    <a:cs typeface="Times New Roman" pitchFamily="18" charset="0"/>
                  </a:rPr>
                  <a:t>Percentage</a:t>
                </a:r>
              </a:p>
            </c:rich>
          </c:tx>
          <c:layout>
            <c:manualLayout>
              <c:xMode val="edge"/>
              <c:yMode val="edge"/>
              <c:x val="6.217091561911592E-3"/>
              <c:y val="0.33986878639507423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45204944"/>
        <c:crosses val="autoZero"/>
        <c:crossBetween val="between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226219</xdr:colOff>
      <xdr:row>0</xdr:row>
      <xdr:rowOff>71437</xdr:rowOff>
    </xdr:from>
    <xdr:to>
      <xdr:col>20</xdr:col>
      <xdr:colOff>357188</xdr:colOff>
      <xdr:row>0</xdr:row>
      <xdr:rowOff>818332</xdr:rowOff>
    </xdr:to>
    <xdr:pic>
      <xdr:nvPicPr>
        <xdr:cNvPr id="2" name="Picture 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064"/>
        <a:stretch/>
      </xdr:blipFill>
      <xdr:spPr bwMode="auto">
        <a:xfrm>
          <a:off x="5715000" y="71437"/>
          <a:ext cx="2881313" cy="7468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270271</xdr:colOff>
      <xdr:row>0</xdr:row>
      <xdr:rowOff>95250</xdr:rowOff>
    </xdr:from>
    <xdr:to>
      <xdr:col>50</xdr:col>
      <xdr:colOff>166687</xdr:colOff>
      <xdr:row>0</xdr:row>
      <xdr:rowOff>845344</xdr:rowOff>
    </xdr:to>
    <xdr:pic>
      <xdr:nvPicPr>
        <xdr:cNvPr id="4" name="Picture 6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55740" y="95250"/>
          <a:ext cx="825103" cy="7500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13</xdr:row>
      <xdr:rowOff>95250</xdr:rowOff>
    </xdr:from>
    <xdr:to>
      <xdr:col>10</xdr:col>
      <xdr:colOff>609599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D30E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85725</xdr:colOff>
      <xdr:row>0</xdr:row>
      <xdr:rowOff>104775</xdr:rowOff>
    </xdr:from>
    <xdr:to>
      <xdr:col>1</xdr:col>
      <xdr:colOff>800101</xdr:colOff>
      <xdr:row>0</xdr:row>
      <xdr:rowOff>647700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04775"/>
          <a:ext cx="1647826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819149</xdr:colOff>
      <xdr:row>0</xdr:row>
      <xdr:rowOff>79664</xdr:rowOff>
    </xdr:from>
    <xdr:to>
      <xdr:col>7</xdr:col>
      <xdr:colOff>411956</xdr:colOff>
      <xdr:row>0</xdr:row>
      <xdr:rowOff>723900</xdr:rowOff>
    </xdr:to>
    <xdr:pic>
      <xdr:nvPicPr>
        <xdr:cNvPr id="5" name="Picture 6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49" y="79664"/>
          <a:ext cx="733425" cy="6442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79"/>
  <sheetViews>
    <sheetView tabSelected="1" zoomScale="80" zoomScaleNormal="80" workbookViewId="0">
      <pane xSplit="3" ySplit="2" topLeftCell="BP3" activePane="bottomRight" state="frozen"/>
      <selection pane="topRight" activeCell="D1" sqref="D1"/>
      <selection pane="bottomLeft" activeCell="A3" sqref="A3"/>
      <selection pane="bottomRight" activeCell="BJ4" sqref="BJ4"/>
    </sheetView>
  </sheetViews>
  <sheetFormatPr defaultColWidth="9.109375" defaultRowHeight="14.4" x14ac:dyDescent="0.3"/>
  <cols>
    <col min="1" max="1" width="4.6640625" style="1" customWidth="1"/>
    <col min="2" max="2" width="15" style="4" customWidth="1"/>
    <col min="3" max="3" width="26" style="1" bestFit="1" customWidth="1"/>
    <col min="4" max="4" width="4.88671875" style="1" customWidth="1"/>
    <col min="5" max="5" width="4.109375" style="1" bestFit="1" customWidth="1"/>
    <col min="6" max="6" width="5.5546875" style="1" customWidth="1"/>
    <col min="7" max="8" width="4.44140625" style="1" customWidth="1"/>
    <col min="9" max="9" width="6.109375" style="1" customWidth="1"/>
    <col min="10" max="10" width="5" style="1" customWidth="1"/>
    <col min="11" max="11" width="4.109375" style="1" bestFit="1" customWidth="1"/>
    <col min="12" max="12" width="4.44140625" style="1" bestFit="1" customWidth="1"/>
    <col min="13" max="13" width="4.44140625" style="1" customWidth="1"/>
    <col min="14" max="14" width="4.33203125" style="1" customWidth="1"/>
    <col min="15" max="15" width="6" style="1" customWidth="1"/>
    <col min="16" max="16" width="4.44140625" style="1" customWidth="1"/>
    <col min="17" max="17" width="4.109375" style="1" bestFit="1" customWidth="1"/>
    <col min="18" max="18" width="4.44140625" style="1" bestFit="1" customWidth="1"/>
    <col min="19" max="20" width="4.44140625" style="1" customWidth="1"/>
    <col min="21" max="21" width="6.33203125" style="1" customWidth="1"/>
    <col min="22" max="22" width="4.88671875" style="1" customWidth="1"/>
    <col min="23" max="23" width="4.33203125" style="1" bestFit="1" customWidth="1"/>
    <col min="24" max="24" width="4.5546875" style="1" bestFit="1" customWidth="1"/>
    <col min="25" max="26" width="4.5546875" style="1" customWidth="1"/>
    <col min="27" max="27" width="6.44140625" style="1" customWidth="1"/>
    <col min="28" max="28" width="4.88671875" style="1" customWidth="1"/>
    <col min="29" max="29" width="4.33203125" style="1" bestFit="1" customWidth="1"/>
    <col min="30" max="30" width="4.5546875" style="1" bestFit="1" customWidth="1"/>
    <col min="31" max="32" width="4.5546875" style="1" customWidth="1"/>
    <col min="33" max="33" width="5.6640625" style="1" customWidth="1"/>
    <col min="34" max="38" width="4.6640625" style="1" customWidth="1"/>
    <col min="39" max="39" width="6.44140625" style="1" customWidth="1"/>
    <col min="40" max="42" width="4.109375" style="1" customWidth="1"/>
    <col min="43" max="44" width="4.44140625" style="1" customWidth="1"/>
    <col min="45" max="45" width="6" style="1" customWidth="1"/>
    <col min="46" max="50" width="4.6640625" style="1" customWidth="1"/>
    <col min="51" max="51" width="6" style="1" customWidth="1"/>
    <col min="52" max="56" width="4.6640625" style="1" customWidth="1"/>
    <col min="57" max="57" width="6" style="1" customWidth="1"/>
    <col min="58" max="60" width="4.6640625" style="1" customWidth="1"/>
    <col min="61" max="61" width="6" style="1" customWidth="1"/>
    <col min="62" max="62" width="9.6640625" style="1" bestFit="1" customWidth="1"/>
    <col min="63" max="63" width="12.109375" style="1" customWidth="1"/>
    <col min="64" max="64" width="6.6640625" style="1" customWidth="1"/>
    <col min="65" max="65" width="8.6640625" style="1" customWidth="1"/>
    <col min="66" max="66" width="7.33203125" style="1" customWidth="1"/>
    <col min="67" max="67" width="9.33203125" style="1" customWidth="1"/>
    <col min="68" max="16384" width="9.109375" style="1"/>
  </cols>
  <sheetData>
    <row r="1" spans="1:73" ht="76.5" customHeight="1" thickBot="1" x14ac:dyDescent="0.35">
      <c r="A1" s="107" t="s">
        <v>214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9"/>
      <c r="BA1" s="109"/>
      <c r="BB1" s="109"/>
      <c r="BC1" s="109"/>
      <c r="BD1" s="109"/>
      <c r="BE1" s="109"/>
      <c r="BF1" s="109"/>
      <c r="BG1" s="109"/>
      <c r="BH1" s="109"/>
      <c r="BI1" s="109"/>
      <c r="BJ1" s="108"/>
      <c r="BK1" s="108"/>
      <c r="BL1" s="108"/>
      <c r="BM1" s="108"/>
      <c r="BN1" s="108"/>
      <c r="BO1" s="108"/>
    </row>
    <row r="2" spans="1:73" s="4" customFormat="1" ht="84" customHeight="1" thickBot="1" x14ac:dyDescent="0.35">
      <c r="A2" s="113" t="s">
        <v>0</v>
      </c>
      <c r="B2" s="115" t="s">
        <v>2</v>
      </c>
      <c r="C2" s="117" t="s">
        <v>1</v>
      </c>
      <c r="D2" s="90" t="s">
        <v>61</v>
      </c>
      <c r="E2" s="111"/>
      <c r="F2" s="111"/>
      <c r="G2" s="111"/>
      <c r="H2" s="111"/>
      <c r="I2" s="112"/>
      <c r="J2" s="90" t="s">
        <v>39</v>
      </c>
      <c r="K2" s="111"/>
      <c r="L2" s="111"/>
      <c r="M2" s="111"/>
      <c r="N2" s="111"/>
      <c r="O2" s="112"/>
      <c r="P2" s="90" t="s">
        <v>40</v>
      </c>
      <c r="Q2" s="111"/>
      <c r="R2" s="111"/>
      <c r="S2" s="111"/>
      <c r="T2" s="111"/>
      <c r="U2" s="112"/>
      <c r="V2" s="90" t="s">
        <v>41</v>
      </c>
      <c r="W2" s="111"/>
      <c r="X2" s="111"/>
      <c r="Y2" s="111"/>
      <c r="Z2" s="111"/>
      <c r="AA2" s="112"/>
      <c r="AB2" s="90" t="s">
        <v>42</v>
      </c>
      <c r="AC2" s="91"/>
      <c r="AD2" s="91"/>
      <c r="AE2" s="91"/>
      <c r="AF2" s="91"/>
      <c r="AG2" s="110"/>
      <c r="AH2" s="90" t="s">
        <v>43</v>
      </c>
      <c r="AI2" s="91"/>
      <c r="AJ2" s="91"/>
      <c r="AK2" s="91"/>
      <c r="AL2" s="91"/>
      <c r="AM2" s="110"/>
      <c r="AN2" s="90" t="s">
        <v>45</v>
      </c>
      <c r="AO2" s="111"/>
      <c r="AP2" s="111"/>
      <c r="AQ2" s="111"/>
      <c r="AR2" s="111"/>
      <c r="AS2" s="112"/>
      <c r="AT2" s="90" t="s">
        <v>44</v>
      </c>
      <c r="AU2" s="91"/>
      <c r="AV2" s="91"/>
      <c r="AW2" s="91"/>
      <c r="AX2" s="91"/>
      <c r="AY2" s="91"/>
      <c r="AZ2" s="90" t="s">
        <v>46</v>
      </c>
      <c r="BA2" s="91"/>
      <c r="BB2" s="91"/>
      <c r="BC2" s="91"/>
      <c r="BD2" s="91"/>
      <c r="BE2" s="91"/>
      <c r="BF2" s="90" t="s">
        <v>47</v>
      </c>
      <c r="BG2" s="91"/>
      <c r="BH2" s="91"/>
      <c r="BI2" s="91"/>
      <c r="BJ2" s="93" t="s">
        <v>38</v>
      </c>
      <c r="BK2" s="95" t="s">
        <v>37</v>
      </c>
      <c r="BL2" s="95" t="s">
        <v>4</v>
      </c>
      <c r="BM2" s="97" t="s">
        <v>18</v>
      </c>
      <c r="BN2" s="97" t="s">
        <v>19</v>
      </c>
      <c r="BO2" s="119" t="s">
        <v>20</v>
      </c>
      <c r="BQ2" s="81" t="s">
        <v>37</v>
      </c>
      <c r="BR2" s="81"/>
      <c r="BS2" s="81"/>
      <c r="BT2" s="81"/>
      <c r="BU2" s="82" t="s">
        <v>77</v>
      </c>
    </row>
    <row r="3" spans="1:73" s="4" customFormat="1" ht="30" customHeight="1" thickBot="1" x14ac:dyDescent="0.35">
      <c r="A3" s="114"/>
      <c r="B3" s="116"/>
      <c r="C3" s="118"/>
      <c r="D3" s="8" t="s">
        <v>11</v>
      </c>
      <c r="E3" s="7" t="s">
        <v>12</v>
      </c>
      <c r="F3" s="7" t="s">
        <v>13</v>
      </c>
      <c r="G3" s="6" t="s">
        <v>14</v>
      </c>
      <c r="H3" s="6" t="s">
        <v>3</v>
      </c>
      <c r="I3" s="9" t="s">
        <v>15</v>
      </c>
      <c r="J3" s="8" t="s">
        <v>11</v>
      </c>
      <c r="K3" s="7" t="s">
        <v>12</v>
      </c>
      <c r="L3" s="7" t="s">
        <v>13</v>
      </c>
      <c r="M3" s="6" t="s">
        <v>14</v>
      </c>
      <c r="N3" s="6" t="s">
        <v>3</v>
      </c>
      <c r="O3" s="9" t="s">
        <v>15</v>
      </c>
      <c r="P3" s="8" t="s">
        <v>11</v>
      </c>
      <c r="Q3" s="7" t="s">
        <v>12</v>
      </c>
      <c r="R3" s="7" t="s">
        <v>13</v>
      </c>
      <c r="S3" s="6" t="s">
        <v>14</v>
      </c>
      <c r="T3" s="6" t="s">
        <v>3</v>
      </c>
      <c r="U3" s="9" t="s">
        <v>15</v>
      </c>
      <c r="V3" s="8" t="s">
        <v>11</v>
      </c>
      <c r="W3" s="7" t="s">
        <v>12</v>
      </c>
      <c r="X3" s="7" t="s">
        <v>13</v>
      </c>
      <c r="Y3" s="6" t="s">
        <v>14</v>
      </c>
      <c r="Z3" s="6" t="s">
        <v>3</v>
      </c>
      <c r="AA3" s="9" t="s">
        <v>15</v>
      </c>
      <c r="AB3" s="8" t="s">
        <v>11</v>
      </c>
      <c r="AC3" s="7" t="s">
        <v>12</v>
      </c>
      <c r="AD3" s="7" t="s">
        <v>13</v>
      </c>
      <c r="AE3" s="6" t="s">
        <v>14</v>
      </c>
      <c r="AF3" s="6" t="s">
        <v>3</v>
      </c>
      <c r="AG3" s="9" t="s">
        <v>15</v>
      </c>
      <c r="AH3" s="8" t="s">
        <v>11</v>
      </c>
      <c r="AI3" s="7" t="s">
        <v>12</v>
      </c>
      <c r="AJ3" s="7" t="s">
        <v>13</v>
      </c>
      <c r="AK3" s="6" t="s">
        <v>14</v>
      </c>
      <c r="AL3" s="6" t="s">
        <v>3</v>
      </c>
      <c r="AM3" s="9" t="s">
        <v>15</v>
      </c>
      <c r="AN3" s="8" t="s">
        <v>11</v>
      </c>
      <c r="AO3" s="32" t="s">
        <v>12</v>
      </c>
      <c r="AP3" s="32" t="s">
        <v>13</v>
      </c>
      <c r="AQ3" s="6" t="s">
        <v>14</v>
      </c>
      <c r="AR3" s="6" t="s">
        <v>3</v>
      </c>
      <c r="AS3" s="9" t="s">
        <v>15</v>
      </c>
      <c r="AT3" s="8" t="s">
        <v>11</v>
      </c>
      <c r="AU3" s="32" t="s">
        <v>12</v>
      </c>
      <c r="AV3" s="32" t="s">
        <v>13</v>
      </c>
      <c r="AW3" s="6" t="s">
        <v>14</v>
      </c>
      <c r="AX3" s="6" t="s">
        <v>3</v>
      </c>
      <c r="AY3" s="6" t="s">
        <v>15</v>
      </c>
      <c r="AZ3" s="36" t="s">
        <v>11</v>
      </c>
      <c r="BA3" s="36" t="s">
        <v>12</v>
      </c>
      <c r="BB3" s="36" t="s">
        <v>13</v>
      </c>
      <c r="BC3" s="36" t="s">
        <v>14</v>
      </c>
      <c r="BD3" s="36" t="s">
        <v>3</v>
      </c>
      <c r="BE3" s="56" t="s">
        <v>15</v>
      </c>
      <c r="BF3" s="37" t="s">
        <v>11</v>
      </c>
      <c r="BG3" s="38" t="s">
        <v>14</v>
      </c>
      <c r="BH3" s="38" t="s">
        <v>3</v>
      </c>
      <c r="BI3" s="38" t="s">
        <v>15</v>
      </c>
      <c r="BJ3" s="94"/>
      <c r="BK3" s="96"/>
      <c r="BL3" s="96"/>
      <c r="BM3" s="98"/>
      <c r="BN3" s="98"/>
      <c r="BO3" s="120"/>
      <c r="BQ3" s="58" t="s">
        <v>73</v>
      </c>
      <c r="BR3" s="58" t="s">
        <v>74</v>
      </c>
      <c r="BS3" s="58" t="s">
        <v>75</v>
      </c>
      <c r="BT3" s="58" t="s">
        <v>76</v>
      </c>
      <c r="BU3" s="83"/>
    </row>
    <row r="4" spans="1:73" s="51" customFormat="1" ht="30" customHeight="1" x14ac:dyDescent="0.3">
      <c r="A4" s="59">
        <v>1</v>
      </c>
      <c r="B4" s="54" t="s">
        <v>78</v>
      </c>
      <c r="C4" s="55" t="s">
        <v>79</v>
      </c>
      <c r="D4" s="44">
        <v>37</v>
      </c>
      <c r="E4" s="51">
        <v>18</v>
      </c>
      <c r="F4" s="44">
        <f t="shared" ref="F4:F68" si="0">SUM(D4:E4)</f>
        <v>55</v>
      </c>
      <c r="G4" s="44" t="str">
        <f>IF(OR(F4&lt;=39),"F",(IF(F4&gt;=90,"O",IF(F4&gt;=80,"A+",IF(F4&gt;=70,"A",IF(F4&gt;=60,"B+",IF(F4&gt;=55,"B",IF(F4&gt;=50,"C",IF(F4&gt;=40,"P")))))))))</f>
        <v>B</v>
      </c>
      <c r="H4" s="45" t="str">
        <f>IF(OR(F4&lt;=39),"0",(IF(F4&gt;=90,"10",IF(F4&gt;=80,"9",IF(F4&gt;=70,"8",IF(F4&gt;=60,"7",IF(F4&gt;=55,"6",IF(F4&gt;=50,"5",IF(F4&gt;=40,"4")))))))))</f>
        <v>6</v>
      </c>
      <c r="I4" s="45" t="str">
        <f>IF((E4=0),"AB",(IF(OR(D4&lt;20,E4&lt;18,D4+E4&lt;38),"FAIL","PASS")))</f>
        <v>PASS</v>
      </c>
      <c r="J4" s="44">
        <v>39</v>
      </c>
      <c r="K4" s="44">
        <v>31</v>
      </c>
      <c r="L4" s="44">
        <f t="shared" ref="L4:L68" si="1">SUM(J4:K4)</f>
        <v>70</v>
      </c>
      <c r="M4" s="45" t="str">
        <f>IF(OR(L4&lt;=39),"F",(IF(L4&gt;=90,"O",IF(L4&gt;=80,"A+",IF(L4&gt;=70,"A",IF(L4&gt;=60,"B+",IF(L4&gt;=55,"B",IF(L4&gt;=50,"C",IF(L4&gt;=40,"P")))))))))</f>
        <v>A</v>
      </c>
      <c r="N4" s="45" t="str">
        <f>IF(OR(L4&lt;=39),"0",(IF(L4&gt;=90,"10",IF(L4&gt;=80,"9",IF(L4&gt;=70,"8",IF(L4&gt;=60,"7",IF(L4&gt;=55,"6",IF(L4&gt;=50,"5",IF(L4&gt;=40,"4")))))))))</f>
        <v>8</v>
      </c>
      <c r="O4" s="45" t="str">
        <f>IF((K4=0),"AB",(IF(OR(J4&lt;20,K4&lt;18,J4+K4&lt;38),"FAIL","PASS")))</f>
        <v>PASS</v>
      </c>
      <c r="P4" s="44">
        <v>42</v>
      </c>
      <c r="Q4" s="44">
        <v>30</v>
      </c>
      <c r="R4" s="44">
        <f t="shared" ref="R4:R68" si="2">SUM(P4:Q4)</f>
        <v>72</v>
      </c>
      <c r="S4" s="45" t="str">
        <f>IF(OR(R4&lt;=39),"F",(IF(R4&gt;=90,"O",IF(R4&gt;=80,"A+",IF(R4&gt;=70,"A",IF(R4&gt;=60,"B+",IF(R4&gt;=55,"B",IF(R4&gt;=50,"C",IF(R4&gt;=40,"P")))))))))</f>
        <v>A</v>
      </c>
      <c r="T4" s="45" t="str">
        <f>IF(OR(R4&lt;=39),"0",(IF(R4&gt;=90,"10",IF(R4&gt;=80,"9",IF(R4&gt;=70,"8",IF(R4&gt;=60,"7",IF(R4&gt;=55,"6",IF(R4&gt;=50,"5",IF(R4&gt;=40,"4")))))))))</f>
        <v>8</v>
      </c>
      <c r="U4" s="46" t="str">
        <f>IF((Q4=0),"AB",(IF(OR(P4&lt;20,Q4&lt;18,P4+Q4&lt;38),"FAIL","PASS")))</f>
        <v>PASS</v>
      </c>
      <c r="V4" s="44">
        <v>46</v>
      </c>
      <c r="W4" s="44">
        <v>20</v>
      </c>
      <c r="X4" s="44">
        <f t="shared" ref="X4:X68" si="3">SUM(V4:W4)</f>
        <v>66</v>
      </c>
      <c r="Y4" s="45" t="str">
        <f>IF(OR(X4&lt;=39),"F",(IF(X4&gt;=90,"O",IF(X4&gt;=80,"A+",IF(X4&gt;=70,"A",IF(X4&gt;=60,"B+",IF(X4&gt;=55,"B",IF(X4&gt;=50,"C",IF(X4&gt;=40,"P")))))))))</f>
        <v>B+</v>
      </c>
      <c r="Z4" s="45" t="str">
        <f>IF(OR(X4&lt;=39),"0",(IF(X4&gt;=90,"10",IF(X4&gt;=80,"9",IF(X4&gt;=70,"8",IF(X4&gt;=60,"7",IF(X4&gt;=55,"6",IF(X4&gt;=50,"5",IF(X4&gt;=40,"4")))))))))</f>
        <v>7</v>
      </c>
      <c r="AA4" s="46" t="str">
        <f>IF((W4=0),"AB",(IF(OR(V4&lt;20,W4&lt;18,V4+W4&lt;38),"FAIL","PASS")))</f>
        <v>PASS</v>
      </c>
      <c r="AB4" s="44">
        <v>42</v>
      </c>
      <c r="AC4" s="44">
        <v>33</v>
      </c>
      <c r="AD4" s="44">
        <f t="shared" ref="AD4:AD68" si="4">SUM(AB4:AC4)</f>
        <v>75</v>
      </c>
      <c r="AE4" s="45" t="str">
        <f>IF(OR(AD4&lt;=39),"F",(IF(AD4&gt;=90,"O",IF(AD4&gt;=80,"A+",IF(AD4&gt;=70,"A",IF(AD4&gt;=60,"B+",IF(AD4&gt;=55,"B",IF(AD4&gt;=50,"C",IF(AD4&gt;=40,"P")))))))))</f>
        <v>A</v>
      </c>
      <c r="AF4" s="45" t="str">
        <f>IF(OR(AD4&lt;=39),"0",(IF(AD4&gt;=90,"10",IF(AD4&gt;=80,"9",IF(AD4&gt;=70,"8",IF(AD4&gt;=60,"7",IF(AD4&gt;=55,"6",IF(AD4&gt;=50,"5",IF(AD4&gt;=40,"4")))))))))</f>
        <v>8</v>
      </c>
      <c r="AG4" s="46" t="str">
        <f>IF((AD4=0),"AB",(IF(OR(AB4&lt;20,AC4&lt;18,AB4+AD4&lt;38),"FAIL","PASS")))</f>
        <v>PASS</v>
      </c>
      <c r="AH4" s="44">
        <v>50</v>
      </c>
      <c r="AI4" s="44">
        <v>48</v>
      </c>
      <c r="AJ4" s="44">
        <f t="shared" ref="AJ4:AJ68" si="5">SUM(AH4:AI4)</f>
        <v>98</v>
      </c>
      <c r="AK4" s="45" t="str">
        <f>IF(OR(AJ4&lt;=39),"F",(IF(AJ4&gt;=90,"O",IF(AJ4&gt;=80,"A+",IF(AJ4&gt;=70,"A",IF(AJ4&gt;=60,"B+",IF(AJ4&gt;=55,"B",IF(AJ4&gt;=50,"C",IF(AJ4&gt;=40,"P")))))))))</f>
        <v>O</v>
      </c>
      <c r="AL4" s="45" t="str">
        <f>IF(OR(AJ4&lt;=39),"0",(IF(AJ4&gt;=90,"10",IF(AJ4&gt;=80,"9",IF(AJ4&gt;=70,"8",IF(AJ4&gt;=60,"7",IF(AJ4&gt;=55,"6",IF(AJ4&gt;=50,"5",IF(AJ4&gt;=40,"4")))))))))</f>
        <v>10</v>
      </c>
      <c r="AM4" s="45" t="str">
        <f>IF((AI4=0),"AB",(IF(OR(AH4&lt;20,AI4&lt;18,AH4+AI4&lt;38),"FAIL","PASS")))</f>
        <v>PASS</v>
      </c>
      <c r="AN4" s="44">
        <v>50</v>
      </c>
      <c r="AO4" s="44">
        <v>40</v>
      </c>
      <c r="AP4" s="44">
        <f>SUM(AN4:AO4)</f>
        <v>90</v>
      </c>
      <c r="AQ4" s="45" t="str">
        <f>IF(OR(AP4&lt;=39),"F",(IF(AP4&gt;=90,"O",IF(AP4&gt;=80,"A+",IF(AP4&gt;=70,"A",IF(AP4&gt;=60,"B+",IF(AP4&gt;=55,"B",IF(AP4&gt;=50,"C",IF(AP4&gt;=40,"P")))))))))</f>
        <v>O</v>
      </c>
      <c r="AR4" s="45" t="str">
        <f>IF(OR(AP4&lt;=39),"0",(IF(AP4&gt;=90,"10",IF(AP4&gt;=80,"9",IF(AP4&gt;=70,"8",IF(AP4&gt;=60,"7",IF(AP4&gt;=55,"6",IF(AP4&gt;=50,"5",IF(AP4&gt;=40,"4")))))))))</f>
        <v>10</v>
      </c>
      <c r="AS4" s="46" t="str">
        <f>IF((AO4=0),"AB",(IF(OR(AN4&lt;20,AO4&lt;18,AN4+AO4&lt;38),"FAIL","PASS")))</f>
        <v>PASS</v>
      </c>
      <c r="AT4" s="44">
        <v>48</v>
      </c>
      <c r="AU4" s="44">
        <v>47</v>
      </c>
      <c r="AV4" s="44">
        <f t="shared" ref="AV4:AV68" si="6">SUM(AT4:AU4)</f>
        <v>95</v>
      </c>
      <c r="AW4" s="45" t="str">
        <f>IF(OR(AV4&lt;=39),"F",(IF(AV4&gt;=90,"O",IF(AV4&gt;=80,"A+",IF(AV4&gt;=70,"A",IF(AV4&gt;=60,"B+",IF(AV4&gt;=55,"B",IF(AV4&gt;=50,"C",IF(AV4&gt;=40,"P")))))))))</f>
        <v>O</v>
      </c>
      <c r="AX4" s="45" t="str">
        <f>IF(OR(AV4&lt;=39),"0",(IF(AV4&gt;=90,"10",IF(AV4&gt;=80,"9",IF(AV4&gt;=70,"8",IF(AV4&gt;=60,"7",IF(AV4&gt;=55,"6",IF(AV4&gt;=50,"5",IF(AV4&gt;=40,"4")))))))))</f>
        <v>10</v>
      </c>
      <c r="AY4" s="45" t="str">
        <f>IF((AU4=0),"AB",(IF(OR(AT4&lt;20,AU4&lt;18,AT4+AU4&lt;38),"FAIL","PASS")))</f>
        <v>PASS</v>
      </c>
      <c r="AZ4" s="44">
        <v>40</v>
      </c>
      <c r="BA4" s="60">
        <v>30</v>
      </c>
      <c r="BB4" s="44">
        <f>SUM(AZ4:BA4)</f>
        <v>70</v>
      </c>
      <c r="BC4" s="45" t="str">
        <f>IF(OR(BB4&lt;=39),"F",(IF(BB4&gt;=90,"O",IF(BB4&gt;=80,"A+",IF(BB4&gt;=70,"A",IF(BB4&gt;=60,"B+",IF(BB4&gt;=55,"B",IF(BB4&gt;=50,"C",IF(BB4&gt;=40,"P")))))))))</f>
        <v>A</v>
      </c>
      <c r="BD4" s="45" t="str">
        <f>IF(OR(BB4&lt;=39),"0",(IF(BB4&gt;=90,"10",IF(BB4&gt;=80,"9",IF(BB4&gt;=70,"8",IF(BB4&gt;=60,"7",IF(BB4&gt;=55,"6",IF(BB4&gt;=50,"5",IF(BB4&gt;=40,"4")))))))))</f>
        <v>8</v>
      </c>
      <c r="BE4" s="44" t="str">
        <f>IF((BA4=0),"AB",(IF(OR(AZ4&lt;20,BA4&lt;18,AZ4+BA4&lt;38),"FAIL","PASS")))</f>
        <v>PASS</v>
      </c>
      <c r="BF4" s="47">
        <v>97</v>
      </c>
      <c r="BG4" s="44" t="str">
        <f>IF(OR(BF4&lt;=39),"F",(IF(BF4&gt;=90,"O",IF(BF4&gt;=80,"A+",IF(BF4&gt;=70,"A",IF(BF4&gt;=60,"B+",IF(BF4&gt;=55,"B",IF(BF4&gt;=50,"C",IF(BF4&gt;=40,"P")))))))))</f>
        <v>O</v>
      </c>
      <c r="BH4" s="44" t="str">
        <f>IF(OR(BF4&lt;=39),"0",(IF(BF4&gt;=90,"10",IF(BF4&gt;=80,"9",IF(BF4&gt;=70,"8",IF(BF4&gt;=60,"7",IF(BF4&gt;=55,"6",IF(BF4&gt;=50,"5",IF(BF4&gt;=40,"4")))))))))</f>
        <v>10</v>
      </c>
      <c r="BI4" s="44" t="str">
        <f>IF((BF4=0),"AB",(IF(OR(BF4&lt;20,BF4&lt;18,BF4+BF4&lt;38),"FAIL","PASS")))</f>
        <v>PASS</v>
      </c>
      <c r="BJ4" s="47">
        <f>SUM(F4,L4,R4,X4,AD4,AJ4,AP4,AV4,BB4,BF4)</f>
        <v>788</v>
      </c>
      <c r="BK4" s="47">
        <f>H4*3+N4*4+T4*4+Z4*3+AF4*2+AL4*1+AR4*1+AX4*1+BD4*1+BH4*2</f>
        <v>177</v>
      </c>
      <c r="BL4" s="48">
        <f>(BK4/22)</f>
        <v>8.045454545454545</v>
      </c>
      <c r="BM4" s="49">
        <f>(BJ4/1000)*100</f>
        <v>78.8</v>
      </c>
      <c r="BN4" s="50">
        <f>SUM(COUNTIF(D4:BI4, {"FAIL","AB"}))</f>
        <v>0</v>
      </c>
      <c r="BO4" s="46" t="str">
        <f>IF(BN4&gt;0,"FAIL", IF(BM4&gt;=70,"FCD",IF(BM4&gt;=60,"FC","SC")))</f>
        <v>FCD</v>
      </c>
      <c r="BQ4" s="44">
        <v>105</v>
      </c>
      <c r="BR4" s="44">
        <v>87</v>
      </c>
      <c r="BS4" s="44">
        <v>114</v>
      </c>
      <c r="BT4" s="44">
        <v>177</v>
      </c>
      <c r="BU4" s="79">
        <f>SUM(BQ4:BT4)/80</f>
        <v>6.0374999999999996</v>
      </c>
    </row>
    <row r="5" spans="1:73" s="51" customFormat="1" ht="30" customHeight="1" x14ac:dyDescent="0.3">
      <c r="A5" s="52">
        <v>2</v>
      </c>
      <c r="B5" s="54" t="s">
        <v>80</v>
      </c>
      <c r="C5" s="55" t="s">
        <v>81</v>
      </c>
      <c r="D5" s="44">
        <v>49</v>
      </c>
      <c r="E5" s="44">
        <v>29</v>
      </c>
      <c r="F5" s="44">
        <f t="shared" si="0"/>
        <v>78</v>
      </c>
      <c r="G5" s="44" t="str">
        <f t="shared" ref="G5:G69" si="7">IF(OR(F5&lt;=39),"F",(IF(F5&gt;=90,"O",IF(F5&gt;=80,"A+",IF(F5&gt;=70,"A",IF(F5&gt;=60,"B+",IF(F5&gt;=55,"B",IF(F5&gt;=50,"C",IF(F5&gt;=40,"P")))))))))</f>
        <v>A</v>
      </c>
      <c r="H5" s="45" t="str">
        <f t="shared" ref="H5:H69" si="8">IF(OR(F5&lt;=39),"0",(IF(F5&gt;=90,"10",IF(F5&gt;=80,"9",IF(F5&gt;=70,"8",IF(F5&gt;=60,"7",IF(F5&gt;=55,"6",IF(F5&gt;=50,"5",IF(F5&gt;=40,"4")))))))))</f>
        <v>8</v>
      </c>
      <c r="I5" s="45" t="str">
        <f t="shared" ref="I5:I69" si="9">IF((E5=0),"AB",(IF(OR(D5&lt;20,E5&lt;18,D5+E5&lt;38),"FAIL","PASS")))</f>
        <v>PASS</v>
      </c>
      <c r="J5" s="44">
        <v>42</v>
      </c>
      <c r="K5" s="44">
        <v>43</v>
      </c>
      <c r="L5" s="44">
        <f t="shared" si="1"/>
        <v>85</v>
      </c>
      <c r="M5" s="45" t="str">
        <f t="shared" ref="M5:M69" si="10">IF(OR(L5&lt;=39),"F",(IF(L5&gt;=90,"O",IF(L5&gt;=80,"A+",IF(L5&gt;=70,"A",IF(L5&gt;=60,"B+",IF(L5&gt;=55,"B",IF(L5&gt;=50,"C",IF(L5&gt;=40,"P")))))))))</f>
        <v>A+</v>
      </c>
      <c r="N5" s="45" t="str">
        <f t="shared" ref="N5:N69" si="11">IF(OR(L5&lt;=39),"0",(IF(L5&gt;=90,"10",IF(L5&gt;=80,"9",IF(L5&gt;=70,"8",IF(L5&gt;=60,"7",IF(L5&gt;=55,"6",IF(L5&gt;=50,"5",IF(L5&gt;=40,"4")))))))))</f>
        <v>9</v>
      </c>
      <c r="O5" s="45" t="str">
        <f t="shared" ref="O5:O69" si="12">IF((K5=0),"AB",(IF(OR(J5&lt;20,K5&lt;18,J5+K5&lt;38),"FAIL","PASS")))</f>
        <v>PASS</v>
      </c>
      <c r="P5" s="44">
        <v>50</v>
      </c>
      <c r="Q5" s="44">
        <v>34</v>
      </c>
      <c r="R5" s="44">
        <f t="shared" si="2"/>
        <v>84</v>
      </c>
      <c r="S5" s="45" t="str">
        <f t="shared" ref="S5:S69" si="13">IF(OR(R5&lt;=39),"F",(IF(R5&gt;=90,"O",IF(R5&gt;=80,"A+",IF(R5&gt;=70,"A",IF(R5&gt;=60,"B+",IF(R5&gt;=55,"B",IF(R5&gt;=50,"C",IF(R5&gt;=40,"P")))))))))</f>
        <v>A+</v>
      </c>
      <c r="T5" s="45" t="str">
        <f t="shared" ref="T5:T69" si="14">IF(OR(R5&lt;=39),"0",(IF(R5&gt;=90,"10",IF(R5&gt;=80,"9",IF(R5&gt;=70,"8",IF(R5&gt;=60,"7",IF(R5&gt;=55,"6",IF(R5&gt;=50,"5",IF(R5&gt;=40,"4")))))))))</f>
        <v>9</v>
      </c>
      <c r="U5" s="46" t="str">
        <f t="shared" ref="U5:U69" si="15">IF((Q5=0),"AB",(IF(OR(P5&lt;20,Q5&lt;18,P5+Q5&lt;38),"FAIL","PASS")))</f>
        <v>PASS</v>
      </c>
      <c r="V5" s="44">
        <v>45</v>
      </c>
      <c r="W5" s="44">
        <v>38</v>
      </c>
      <c r="X5" s="44">
        <f t="shared" si="3"/>
        <v>83</v>
      </c>
      <c r="Y5" s="45" t="str">
        <f t="shared" ref="Y5:Y69" si="16">IF(OR(X5&lt;=39),"F",(IF(X5&gt;=90,"O",IF(X5&gt;=80,"A+",IF(X5&gt;=70,"A",IF(X5&gt;=60,"B+",IF(X5&gt;=55,"B",IF(X5&gt;=50,"C",IF(X5&gt;=40,"P")))))))))</f>
        <v>A+</v>
      </c>
      <c r="Z5" s="45" t="str">
        <f t="shared" ref="Z5:Z69" si="17">IF(OR(X5&lt;=39),"0",(IF(X5&gt;=90,"10",IF(X5&gt;=80,"9",IF(X5&gt;=70,"8",IF(X5&gt;=60,"7",IF(X5&gt;=55,"6",IF(X5&gt;=50,"5",IF(X5&gt;=40,"4")))))))))</f>
        <v>9</v>
      </c>
      <c r="AA5" s="46" t="str">
        <f t="shared" ref="AA5:AA69" si="18">IF((W5=0),"AB",(IF(OR(V5&lt;20,W5&lt;18,V5+W5&lt;38),"FAIL","PASS")))</f>
        <v>PASS</v>
      </c>
      <c r="AB5" s="44">
        <v>42</v>
      </c>
      <c r="AC5" s="44">
        <v>31</v>
      </c>
      <c r="AD5" s="44">
        <f t="shared" si="4"/>
        <v>73</v>
      </c>
      <c r="AE5" s="45" t="str">
        <f t="shared" ref="AE5:AE69" si="19">IF(OR(AD5&lt;=39),"F",(IF(AD5&gt;=90,"O",IF(AD5&gt;=80,"A+",IF(AD5&gt;=70,"A",IF(AD5&gt;=60,"B+",IF(AD5&gt;=55,"B",IF(AD5&gt;=50,"C",IF(AD5&gt;=40,"P")))))))))</f>
        <v>A</v>
      </c>
      <c r="AF5" s="45" t="str">
        <f t="shared" ref="AF5:AF69" si="20">IF(OR(AD5&lt;=39),"0",(IF(AD5&gt;=90,"10",IF(AD5&gt;=80,"9",IF(AD5&gt;=70,"8",IF(AD5&gt;=60,"7",IF(AD5&gt;=55,"6",IF(AD5&gt;=50,"5",IF(AD5&gt;=40,"4")))))))))</f>
        <v>8</v>
      </c>
      <c r="AG5" s="46" t="str">
        <f t="shared" ref="AG5:AG69" si="21">IF((AD5=0),"AB",(IF(OR(AB5&lt;20,AC5&lt;18,AB5+AD5&lt;38),"FAIL","PASS")))</f>
        <v>PASS</v>
      </c>
      <c r="AH5" s="44">
        <v>49</v>
      </c>
      <c r="AI5" s="44">
        <v>49</v>
      </c>
      <c r="AJ5" s="44">
        <f t="shared" si="5"/>
        <v>98</v>
      </c>
      <c r="AK5" s="45" t="str">
        <f t="shared" ref="AK5:AK69" si="22">IF(OR(AJ5&lt;=39),"F",(IF(AJ5&gt;=90,"O",IF(AJ5&gt;=80,"A+",IF(AJ5&gt;=70,"A",IF(AJ5&gt;=60,"B+",IF(AJ5&gt;=55,"B",IF(AJ5&gt;=50,"C",IF(AJ5&gt;=40,"P")))))))))</f>
        <v>O</v>
      </c>
      <c r="AL5" s="45" t="str">
        <f t="shared" ref="AL5:AL69" si="23">IF(OR(AJ5&lt;=39),"0",(IF(AJ5&gt;=90,"10",IF(AJ5&gt;=80,"9",IF(AJ5&gt;=70,"8",IF(AJ5&gt;=60,"7",IF(AJ5&gt;=55,"6",IF(AJ5&gt;=50,"5",IF(AJ5&gt;=40,"4")))))))))</f>
        <v>10</v>
      </c>
      <c r="AM5" s="45" t="str">
        <f t="shared" ref="AM5:AM69" si="24">IF((AI5=0),"AB",(IF(OR(AH5&lt;20,AI5&lt;18,AH5+AI5&lt;38),"FAIL","PASS")))</f>
        <v>PASS</v>
      </c>
      <c r="AN5" s="44">
        <v>49</v>
      </c>
      <c r="AO5" s="44">
        <v>45</v>
      </c>
      <c r="AP5" s="44">
        <f t="shared" ref="AP5:AP69" si="25">SUM(AN5:AO5)</f>
        <v>94</v>
      </c>
      <c r="AQ5" s="45" t="str">
        <f t="shared" ref="AQ5:AQ69" si="26">IF(OR(AP5&lt;=39),"F",(IF(AP5&gt;=90,"O",IF(AP5&gt;=80,"A+",IF(AP5&gt;=70,"A",IF(AP5&gt;=60,"B+",IF(AP5&gt;=55,"B",IF(AP5&gt;=50,"C",IF(AP5&gt;=40,"P")))))))))</f>
        <v>O</v>
      </c>
      <c r="AR5" s="45" t="str">
        <f t="shared" ref="AR5:AR69" si="27">IF(OR(AP5&lt;=39),"0",(IF(AP5&gt;=90,"10",IF(AP5&gt;=80,"9",IF(AP5&gt;=70,"8",IF(AP5&gt;=60,"7",IF(AP5&gt;=55,"6",IF(AP5&gt;=50,"5",IF(AP5&gt;=40,"4")))))))))</f>
        <v>10</v>
      </c>
      <c r="AS5" s="46" t="str">
        <f t="shared" ref="AS5:AS69" si="28">IF((AO5=0),"AB",(IF(OR(AN5&lt;20,AO5&lt;18,AN5+AO5&lt;38),"FAIL","PASS")))</f>
        <v>PASS</v>
      </c>
      <c r="AT5" s="44">
        <v>50</v>
      </c>
      <c r="AU5" s="44">
        <v>48</v>
      </c>
      <c r="AV5" s="44">
        <f t="shared" si="6"/>
        <v>98</v>
      </c>
      <c r="AW5" s="45" t="str">
        <f t="shared" ref="AW5:AW69" si="29">IF(OR(AV5&lt;=39),"F",(IF(AV5&gt;=90,"O",IF(AV5&gt;=80,"A+",IF(AV5&gt;=70,"A",IF(AV5&gt;=60,"B+",IF(AV5&gt;=55,"B",IF(AV5&gt;=50,"C",IF(AV5&gt;=40,"P")))))))))</f>
        <v>O</v>
      </c>
      <c r="AX5" s="45" t="str">
        <f t="shared" ref="AX5:AX69" si="30">IF(OR(AV5&lt;=39),"0",(IF(AV5&gt;=90,"10",IF(AV5&gt;=80,"9",IF(AV5&gt;=70,"8",IF(AV5&gt;=60,"7",IF(AV5&gt;=55,"6",IF(AV5&gt;=50,"5",IF(AV5&gt;=40,"4")))))))))</f>
        <v>10</v>
      </c>
      <c r="AY5" s="45" t="str">
        <f t="shared" ref="AY5:AY69" si="31">IF((AU5=0),"AB",(IF(OR(AT5&lt;20,AU5&lt;18,AT5+AU5&lt;38),"FAIL","PASS")))</f>
        <v>PASS</v>
      </c>
      <c r="AZ5" s="44">
        <v>44</v>
      </c>
      <c r="BA5" s="60">
        <v>18</v>
      </c>
      <c r="BB5" s="44">
        <f t="shared" ref="BB5:BB69" si="32">SUM(AZ5:BA5)</f>
        <v>62</v>
      </c>
      <c r="BC5" s="45" t="str">
        <f t="shared" ref="BC5:BC69" si="33">IF(OR(BB5&lt;=39),"F",(IF(BB5&gt;=90,"O",IF(BB5&gt;=80,"A+",IF(BB5&gt;=70,"A",IF(BB5&gt;=60,"B+",IF(BB5&gt;=55,"B",IF(BB5&gt;=50,"C",IF(BB5&gt;=40,"P")))))))))</f>
        <v>B+</v>
      </c>
      <c r="BD5" s="45" t="str">
        <f t="shared" ref="BD5:BD69" si="34">IF(OR(BB5&lt;=39),"0",(IF(BB5&gt;=90,"10",IF(BB5&gt;=80,"9",IF(BB5&gt;=70,"8",IF(BB5&gt;=60,"7",IF(BB5&gt;=55,"6",IF(BB5&gt;=50,"5",IF(BB5&gt;=40,"4")))))))))</f>
        <v>7</v>
      </c>
      <c r="BE5" s="44" t="str">
        <f t="shared" ref="BE5:BE69" si="35">IF((BA5=0),"AB",(IF(OR(AZ5&lt;20,BA5&lt;18,AZ5+BA5&lt;38),"FAIL","PASS")))</f>
        <v>PASS</v>
      </c>
      <c r="BF5" s="47">
        <v>97</v>
      </c>
      <c r="BG5" s="44" t="str">
        <f t="shared" ref="BG5:BG69" si="36">IF(OR(BF5&lt;=39),"F",(IF(BF5&gt;=90,"O",IF(BF5&gt;=80,"A+",IF(BF5&gt;=70,"A",IF(BF5&gt;=60,"B+",IF(BF5&gt;=55,"B",IF(BF5&gt;=50,"C",IF(BF5&gt;=40,"P")))))))))</f>
        <v>O</v>
      </c>
      <c r="BH5" s="44" t="str">
        <f t="shared" ref="BH5:BH69" si="37">IF(OR(BF5&lt;=39),"0",(IF(BF5&gt;=90,"10",IF(BF5&gt;=80,"9",IF(BF5&gt;=70,"8",IF(BF5&gt;=60,"7",IF(BF5&gt;=55,"6",IF(BF5&gt;=50,"5",IF(BF5&gt;=40,"4")))))))))</f>
        <v>10</v>
      </c>
      <c r="BI5" s="44" t="str">
        <f t="shared" ref="BI5:BI69" si="38">IF((BF5=0),"AB",(IF(OR(BF5&lt;20,BF5&lt;18,BF5+BF5&lt;38),"FAIL","PASS")))</f>
        <v>PASS</v>
      </c>
      <c r="BJ5" s="47">
        <f t="shared" ref="BJ5:BJ69" si="39">SUM(F5,L5,R5,X5,AD5,AJ5,AP5,AV5,BB5,BF5)</f>
        <v>852</v>
      </c>
      <c r="BK5" s="47">
        <f t="shared" ref="BK5:BK69" si="40">H5*3+N5*4+T5*4+Z5*3+AF5*2+AL5*1+AR5*1+AX5*1+BD5*1+BH5*2</f>
        <v>196</v>
      </c>
      <c r="BL5" s="48">
        <f t="shared" ref="BL5:BL69" si="41">(BK5/22)</f>
        <v>8.9090909090909083</v>
      </c>
      <c r="BM5" s="49">
        <f t="shared" ref="BM5:BM69" si="42">(BJ5/1000)*100</f>
        <v>85.2</v>
      </c>
      <c r="BN5" s="50">
        <f>SUM(COUNTIF(D5:BI5, {"FAIL","AB"}))</f>
        <v>0</v>
      </c>
      <c r="BO5" s="46" t="str">
        <f t="shared" ref="BO5:BO36" si="43">IF(BN5&gt;0,"FAIL", IF(BM5&gt;=70,"FCD",IF(BM5&gt;=60,"FC","SC")))</f>
        <v>FCD</v>
      </c>
      <c r="BQ5" s="44">
        <v>132</v>
      </c>
      <c r="BR5" s="44">
        <v>145</v>
      </c>
      <c r="BS5" s="44">
        <v>144</v>
      </c>
      <c r="BT5" s="44">
        <v>196</v>
      </c>
      <c r="BU5" s="79">
        <f t="shared" ref="BU5:BU68" si="44">SUM(BQ5:BT5)/80</f>
        <v>7.7125000000000004</v>
      </c>
    </row>
    <row r="6" spans="1:73" s="51" customFormat="1" ht="30" customHeight="1" x14ac:dyDescent="0.3">
      <c r="A6" s="52">
        <v>3</v>
      </c>
      <c r="B6" s="54" t="s">
        <v>82</v>
      </c>
      <c r="C6" s="55" t="s">
        <v>83</v>
      </c>
      <c r="D6" s="44">
        <v>41</v>
      </c>
      <c r="E6" s="44">
        <v>19</v>
      </c>
      <c r="F6" s="44">
        <f t="shared" si="0"/>
        <v>60</v>
      </c>
      <c r="G6" s="44" t="str">
        <f t="shared" si="7"/>
        <v>B+</v>
      </c>
      <c r="H6" s="45" t="str">
        <f t="shared" si="8"/>
        <v>7</v>
      </c>
      <c r="I6" s="45" t="str">
        <f t="shared" si="9"/>
        <v>PASS</v>
      </c>
      <c r="J6" s="44">
        <v>41</v>
      </c>
      <c r="K6" s="44">
        <v>21</v>
      </c>
      <c r="L6" s="44">
        <f t="shared" si="1"/>
        <v>62</v>
      </c>
      <c r="M6" s="45" t="str">
        <f t="shared" si="10"/>
        <v>B+</v>
      </c>
      <c r="N6" s="45" t="str">
        <f t="shared" si="11"/>
        <v>7</v>
      </c>
      <c r="O6" s="45" t="str">
        <f t="shared" si="12"/>
        <v>PASS</v>
      </c>
      <c r="P6" s="44">
        <v>33</v>
      </c>
      <c r="Q6" s="44">
        <v>22</v>
      </c>
      <c r="R6" s="44">
        <f t="shared" si="2"/>
        <v>55</v>
      </c>
      <c r="S6" s="45" t="str">
        <f t="shared" si="13"/>
        <v>B</v>
      </c>
      <c r="T6" s="45" t="str">
        <f t="shared" si="14"/>
        <v>6</v>
      </c>
      <c r="U6" s="46" t="str">
        <f t="shared" si="15"/>
        <v>PASS</v>
      </c>
      <c r="V6" s="44">
        <v>33</v>
      </c>
      <c r="W6" s="44">
        <v>24</v>
      </c>
      <c r="X6" s="44">
        <f t="shared" si="3"/>
        <v>57</v>
      </c>
      <c r="Y6" s="45" t="str">
        <f t="shared" si="16"/>
        <v>B</v>
      </c>
      <c r="Z6" s="45" t="str">
        <f t="shared" si="17"/>
        <v>6</v>
      </c>
      <c r="AA6" s="46" t="str">
        <f t="shared" si="18"/>
        <v>PASS</v>
      </c>
      <c r="AB6" s="44">
        <v>41</v>
      </c>
      <c r="AC6" s="44">
        <v>24</v>
      </c>
      <c r="AD6" s="44">
        <f t="shared" si="4"/>
        <v>65</v>
      </c>
      <c r="AE6" s="45" t="str">
        <f t="shared" si="19"/>
        <v>B+</v>
      </c>
      <c r="AF6" s="45" t="str">
        <f t="shared" si="20"/>
        <v>7</v>
      </c>
      <c r="AG6" s="46" t="str">
        <f t="shared" si="21"/>
        <v>PASS</v>
      </c>
      <c r="AH6" s="44">
        <v>47</v>
      </c>
      <c r="AI6" s="44">
        <v>49</v>
      </c>
      <c r="AJ6" s="44">
        <f t="shared" si="5"/>
        <v>96</v>
      </c>
      <c r="AK6" s="45" t="str">
        <f t="shared" si="22"/>
        <v>O</v>
      </c>
      <c r="AL6" s="45" t="str">
        <f t="shared" si="23"/>
        <v>10</v>
      </c>
      <c r="AM6" s="45" t="str">
        <f t="shared" si="24"/>
        <v>PASS</v>
      </c>
      <c r="AN6" s="44">
        <v>47</v>
      </c>
      <c r="AO6" s="44">
        <v>49</v>
      </c>
      <c r="AP6" s="44">
        <f t="shared" si="25"/>
        <v>96</v>
      </c>
      <c r="AQ6" s="45" t="str">
        <f t="shared" si="26"/>
        <v>O</v>
      </c>
      <c r="AR6" s="45" t="str">
        <f t="shared" si="27"/>
        <v>10</v>
      </c>
      <c r="AS6" s="46" t="str">
        <f t="shared" si="28"/>
        <v>PASS</v>
      </c>
      <c r="AT6" s="44">
        <v>44</v>
      </c>
      <c r="AU6" s="44">
        <v>46</v>
      </c>
      <c r="AV6" s="44">
        <f t="shared" si="6"/>
        <v>90</v>
      </c>
      <c r="AW6" s="45" t="str">
        <f t="shared" si="29"/>
        <v>O</v>
      </c>
      <c r="AX6" s="45" t="str">
        <f t="shared" si="30"/>
        <v>10</v>
      </c>
      <c r="AY6" s="45" t="str">
        <f t="shared" si="31"/>
        <v>PASS</v>
      </c>
      <c r="AZ6" s="44">
        <v>38</v>
      </c>
      <c r="BA6" s="60">
        <v>25</v>
      </c>
      <c r="BB6" s="44">
        <f t="shared" si="32"/>
        <v>63</v>
      </c>
      <c r="BC6" s="45" t="str">
        <f t="shared" si="33"/>
        <v>B+</v>
      </c>
      <c r="BD6" s="45" t="str">
        <f t="shared" si="34"/>
        <v>7</v>
      </c>
      <c r="BE6" s="44" t="str">
        <f t="shared" si="35"/>
        <v>PASS</v>
      </c>
      <c r="BF6" s="47">
        <v>96</v>
      </c>
      <c r="BG6" s="44" t="str">
        <f t="shared" si="36"/>
        <v>O</v>
      </c>
      <c r="BH6" s="44" t="str">
        <f t="shared" si="37"/>
        <v>10</v>
      </c>
      <c r="BI6" s="44" t="str">
        <f t="shared" si="38"/>
        <v>PASS</v>
      </c>
      <c r="BJ6" s="47">
        <f t="shared" si="39"/>
        <v>740</v>
      </c>
      <c r="BK6" s="47">
        <f t="shared" si="40"/>
        <v>162</v>
      </c>
      <c r="BL6" s="48">
        <f t="shared" si="41"/>
        <v>7.3636363636363633</v>
      </c>
      <c r="BM6" s="49">
        <f t="shared" si="42"/>
        <v>74</v>
      </c>
      <c r="BN6" s="50">
        <f>SUM(COUNTIF(D6:BI6, {"FAIL","AB"}))</f>
        <v>0</v>
      </c>
      <c r="BO6" s="46" t="str">
        <f t="shared" si="43"/>
        <v>FCD</v>
      </c>
      <c r="BQ6" s="44">
        <v>130</v>
      </c>
      <c r="BR6" s="44">
        <v>111</v>
      </c>
      <c r="BS6" s="44">
        <v>95</v>
      </c>
      <c r="BT6" s="44">
        <v>162</v>
      </c>
      <c r="BU6" s="79">
        <f t="shared" si="44"/>
        <v>6.2249999999999996</v>
      </c>
    </row>
    <row r="7" spans="1:73" s="51" customFormat="1" ht="30" customHeight="1" x14ac:dyDescent="0.3">
      <c r="A7" s="52">
        <v>4</v>
      </c>
      <c r="B7" s="54" t="s">
        <v>84</v>
      </c>
      <c r="C7" s="55" t="s">
        <v>85</v>
      </c>
      <c r="D7" s="44">
        <v>39</v>
      </c>
      <c r="E7" s="44">
        <v>28</v>
      </c>
      <c r="F7" s="44">
        <f t="shared" si="0"/>
        <v>67</v>
      </c>
      <c r="G7" s="44" t="str">
        <f t="shared" si="7"/>
        <v>B+</v>
      </c>
      <c r="H7" s="45" t="str">
        <f t="shared" si="8"/>
        <v>7</v>
      </c>
      <c r="I7" s="45" t="str">
        <f t="shared" si="9"/>
        <v>PASS</v>
      </c>
      <c r="J7" s="44">
        <v>39</v>
      </c>
      <c r="K7" s="44">
        <v>28</v>
      </c>
      <c r="L7" s="44">
        <f t="shared" si="1"/>
        <v>67</v>
      </c>
      <c r="M7" s="45" t="str">
        <f t="shared" si="10"/>
        <v>B+</v>
      </c>
      <c r="N7" s="45" t="str">
        <f t="shared" si="11"/>
        <v>7</v>
      </c>
      <c r="O7" s="45" t="str">
        <f t="shared" si="12"/>
        <v>PASS</v>
      </c>
      <c r="P7" s="44">
        <v>46</v>
      </c>
      <c r="Q7" s="44">
        <v>38</v>
      </c>
      <c r="R7" s="44">
        <f t="shared" si="2"/>
        <v>84</v>
      </c>
      <c r="S7" s="45" t="str">
        <f t="shared" si="13"/>
        <v>A+</v>
      </c>
      <c r="T7" s="45" t="str">
        <f t="shared" si="14"/>
        <v>9</v>
      </c>
      <c r="U7" s="46" t="str">
        <f t="shared" si="15"/>
        <v>PASS</v>
      </c>
      <c r="V7" s="44">
        <v>47</v>
      </c>
      <c r="W7" s="44">
        <v>30</v>
      </c>
      <c r="X7" s="44">
        <f t="shared" si="3"/>
        <v>77</v>
      </c>
      <c r="Y7" s="45" t="str">
        <f t="shared" si="16"/>
        <v>A</v>
      </c>
      <c r="Z7" s="45" t="str">
        <f t="shared" si="17"/>
        <v>8</v>
      </c>
      <c r="AA7" s="46" t="str">
        <f t="shared" si="18"/>
        <v>PASS</v>
      </c>
      <c r="AB7" s="44">
        <v>44</v>
      </c>
      <c r="AC7" s="44">
        <v>43</v>
      </c>
      <c r="AD7" s="44">
        <f t="shared" si="4"/>
        <v>87</v>
      </c>
      <c r="AE7" s="45" t="str">
        <f t="shared" si="19"/>
        <v>A+</v>
      </c>
      <c r="AF7" s="45" t="str">
        <f t="shared" si="20"/>
        <v>9</v>
      </c>
      <c r="AG7" s="46" t="str">
        <f t="shared" si="21"/>
        <v>PASS</v>
      </c>
      <c r="AH7" s="44">
        <v>47</v>
      </c>
      <c r="AI7" s="44">
        <v>45</v>
      </c>
      <c r="AJ7" s="44">
        <f t="shared" si="5"/>
        <v>92</v>
      </c>
      <c r="AK7" s="45" t="str">
        <f t="shared" si="22"/>
        <v>O</v>
      </c>
      <c r="AL7" s="45" t="str">
        <f t="shared" si="23"/>
        <v>10</v>
      </c>
      <c r="AM7" s="45" t="str">
        <f t="shared" si="24"/>
        <v>PASS</v>
      </c>
      <c r="AN7" s="44">
        <v>50</v>
      </c>
      <c r="AO7" s="44">
        <v>42</v>
      </c>
      <c r="AP7" s="44">
        <f t="shared" si="25"/>
        <v>92</v>
      </c>
      <c r="AQ7" s="45" t="str">
        <f t="shared" si="26"/>
        <v>O</v>
      </c>
      <c r="AR7" s="45" t="str">
        <f t="shared" si="27"/>
        <v>10</v>
      </c>
      <c r="AS7" s="46" t="str">
        <f t="shared" si="28"/>
        <v>PASS</v>
      </c>
      <c r="AT7" s="44">
        <v>48</v>
      </c>
      <c r="AU7" s="44">
        <v>47</v>
      </c>
      <c r="AV7" s="44">
        <f t="shared" si="6"/>
        <v>95</v>
      </c>
      <c r="AW7" s="45" t="str">
        <f t="shared" si="29"/>
        <v>O</v>
      </c>
      <c r="AX7" s="45" t="str">
        <f t="shared" si="30"/>
        <v>10</v>
      </c>
      <c r="AY7" s="45" t="str">
        <f t="shared" si="31"/>
        <v>PASS</v>
      </c>
      <c r="AZ7" s="44">
        <v>41</v>
      </c>
      <c r="BA7" s="60">
        <v>33</v>
      </c>
      <c r="BB7" s="44">
        <f t="shared" si="32"/>
        <v>74</v>
      </c>
      <c r="BC7" s="45" t="str">
        <f t="shared" si="33"/>
        <v>A</v>
      </c>
      <c r="BD7" s="45" t="str">
        <f t="shared" si="34"/>
        <v>8</v>
      </c>
      <c r="BE7" s="44" t="str">
        <f t="shared" si="35"/>
        <v>PASS</v>
      </c>
      <c r="BF7" s="47">
        <v>97</v>
      </c>
      <c r="BG7" s="44" t="str">
        <f t="shared" si="36"/>
        <v>O</v>
      </c>
      <c r="BH7" s="44" t="str">
        <f t="shared" si="37"/>
        <v>10</v>
      </c>
      <c r="BI7" s="44" t="str">
        <f t="shared" si="38"/>
        <v>PASS</v>
      </c>
      <c r="BJ7" s="47">
        <f t="shared" si="39"/>
        <v>832</v>
      </c>
      <c r="BK7" s="47">
        <f t="shared" si="40"/>
        <v>185</v>
      </c>
      <c r="BL7" s="48">
        <f t="shared" si="41"/>
        <v>8.4090909090909083</v>
      </c>
      <c r="BM7" s="49">
        <f t="shared" si="42"/>
        <v>83.2</v>
      </c>
      <c r="BN7" s="50">
        <f>SUM(COUNTIF(D7:BI7, {"FAIL","AB"}))</f>
        <v>0</v>
      </c>
      <c r="BO7" s="46" t="str">
        <f t="shared" si="43"/>
        <v>FCD</v>
      </c>
      <c r="BQ7" s="44">
        <v>175</v>
      </c>
      <c r="BR7" s="44">
        <v>153</v>
      </c>
      <c r="BS7" s="44">
        <v>146</v>
      </c>
      <c r="BT7" s="44">
        <v>185</v>
      </c>
      <c r="BU7" s="79">
        <f t="shared" si="44"/>
        <v>8.2375000000000007</v>
      </c>
    </row>
    <row r="8" spans="1:73" s="78" customFormat="1" ht="30" customHeight="1" x14ac:dyDescent="0.3">
      <c r="A8" s="67">
        <v>5</v>
      </c>
      <c r="B8" s="68" t="s">
        <v>86</v>
      </c>
      <c r="C8" s="69" t="s">
        <v>87</v>
      </c>
      <c r="D8" s="70">
        <v>50</v>
      </c>
      <c r="E8" s="70">
        <v>40</v>
      </c>
      <c r="F8" s="70">
        <f t="shared" si="0"/>
        <v>90</v>
      </c>
      <c r="G8" s="70" t="str">
        <f t="shared" si="7"/>
        <v>O</v>
      </c>
      <c r="H8" s="71" t="str">
        <f t="shared" si="8"/>
        <v>10</v>
      </c>
      <c r="I8" s="71" t="str">
        <f t="shared" si="9"/>
        <v>PASS</v>
      </c>
      <c r="J8" s="70">
        <v>44</v>
      </c>
      <c r="K8" s="70">
        <v>41</v>
      </c>
      <c r="L8" s="70">
        <f t="shared" si="1"/>
        <v>85</v>
      </c>
      <c r="M8" s="71" t="str">
        <f t="shared" si="10"/>
        <v>A+</v>
      </c>
      <c r="N8" s="71" t="str">
        <f t="shared" si="11"/>
        <v>9</v>
      </c>
      <c r="O8" s="71" t="str">
        <f t="shared" si="12"/>
        <v>PASS</v>
      </c>
      <c r="P8" s="70">
        <v>50</v>
      </c>
      <c r="Q8" s="70">
        <v>31</v>
      </c>
      <c r="R8" s="70">
        <f t="shared" si="2"/>
        <v>81</v>
      </c>
      <c r="S8" s="71" t="str">
        <f t="shared" si="13"/>
        <v>A+</v>
      </c>
      <c r="T8" s="71" t="str">
        <f t="shared" si="14"/>
        <v>9</v>
      </c>
      <c r="U8" s="72" t="str">
        <f t="shared" si="15"/>
        <v>PASS</v>
      </c>
      <c r="V8" s="70">
        <v>50</v>
      </c>
      <c r="W8" s="70">
        <v>32</v>
      </c>
      <c r="X8" s="70">
        <f t="shared" si="3"/>
        <v>82</v>
      </c>
      <c r="Y8" s="71" t="str">
        <f t="shared" si="16"/>
        <v>A+</v>
      </c>
      <c r="Z8" s="71" t="str">
        <f t="shared" si="17"/>
        <v>9</v>
      </c>
      <c r="AA8" s="72" t="str">
        <f t="shared" si="18"/>
        <v>PASS</v>
      </c>
      <c r="AB8" s="70">
        <v>50</v>
      </c>
      <c r="AC8" s="70">
        <v>33</v>
      </c>
      <c r="AD8" s="70">
        <f t="shared" si="4"/>
        <v>83</v>
      </c>
      <c r="AE8" s="71" t="str">
        <f t="shared" si="19"/>
        <v>A+</v>
      </c>
      <c r="AF8" s="71" t="str">
        <f t="shared" si="20"/>
        <v>9</v>
      </c>
      <c r="AG8" s="72" t="str">
        <f t="shared" si="21"/>
        <v>PASS</v>
      </c>
      <c r="AH8" s="70">
        <v>49</v>
      </c>
      <c r="AI8" s="70">
        <v>49</v>
      </c>
      <c r="AJ8" s="70">
        <f t="shared" si="5"/>
        <v>98</v>
      </c>
      <c r="AK8" s="71" t="str">
        <f t="shared" si="22"/>
        <v>O</v>
      </c>
      <c r="AL8" s="71" t="str">
        <f t="shared" si="23"/>
        <v>10</v>
      </c>
      <c r="AM8" s="71" t="str">
        <f t="shared" si="24"/>
        <v>PASS</v>
      </c>
      <c r="AN8" s="70">
        <v>47</v>
      </c>
      <c r="AO8" s="70">
        <v>43</v>
      </c>
      <c r="AP8" s="70">
        <f t="shared" si="25"/>
        <v>90</v>
      </c>
      <c r="AQ8" s="71" t="str">
        <f t="shared" si="26"/>
        <v>O</v>
      </c>
      <c r="AR8" s="71" t="str">
        <f t="shared" si="27"/>
        <v>10</v>
      </c>
      <c r="AS8" s="72" t="str">
        <f t="shared" si="28"/>
        <v>PASS</v>
      </c>
      <c r="AT8" s="70">
        <v>48</v>
      </c>
      <c r="AU8" s="70">
        <v>46</v>
      </c>
      <c r="AV8" s="70">
        <f t="shared" si="6"/>
        <v>94</v>
      </c>
      <c r="AW8" s="71" t="str">
        <f t="shared" si="29"/>
        <v>O</v>
      </c>
      <c r="AX8" s="71" t="str">
        <f t="shared" si="30"/>
        <v>10</v>
      </c>
      <c r="AY8" s="71" t="str">
        <f t="shared" si="31"/>
        <v>PASS</v>
      </c>
      <c r="AZ8" s="70">
        <v>48</v>
      </c>
      <c r="BA8" s="73">
        <v>26</v>
      </c>
      <c r="BB8" s="70">
        <f t="shared" si="32"/>
        <v>74</v>
      </c>
      <c r="BC8" s="71" t="str">
        <f t="shared" si="33"/>
        <v>A</v>
      </c>
      <c r="BD8" s="71" t="str">
        <f t="shared" si="34"/>
        <v>8</v>
      </c>
      <c r="BE8" s="70" t="str">
        <f t="shared" si="35"/>
        <v>PASS</v>
      </c>
      <c r="BF8" s="74">
        <v>99</v>
      </c>
      <c r="BG8" s="70" t="str">
        <f t="shared" si="36"/>
        <v>O</v>
      </c>
      <c r="BH8" s="70" t="str">
        <f t="shared" si="37"/>
        <v>10</v>
      </c>
      <c r="BI8" s="70" t="str">
        <f t="shared" si="38"/>
        <v>PASS</v>
      </c>
      <c r="BJ8" s="74">
        <f t="shared" si="39"/>
        <v>876</v>
      </c>
      <c r="BK8" s="74">
        <f t="shared" si="40"/>
        <v>205</v>
      </c>
      <c r="BL8" s="75">
        <f t="shared" si="41"/>
        <v>9.3181818181818183</v>
      </c>
      <c r="BM8" s="76">
        <f t="shared" si="42"/>
        <v>87.6</v>
      </c>
      <c r="BN8" s="77">
        <f>SUM(COUNTIF(D8:BI8, {"FAIL","AB"}))</f>
        <v>0</v>
      </c>
      <c r="BO8" s="72" t="str">
        <f t="shared" si="43"/>
        <v>FCD</v>
      </c>
      <c r="BQ8" s="70">
        <v>168</v>
      </c>
      <c r="BR8" s="70">
        <v>170</v>
      </c>
      <c r="BS8" s="70">
        <v>162</v>
      </c>
      <c r="BT8" s="70">
        <v>205</v>
      </c>
      <c r="BU8" s="80">
        <f t="shared" si="44"/>
        <v>8.8125</v>
      </c>
    </row>
    <row r="9" spans="1:73" s="78" customFormat="1" ht="30" customHeight="1" x14ac:dyDescent="0.3">
      <c r="A9" s="67">
        <v>6</v>
      </c>
      <c r="B9" s="68" t="s">
        <v>88</v>
      </c>
      <c r="C9" s="69" t="s">
        <v>89</v>
      </c>
      <c r="D9" s="70">
        <v>50</v>
      </c>
      <c r="E9" s="70">
        <v>38</v>
      </c>
      <c r="F9" s="70">
        <f t="shared" si="0"/>
        <v>88</v>
      </c>
      <c r="G9" s="70" t="str">
        <f t="shared" si="7"/>
        <v>A+</v>
      </c>
      <c r="H9" s="71" t="str">
        <f t="shared" si="8"/>
        <v>9</v>
      </c>
      <c r="I9" s="71" t="str">
        <f t="shared" si="9"/>
        <v>PASS</v>
      </c>
      <c r="J9" s="70">
        <v>44</v>
      </c>
      <c r="K9" s="70">
        <v>34</v>
      </c>
      <c r="L9" s="70">
        <f t="shared" si="1"/>
        <v>78</v>
      </c>
      <c r="M9" s="71" t="str">
        <f t="shared" si="10"/>
        <v>A</v>
      </c>
      <c r="N9" s="71" t="str">
        <f t="shared" si="11"/>
        <v>8</v>
      </c>
      <c r="O9" s="71" t="str">
        <f t="shared" si="12"/>
        <v>PASS</v>
      </c>
      <c r="P9" s="70">
        <v>50</v>
      </c>
      <c r="Q9" s="70">
        <v>39</v>
      </c>
      <c r="R9" s="70">
        <f t="shared" si="2"/>
        <v>89</v>
      </c>
      <c r="S9" s="71" t="str">
        <f t="shared" si="13"/>
        <v>A+</v>
      </c>
      <c r="T9" s="71" t="str">
        <f t="shared" si="14"/>
        <v>9</v>
      </c>
      <c r="U9" s="72" t="str">
        <f t="shared" si="15"/>
        <v>PASS</v>
      </c>
      <c r="V9" s="70">
        <v>50</v>
      </c>
      <c r="W9" s="70">
        <v>42</v>
      </c>
      <c r="X9" s="70">
        <f t="shared" si="3"/>
        <v>92</v>
      </c>
      <c r="Y9" s="71" t="str">
        <f t="shared" si="16"/>
        <v>O</v>
      </c>
      <c r="Z9" s="71" t="str">
        <f t="shared" si="17"/>
        <v>10</v>
      </c>
      <c r="AA9" s="72" t="str">
        <f t="shared" si="18"/>
        <v>PASS</v>
      </c>
      <c r="AB9" s="70">
        <v>50</v>
      </c>
      <c r="AC9" s="70">
        <v>35</v>
      </c>
      <c r="AD9" s="70">
        <f t="shared" si="4"/>
        <v>85</v>
      </c>
      <c r="AE9" s="71" t="str">
        <f t="shared" si="19"/>
        <v>A+</v>
      </c>
      <c r="AF9" s="71" t="str">
        <f t="shared" si="20"/>
        <v>9</v>
      </c>
      <c r="AG9" s="72" t="str">
        <f t="shared" si="21"/>
        <v>PASS</v>
      </c>
      <c r="AH9" s="70">
        <v>49</v>
      </c>
      <c r="AI9" s="70">
        <v>50</v>
      </c>
      <c r="AJ9" s="70">
        <f t="shared" si="5"/>
        <v>99</v>
      </c>
      <c r="AK9" s="71" t="str">
        <f t="shared" si="22"/>
        <v>O</v>
      </c>
      <c r="AL9" s="71" t="str">
        <f t="shared" si="23"/>
        <v>10</v>
      </c>
      <c r="AM9" s="71" t="str">
        <f t="shared" si="24"/>
        <v>PASS</v>
      </c>
      <c r="AN9" s="70">
        <v>49</v>
      </c>
      <c r="AO9" s="70">
        <v>39</v>
      </c>
      <c r="AP9" s="70">
        <f t="shared" si="25"/>
        <v>88</v>
      </c>
      <c r="AQ9" s="71" t="str">
        <f t="shared" si="26"/>
        <v>A+</v>
      </c>
      <c r="AR9" s="71" t="str">
        <f t="shared" si="27"/>
        <v>9</v>
      </c>
      <c r="AS9" s="72" t="str">
        <f t="shared" si="28"/>
        <v>PASS</v>
      </c>
      <c r="AT9" s="70">
        <v>49</v>
      </c>
      <c r="AU9" s="70">
        <v>48</v>
      </c>
      <c r="AV9" s="70">
        <f t="shared" si="6"/>
        <v>97</v>
      </c>
      <c r="AW9" s="71" t="str">
        <f t="shared" si="29"/>
        <v>O</v>
      </c>
      <c r="AX9" s="71" t="str">
        <f t="shared" si="30"/>
        <v>10</v>
      </c>
      <c r="AY9" s="71" t="str">
        <f t="shared" si="31"/>
        <v>PASS</v>
      </c>
      <c r="AZ9" s="70">
        <v>44</v>
      </c>
      <c r="BA9" s="73">
        <v>30</v>
      </c>
      <c r="BB9" s="70">
        <f t="shared" si="32"/>
        <v>74</v>
      </c>
      <c r="BC9" s="71" t="str">
        <f t="shared" si="33"/>
        <v>A</v>
      </c>
      <c r="BD9" s="71" t="str">
        <f t="shared" si="34"/>
        <v>8</v>
      </c>
      <c r="BE9" s="70" t="str">
        <f t="shared" si="35"/>
        <v>PASS</v>
      </c>
      <c r="BF9" s="74">
        <v>99</v>
      </c>
      <c r="BG9" s="70" t="str">
        <f t="shared" si="36"/>
        <v>O</v>
      </c>
      <c r="BH9" s="70" t="str">
        <f t="shared" si="37"/>
        <v>10</v>
      </c>
      <c r="BI9" s="70" t="str">
        <f t="shared" si="38"/>
        <v>PASS</v>
      </c>
      <c r="BJ9" s="74">
        <f t="shared" si="39"/>
        <v>889</v>
      </c>
      <c r="BK9" s="74">
        <f t="shared" si="40"/>
        <v>200</v>
      </c>
      <c r="BL9" s="75">
        <f t="shared" si="41"/>
        <v>9.0909090909090917</v>
      </c>
      <c r="BM9" s="76">
        <f t="shared" si="42"/>
        <v>88.9</v>
      </c>
      <c r="BN9" s="77">
        <f>SUM(COUNTIF(D9:BI9, {"FAIL","AB"}))</f>
        <v>0</v>
      </c>
      <c r="BO9" s="72" t="str">
        <f t="shared" si="43"/>
        <v>FCD</v>
      </c>
      <c r="BQ9" s="70">
        <v>189</v>
      </c>
      <c r="BR9" s="70">
        <v>165</v>
      </c>
      <c r="BS9" s="70">
        <v>153</v>
      </c>
      <c r="BT9" s="70">
        <v>200</v>
      </c>
      <c r="BU9" s="80">
        <f t="shared" si="44"/>
        <v>8.8375000000000004</v>
      </c>
    </row>
    <row r="10" spans="1:73" s="51" customFormat="1" ht="30" customHeight="1" x14ac:dyDescent="0.3">
      <c r="A10" s="52">
        <v>7</v>
      </c>
      <c r="B10" s="54" t="s">
        <v>90</v>
      </c>
      <c r="C10" s="55" t="s">
        <v>91</v>
      </c>
      <c r="D10" s="44">
        <v>47</v>
      </c>
      <c r="E10" s="44">
        <v>27</v>
      </c>
      <c r="F10" s="44">
        <f t="shared" si="0"/>
        <v>74</v>
      </c>
      <c r="G10" s="44" t="str">
        <f t="shared" si="7"/>
        <v>A</v>
      </c>
      <c r="H10" s="45" t="str">
        <f t="shared" si="8"/>
        <v>8</v>
      </c>
      <c r="I10" s="45" t="str">
        <f t="shared" si="9"/>
        <v>PASS</v>
      </c>
      <c r="J10" s="44">
        <v>44</v>
      </c>
      <c r="K10" s="44">
        <v>24</v>
      </c>
      <c r="L10" s="44">
        <f t="shared" si="1"/>
        <v>68</v>
      </c>
      <c r="M10" s="45" t="str">
        <f t="shared" si="10"/>
        <v>B+</v>
      </c>
      <c r="N10" s="45" t="str">
        <f t="shared" si="11"/>
        <v>7</v>
      </c>
      <c r="O10" s="45" t="str">
        <f t="shared" si="12"/>
        <v>PASS</v>
      </c>
      <c r="P10" s="44">
        <v>39</v>
      </c>
      <c r="Q10" s="44">
        <v>22</v>
      </c>
      <c r="R10" s="44">
        <f t="shared" si="2"/>
        <v>61</v>
      </c>
      <c r="S10" s="45" t="str">
        <f t="shared" si="13"/>
        <v>B+</v>
      </c>
      <c r="T10" s="45" t="str">
        <f t="shared" si="14"/>
        <v>7</v>
      </c>
      <c r="U10" s="46" t="str">
        <f t="shared" si="15"/>
        <v>PASS</v>
      </c>
      <c r="V10" s="44">
        <v>46</v>
      </c>
      <c r="W10" s="44">
        <v>33</v>
      </c>
      <c r="X10" s="44">
        <f t="shared" si="3"/>
        <v>79</v>
      </c>
      <c r="Y10" s="45" t="str">
        <f t="shared" si="16"/>
        <v>A</v>
      </c>
      <c r="Z10" s="45" t="str">
        <f t="shared" si="17"/>
        <v>8</v>
      </c>
      <c r="AA10" s="46" t="str">
        <f t="shared" si="18"/>
        <v>PASS</v>
      </c>
      <c r="AB10" s="44">
        <v>43</v>
      </c>
      <c r="AC10" s="44">
        <v>36</v>
      </c>
      <c r="AD10" s="44">
        <f t="shared" si="4"/>
        <v>79</v>
      </c>
      <c r="AE10" s="45" t="str">
        <f t="shared" si="19"/>
        <v>A</v>
      </c>
      <c r="AF10" s="45" t="str">
        <f t="shared" si="20"/>
        <v>8</v>
      </c>
      <c r="AG10" s="46" t="str">
        <f t="shared" si="21"/>
        <v>PASS</v>
      </c>
      <c r="AH10" s="44">
        <v>47</v>
      </c>
      <c r="AI10" s="44">
        <v>48</v>
      </c>
      <c r="AJ10" s="44">
        <f t="shared" si="5"/>
        <v>95</v>
      </c>
      <c r="AK10" s="45" t="str">
        <f t="shared" si="22"/>
        <v>O</v>
      </c>
      <c r="AL10" s="45" t="str">
        <f t="shared" si="23"/>
        <v>10</v>
      </c>
      <c r="AM10" s="45" t="str">
        <f t="shared" si="24"/>
        <v>PASS</v>
      </c>
      <c r="AN10" s="44">
        <v>48</v>
      </c>
      <c r="AO10" s="44">
        <v>39</v>
      </c>
      <c r="AP10" s="44">
        <f t="shared" si="25"/>
        <v>87</v>
      </c>
      <c r="AQ10" s="45" t="str">
        <f t="shared" si="26"/>
        <v>A+</v>
      </c>
      <c r="AR10" s="45" t="str">
        <f t="shared" si="27"/>
        <v>9</v>
      </c>
      <c r="AS10" s="46" t="str">
        <f t="shared" si="28"/>
        <v>PASS</v>
      </c>
      <c r="AT10" s="44">
        <v>47</v>
      </c>
      <c r="AU10" s="44">
        <v>35</v>
      </c>
      <c r="AV10" s="44">
        <f t="shared" si="6"/>
        <v>82</v>
      </c>
      <c r="AW10" s="45" t="str">
        <f t="shared" si="29"/>
        <v>A+</v>
      </c>
      <c r="AX10" s="45" t="str">
        <f t="shared" si="30"/>
        <v>9</v>
      </c>
      <c r="AY10" s="45" t="str">
        <f t="shared" si="31"/>
        <v>PASS</v>
      </c>
      <c r="AZ10" s="44">
        <v>38</v>
      </c>
      <c r="BA10" s="60">
        <v>27</v>
      </c>
      <c r="BB10" s="44">
        <f t="shared" si="32"/>
        <v>65</v>
      </c>
      <c r="BC10" s="45" t="str">
        <f t="shared" si="33"/>
        <v>B+</v>
      </c>
      <c r="BD10" s="45" t="str">
        <f t="shared" si="34"/>
        <v>7</v>
      </c>
      <c r="BE10" s="44" t="str">
        <f t="shared" si="35"/>
        <v>PASS</v>
      </c>
      <c r="BF10" s="47">
        <v>95</v>
      </c>
      <c r="BG10" s="44" t="str">
        <f t="shared" si="36"/>
        <v>O</v>
      </c>
      <c r="BH10" s="44" t="str">
        <f t="shared" si="37"/>
        <v>10</v>
      </c>
      <c r="BI10" s="44" t="str">
        <f t="shared" si="38"/>
        <v>PASS</v>
      </c>
      <c r="BJ10" s="47">
        <f t="shared" si="39"/>
        <v>785</v>
      </c>
      <c r="BK10" s="47">
        <f t="shared" si="40"/>
        <v>175</v>
      </c>
      <c r="BL10" s="48">
        <f t="shared" si="41"/>
        <v>7.9545454545454541</v>
      </c>
      <c r="BM10" s="49">
        <f t="shared" si="42"/>
        <v>78.5</v>
      </c>
      <c r="BN10" s="50">
        <f>SUM(COUNTIF(D10:BI10, {"FAIL","AB"}))</f>
        <v>0</v>
      </c>
      <c r="BO10" s="46" t="str">
        <f t="shared" si="43"/>
        <v>FCD</v>
      </c>
      <c r="BQ10" s="44">
        <v>161</v>
      </c>
      <c r="BR10" s="44">
        <v>159</v>
      </c>
      <c r="BS10" s="44">
        <v>145</v>
      </c>
      <c r="BT10" s="44">
        <v>175</v>
      </c>
      <c r="BU10" s="79">
        <f t="shared" si="44"/>
        <v>8</v>
      </c>
    </row>
    <row r="11" spans="1:73" s="51" customFormat="1" ht="30" customHeight="1" x14ac:dyDescent="0.3">
      <c r="A11" s="52">
        <v>8</v>
      </c>
      <c r="B11" s="54" t="s">
        <v>92</v>
      </c>
      <c r="C11" s="55" t="s">
        <v>93</v>
      </c>
      <c r="D11" s="44">
        <v>31</v>
      </c>
      <c r="E11" s="44">
        <v>18</v>
      </c>
      <c r="F11" s="44">
        <f t="shared" si="0"/>
        <v>49</v>
      </c>
      <c r="G11" s="44" t="str">
        <f t="shared" si="7"/>
        <v>P</v>
      </c>
      <c r="H11" s="45" t="str">
        <f t="shared" si="8"/>
        <v>4</v>
      </c>
      <c r="I11" s="45" t="str">
        <f t="shared" si="9"/>
        <v>PASS</v>
      </c>
      <c r="J11" s="44">
        <v>33</v>
      </c>
      <c r="K11" s="44">
        <v>19</v>
      </c>
      <c r="L11" s="44">
        <f t="shared" si="1"/>
        <v>52</v>
      </c>
      <c r="M11" s="45" t="str">
        <f t="shared" si="10"/>
        <v>C</v>
      </c>
      <c r="N11" s="45" t="str">
        <f t="shared" si="11"/>
        <v>5</v>
      </c>
      <c r="O11" s="45" t="str">
        <f t="shared" si="12"/>
        <v>PASS</v>
      </c>
      <c r="P11" s="44">
        <v>32</v>
      </c>
      <c r="Q11" s="44">
        <v>28</v>
      </c>
      <c r="R11" s="44">
        <f t="shared" si="2"/>
        <v>60</v>
      </c>
      <c r="S11" s="45" t="str">
        <f t="shared" si="13"/>
        <v>B+</v>
      </c>
      <c r="T11" s="45" t="str">
        <f t="shared" si="14"/>
        <v>7</v>
      </c>
      <c r="U11" s="46" t="str">
        <f t="shared" si="15"/>
        <v>PASS</v>
      </c>
      <c r="V11" s="44">
        <v>38</v>
      </c>
      <c r="W11" s="44">
        <v>22</v>
      </c>
      <c r="X11" s="44">
        <f t="shared" si="3"/>
        <v>60</v>
      </c>
      <c r="Y11" s="45" t="str">
        <f t="shared" si="16"/>
        <v>B+</v>
      </c>
      <c r="Z11" s="45" t="str">
        <f t="shared" si="17"/>
        <v>7</v>
      </c>
      <c r="AA11" s="46" t="str">
        <f t="shared" si="18"/>
        <v>PASS</v>
      </c>
      <c r="AB11" s="44">
        <v>39</v>
      </c>
      <c r="AC11" s="44">
        <v>35</v>
      </c>
      <c r="AD11" s="44">
        <f t="shared" si="4"/>
        <v>74</v>
      </c>
      <c r="AE11" s="45" t="str">
        <f t="shared" si="19"/>
        <v>A</v>
      </c>
      <c r="AF11" s="45" t="str">
        <f t="shared" si="20"/>
        <v>8</v>
      </c>
      <c r="AG11" s="46" t="str">
        <f t="shared" si="21"/>
        <v>PASS</v>
      </c>
      <c r="AH11" s="44">
        <v>46</v>
      </c>
      <c r="AI11" s="44">
        <v>48</v>
      </c>
      <c r="AJ11" s="44">
        <f t="shared" si="5"/>
        <v>94</v>
      </c>
      <c r="AK11" s="45" t="str">
        <f t="shared" si="22"/>
        <v>O</v>
      </c>
      <c r="AL11" s="45" t="str">
        <f t="shared" si="23"/>
        <v>10</v>
      </c>
      <c r="AM11" s="45" t="str">
        <f t="shared" si="24"/>
        <v>PASS</v>
      </c>
      <c r="AN11" s="44">
        <v>48</v>
      </c>
      <c r="AO11" s="44">
        <v>30</v>
      </c>
      <c r="AP11" s="44">
        <f t="shared" si="25"/>
        <v>78</v>
      </c>
      <c r="AQ11" s="45" t="str">
        <f t="shared" si="26"/>
        <v>A</v>
      </c>
      <c r="AR11" s="45" t="str">
        <f t="shared" si="27"/>
        <v>8</v>
      </c>
      <c r="AS11" s="46" t="str">
        <f t="shared" si="28"/>
        <v>PASS</v>
      </c>
      <c r="AT11" s="44">
        <v>47</v>
      </c>
      <c r="AU11" s="44">
        <v>45</v>
      </c>
      <c r="AV11" s="44">
        <f t="shared" si="6"/>
        <v>92</v>
      </c>
      <c r="AW11" s="45" t="str">
        <f t="shared" si="29"/>
        <v>O</v>
      </c>
      <c r="AX11" s="45" t="str">
        <f t="shared" si="30"/>
        <v>10</v>
      </c>
      <c r="AY11" s="45" t="str">
        <f t="shared" si="31"/>
        <v>PASS</v>
      </c>
      <c r="AZ11" s="44">
        <v>38</v>
      </c>
      <c r="BA11" s="60">
        <v>19</v>
      </c>
      <c r="BB11" s="44">
        <f t="shared" si="32"/>
        <v>57</v>
      </c>
      <c r="BC11" s="45" t="str">
        <f t="shared" si="33"/>
        <v>B</v>
      </c>
      <c r="BD11" s="45" t="str">
        <f t="shared" si="34"/>
        <v>6</v>
      </c>
      <c r="BE11" s="44" t="str">
        <f t="shared" si="35"/>
        <v>PASS</v>
      </c>
      <c r="BF11" s="47">
        <v>93</v>
      </c>
      <c r="BG11" s="44" t="str">
        <f t="shared" si="36"/>
        <v>O</v>
      </c>
      <c r="BH11" s="44" t="str">
        <f t="shared" si="37"/>
        <v>10</v>
      </c>
      <c r="BI11" s="44" t="str">
        <f t="shared" si="38"/>
        <v>PASS</v>
      </c>
      <c r="BJ11" s="47">
        <f t="shared" si="39"/>
        <v>709</v>
      </c>
      <c r="BK11" s="47">
        <f t="shared" si="40"/>
        <v>151</v>
      </c>
      <c r="BL11" s="48">
        <f t="shared" si="41"/>
        <v>6.8636363636363633</v>
      </c>
      <c r="BM11" s="49">
        <f t="shared" si="42"/>
        <v>70.899999999999991</v>
      </c>
      <c r="BN11" s="50">
        <f>SUM(COUNTIF(D11:BI11, {"FAIL","AB"}))</f>
        <v>0</v>
      </c>
      <c r="BO11" s="46" t="str">
        <f t="shared" si="43"/>
        <v>FCD</v>
      </c>
      <c r="BQ11" s="44">
        <v>114</v>
      </c>
      <c r="BR11" s="44">
        <v>109</v>
      </c>
      <c r="BS11" s="44">
        <v>116</v>
      </c>
      <c r="BT11" s="44">
        <v>151</v>
      </c>
      <c r="BU11" s="79">
        <f t="shared" si="44"/>
        <v>6.125</v>
      </c>
    </row>
    <row r="12" spans="1:73" s="51" customFormat="1" ht="30" customHeight="1" x14ac:dyDescent="0.3">
      <c r="A12" s="52">
        <v>9</v>
      </c>
      <c r="B12" s="54" t="s">
        <v>94</v>
      </c>
      <c r="C12" s="55" t="s">
        <v>95</v>
      </c>
      <c r="D12" s="44">
        <v>35</v>
      </c>
      <c r="E12" s="44">
        <v>21</v>
      </c>
      <c r="F12" s="44">
        <f t="shared" si="0"/>
        <v>56</v>
      </c>
      <c r="G12" s="44" t="str">
        <f t="shared" si="7"/>
        <v>B</v>
      </c>
      <c r="H12" s="45" t="str">
        <f t="shared" si="8"/>
        <v>6</v>
      </c>
      <c r="I12" s="45" t="str">
        <f t="shared" si="9"/>
        <v>PASS</v>
      </c>
      <c r="J12" s="44">
        <v>33</v>
      </c>
      <c r="K12" s="44">
        <v>18</v>
      </c>
      <c r="L12" s="44">
        <f t="shared" si="1"/>
        <v>51</v>
      </c>
      <c r="M12" s="45" t="str">
        <f t="shared" si="10"/>
        <v>C</v>
      </c>
      <c r="N12" s="45" t="str">
        <f t="shared" si="11"/>
        <v>5</v>
      </c>
      <c r="O12" s="45" t="str">
        <f t="shared" si="12"/>
        <v>PASS</v>
      </c>
      <c r="P12" s="44">
        <v>36</v>
      </c>
      <c r="Q12" s="44">
        <v>22</v>
      </c>
      <c r="R12" s="44">
        <f t="shared" si="2"/>
        <v>58</v>
      </c>
      <c r="S12" s="45" t="str">
        <f t="shared" si="13"/>
        <v>B</v>
      </c>
      <c r="T12" s="45" t="str">
        <f t="shared" si="14"/>
        <v>6</v>
      </c>
      <c r="U12" s="46" t="str">
        <f t="shared" si="15"/>
        <v>PASS</v>
      </c>
      <c r="V12" s="44">
        <v>36</v>
      </c>
      <c r="W12" s="44">
        <v>30</v>
      </c>
      <c r="X12" s="44">
        <f t="shared" si="3"/>
        <v>66</v>
      </c>
      <c r="Y12" s="45" t="str">
        <f t="shared" si="16"/>
        <v>B+</v>
      </c>
      <c r="Z12" s="45" t="str">
        <f t="shared" si="17"/>
        <v>7</v>
      </c>
      <c r="AA12" s="46" t="str">
        <f t="shared" si="18"/>
        <v>PASS</v>
      </c>
      <c r="AB12" s="44">
        <v>34</v>
      </c>
      <c r="AC12" s="44">
        <v>18</v>
      </c>
      <c r="AD12" s="44">
        <f t="shared" si="4"/>
        <v>52</v>
      </c>
      <c r="AE12" s="45" t="str">
        <f t="shared" si="19"/>
        <v>C</v>
      </c>
      <c r="AF12" s="45" t="str">
        <f t="shared" si="20"/>
        <v>5</v>
      </c>
      <c r="AG12" s="46" t="str">
        <f t="shared" si="21"/>
        <v>PASS</v>
      </c>
      <c r="AH12" s="44">
        <v>47</v>
      </c>
      <c r="AI12" s="44">
        <v>43</v>
      </c>
      <c r="AJ12" s="44">
        <f t="shared" si="5"/>
        <v>90</v>
      </c>
      <c r="AK12" s="45" t="str">
        <f t="shared" si="22"/>
        <v>O</v>
      </c>
      <c r="AL12" s="45" t="str">
        <f t="shared" si="23"/>
        <v>10</v>
      </c>
      <c r="AM12" s="45" t="str">
        <f t="shared" si="24"/>
        <v>PASS</v>
      </c>
      <c r="AN12" s="44">
        <v>49</v>
      </c>
      <c r="AO12" s="44">
        <v>30</v>
      </c>
      <c r="AP12" s="44">
        <f t="shared" si="25"/>
        <v>79</v>
      </c>
      <c r="AQ12" s="45" t="str">
        <f t="shared" si="26"/>
        <v>A</v>
      </c>
      <c r="AR12" s="45" t="str">
        <f t="shared" si="27"/>
        <v>8</v>
      </c>
      <c r="AS12" s="46" t="str">
        <f t="shared" si="28"/>
        <v>PASS</v>
      </c>
      <c r="AT12" s="44">
        <v>46</v>
      </c>
      <c r="AU12" s="44">
        <v>46</v>
      </c>
      <c r="AV12" s="44">
        <f t="shared" si="6"/>
        <v>92</v>
      </c>
      <c r="AW12" s="45" t="str">
        <f t="shared" si="29"/>
        <v>O</v>
      </c>
      <c r="AX12" s="45" t="str">
        <f t="shared" si="30"/>
        <v>10</v>
      </c>
      <c r="AY12" s="45" t="str">
        <f t="shared" si="31"/>
        <v>PASS</v>
      </c>
      <c r="AZ12" s="44">
        <v>36</v>
      </c>
      <c r="BA12" s="60">
        <v>0</v>
      </c>
      <c r="BB12" s="44">
        <f t="shared" si="32"/>
        <v>36</v>
      </c>
      <c r="BC12" s="45" t="str">
        <f t="shared" si="33"/>
        <v>F</v>
      </c>
      <c r="BD12" s="45" t="str">
        <f t="shared" si="34"/>
        <v>0</v>
      </c>
      <c r="BE12" s="44" t="str">
        <f t="shared" si="35"/>
        <v>AB</v>
      </c>
      <c r="BF12" s="47">
        <v>94</v>
      </c>
      <c r="BG12" s="44" t="str">
        <f t="shared" si="36"/>
        <v>O</v>
      </c>
      <c r="BH12" s="44" t="str">
        <f t="shared" si="37"/>
        <v>10</v>
      </c>
      <c r="BI12" s="44" t="str">
        <f t="shared" si="38"/>
        <v>PASS</v>
      </c>
      <c r="BJ12" s="47">
        <f t="shared" si="39"/>
        <v>674</v>
      </c>
      <c r="BK12" s="47">
        <f t="shared" si="40"/>
        <v>141</v>
      </c>
      <c r="BL12" s="48">
        <f t="shared" si="41"/>
        <v>6.4090909090909092</v>
      </c>
      <c r="BM12" s="49">
        <f t="shared" si="42"/>
        <v>67.400000000000006</v>
      </c>
      <c r="BN12" s="50">
        <f>SUM(COUNTIF(D12:BI12, {"FAIL","AB"}))</f>
        <v>1</v>
      </c>
      <c r="BO12" s="46" t="str">
        <f t="shared" si="43"/>
        <v>FAIL</v>
      </c>
      <c r="BQ12" s="44">
        <v>152</v>
      </c>
      <c r="BR12" s="44">
        <v>95</v>
      </c>
      <c r="BS12" s="44">
        <v>113</v>
      </c>
      <c r="BT12" s="44">
        <v>141</v>
      </c>
      <c r="BU12" s="79">
        <f t="shared" si="44"/>
        <v>6.2625000000000002</v>
      </c>
    </row>
    <row r="13" spans="1:73" s="78" customFormat="1" ht="30" customHeight="1" x14ac:dyDescent="0.3">
      <c r="A13" s="67">
        <v>10</v>
      </c>
      <c r="B13" s="68" t="s">
        <v>96</v>
      </c>
      <c r="C13" s="69" t="s">
        <v>97</v>
      </c>
      <c r="D13" s="70">
        <v>50</v>
      </c>
      <c r="E13" s="70">
        <v>41</v>
      </c>
      <c r="F13" s="70">
        <f t="shared" si="0"/>
        <v>91</v>
      </c>
      <c r="G13" s="70" t="str">
        <f t="shared" si="7"/>
        <v>O</v>
      </c>
      <c r="H13" s="71" t="str">
        <f t="shared" si="8"/>
        <v>10</v>
      </c>
      <c r="I13" s="71" t="str">
        <f t="shared" si="9"/>
        <v>PASS</v>
      </c>
      <c r="J13" s="70">
        <v>49</v>
      </c>
      <c r="K13" s="70">
        <v>39</v>
      </c>
      <c r="L13" s="70">
        <f t="shared" si="1"/>
        <v>88</v>
      </c>
      <c r="M13" s="71" t="str">
        <f t="shared" si="10"/>
        <v>A+</v>
      </c>
      <c r="N13" s="71" t="str">
        <f t="shared" si="11"/>
        <v>9</v>
      </c>
      <c r="O13" s="71" t="str">
        <f t="shared" si="12"/>
        <v>PASS</v>
      </c>
      <c r="P13" s="70">
        <v>50</v>
      </c>
      <c r="Q13" s="70">
        <v>38</v>
      </c>
      <c r="R13" s="70">
        <f t="shared" si="2"/>
        <v>88</v>
      </c>
      <c r="S13" s="71" t="str">
        <f t="shared" si="13"/>
        <v>A+</v>
      </c>
      <c r="T13" s="71" t="str">
        <f t="shared" si="14"/>
        <v>9</v>
      </c>
      <c r="U13" s="72" t="str">
        <f t="shared" si="15"/>
        <v>PASS</v>
      </c>
      <c r="V13" s="70">
        <v>47</v>
      </c>
      <c r="W13" s="70">
        <v>35</v>
      </c>
      <c r="X13" s="70">
        <f t="shared" si="3"/>
        <v>82</v>
      </c>
      <c r="Y13" s="71" t="str">
        <f t="shared" si="16"/>
        <v>A+</v>
      </c>
      <c r="Z13" s="71" t="str">
        <f t="shared" si="17"/>
        <v>9</v>
      </c>
      <c r="AA13" s="72" t="str">
        <f t="shared" si="18"/>
        <v>PASS</v>
      </c>
      <c r="AB13" s="70">
        <v>49</v>
      </c>
      <c r="AC13" s="70">
        <v>34</v>
      </c>
      <c r="AD13" s="70">
        <f t="shared" si="4"/>
        <v>83</v>
      </c>
      <c r="AE13" s="71" t="str">
        <f t="shared" si="19"/>
        <v>A+</v>
      </c>
      <c r="AF13" s="71" t="str">
        <f t="shared" si="20"/>
        <v>9</v>
      </c>
      <c r="AG13" s="72" t="str">
        <f t="shared" si="21"/>
        <v>PASS</v>
      </c>
      <c r="AH13" s="70">
        <v>50</v>
      </c>
      <c r="AI13" s="70">
        <v>50</v>
      </c>
      <c r="AJ13" s="70">
        <f t="shared" si="5"/>
        <v>100</v>
      </c>
      <c r="AK13" s="71" t="str">
        <f t="shared" si="22"/>
        <v>O</v>
      </c>
      <c r="AL13" s="71" t="str">
        <f t="shared" si="23"/>
        <v>10</v>
      </c>
      <c r="AM13" s="71" t="str">
        <f t="shared" si="24"/>
        <v>PASS</v>
      </c>
      <c r="AN13" s="70">
        <v>48</v>
      </c>
      <c r="AO13" s="70">
        <v>37</v>
      </c>
      <c r="AP13" s="70">
        <f t="shared" si="25"/>
        <v>85</v>
      </c>
      <c r="AQ13" s="71" t="str">
        <f t="shared" si="26"/>
        <v>A+</v>
      </c>
      <c r="AR13" s="71" t="str">
        <f t="shared" si="27"/>
        <v>9</v>
      </c>
      <c r="AS13" s="72" t="str">
        <f t="shared" si="28"/>
        <v>PASS</v>
      </c>
      <c r="AT13" s="70">
        <v>50</v>
      </c>
      <c r="AU13" s="70">
        <v>49</v>
      </c>
      <c r="AV13" s="70">
        <f t="shared" si="6"/>
        <v>99</v>
      </c>
      <c r="AW13" s="71" t="str">
        <f t="shared" si="29"/>
        <v>O</v>
      </c>
      <c r="AX13" s="71" t="str">
        <f t="shared" si="30"/>
        <v>10</v>
      </c>
      <c r="AY13" s="71" t="str">
        <f t="shared" si="31"/>
        <v>PASS</v>
      </c>
      <c r="AZ13" s="70">
        <v>43</v>
      </c>
      <c r="BA13" s="73">
        <v>27</v>
      </c>
      <c r="BB13" s="70">
        <f t="shared" si="32"/>
        <v>70</v>
      </c>
      <c r="BC13" s="71" t="str">
        <f t="shared" si="33"/>
        <v>A</v>
      </c>
      <c r="BD13" s="71" t="str">
        <f t="shared" si="34"/>
        <v>8</v>
      </c>
      <c r="BE13" s="70" t="str">
        <f t="shared" si="35"/>
        <v>PASS</v>
      </c>
      <c r="BF13" s="74">
        <v>99</v>
      </c>
      <c r="BG13" s="70" t="str">
        <f t="shared" si="36"/>
        <v>O</v>
      </c>
      <c r="BH13" s="70" t="str">
        <f t="shared" si="37"/>
        <v>10</v>
      </c>
      <c r="BI13" s="70" t="str">
        <f t="shared" si="38"/>
        <v>PASS</v>
      </c>
      <c r="BJ13" s="74">
        <f t="shared" si="39"/>
        <v>885</v>
      </c>
      <c r="BK13" s="74">
        <f t="shared" si="40"/>
        <v>204</v>
      </c>
      <c r="BL13" s="75">
        <f t="shared" si="41"/>
        <v>9.2727272727272734</v>
      </c>
      <c r="BM13" s="76">
        <f t="shared" si="42"/>
        <v>88.5</v>
      </c>
      <c r="BN13" s="77">
        <f>SUM(COUNTIF(D13:BI13, {"FAIL","AB"}))</f>
        <v>0</v>
      </c>
      <c r="BO13" s="72" t="str">
        <f t="shared" si="43"/>
        <v>FCD</v>
      </c>
      <c r="BQ13" s="70">
        <v>182</v>
      </c>
      <c r="BR13" s="70">
        <v>156</v>
      </c>
      <c r="BS13" s="70">
        <v>160</v>
      </c>
      <c r="BT13" s="70">
        <v>204</v>
      </c>
      <c r="BU13" s="80">
        <f t="shared" si="44"/>
        <v>8.7750000000000004</v>
      </c>
    </row>
    <row r="14" spans="1:73" s="51" customFormat="1" ht="30" customHeight="1" x14ac:dyDescent="0.3">
      <c r="A14" s="52">
        <v>11</v>
      </c>
      <c r="B14" s="54" t="s">
        <v>98</v>
      </c>
      <c r="C14" s="55" t="s">
        <v>99</v>
      </c>
      <c r="D14" s="44">
        <v>44</v>
      </c>
      <c r="E14" s="44">
        <v>21</v>
      </c>
      <c r="F14" s="44">
        <f t="shared" si="0"/>
        <v>65</v>
      </c>
      <c r="G14" s="44" t="str">
        <f t="shared" si="7"/>
        <v>B+</v>
      </c>
      <c r="H14" s="45" t="str">
        <f t="shared" si="8"/>
        <v>7</v>
      </c>
      <c r="I14" s="45" t="str">
        <f t="shared" si="9"/>
        <v>PASS</v>
      </c>
      <c r="J14" s="44">
        <v>37</v>
      </c>
      <c r="K14" s="44">
        <v>23</v>
      </c>
      <c r="L14" s="44">
        <f t="shared" si="1"/>
        <v>60</v>
      </c>
      <c r="M14" s="45" t="str">
        <f t="shared" si="10"/>
        <v>B+</v>
      </c>
      <c r="N14" s="45" t="str">
        <f t="shared" si="11"/>
        <v>7</v>
      </c>
      <c r="O14" s="45" t="str">
        <f t="shared" si="12"/>
        <v>PASS</v>
      </c>
      <c r="P14" s="44">
        <v>40</v>
      </c>
      <c r="Q14" s="44">
        <v>18</v>
      </c>
      <c r="R14" s="44">
        <f t="shared" si="2"/>
        <v>58</v>
      </c>
      <c r="S14" s="45" t="str">
        <f t="shared" si="13"/>
        <v>B</v>
      </c>
      <c r="T14" s="45" t="str">
        <f t="shared" si="14"/>
        <v>6</v>
      </c>
      <c r="U14" s="46" t="str">
        <f t="shared" si="15"/>
        <v>PASS</v>
      </c>
      <c r="V14" s="44">
        <v>44</v>
      </c>
      <c r="W14" s="44">
        <v>22</v>
      </c>
      <c r="X14" s="44">
        <f t="shared" si="3"/>
        <v>66</v>
      </c>
      <c r="Y14" s="45" t="str">
        <f t="shared" si="16"/>
        <v>B+</v>
      </c>
      <c r="Z14" s="45" t="str">
        <f t="shared" si="17"/>
        <v>7</v>
      </c>
      <c r="AA14" s="46" t="str">
        <f t="shared" si="18"/>
        <v>PASS</v>
      </c>
      <c r="AB14" s="44">
        <v>41</v>
      </c>
      <c r="AC14" s="44">
        <v>20</v>
      </c>
      <c r="AD14" s="44">
        <f t="shared" si="4"/>
        <v>61</v>
      </c>
      <c r="AE14" s="45" t="str">
        <f t="shared" si="19"/>
        <v>B+</v>
      </c>
      <c r="AF14" s="45" t="str">
        <f t="shared" si="20"/>
        <v>7</v>
      </c>
      <c r="AG14" s="46" t="str">
        <f t="shared" si="21"/>
        <v>PASS</v>
      </c>
      <c r="AH14" s="44">
        <v>50</v>
      </c>
      <c r="AI14" s="44">
        <v>43</v>
      </c>
      <c r="AJ14" s="44">
        <f t="shared" si="5"/>
        <v>93</v>
      </c>
      <c r="AK14" s="45" t="str">
        <f t="shared" si="22"/>
        <v>O</v>
      </c>
      <c r="AL14" s="45" t="str">
        <f t="shared" si="23"/>
        <v>10</v>
      </c>
      <c r="AM14" s="45" t="str">
        <f t="shared" si="24"/>
        <v>PASS</v>
      </c>
      <c r="AN14" s="44">
        <v>49</v>
      </c>
      <c r="AO14" s="44">
        <v>46</v>
      </c>
      <c r="AP14" s="44">
        <f t="shared" si="25"/>
        <v>95</v>
      </c>
      <c r="AQ14" s="45" t="str">
        <f t="shared" si="26"/>
        <v>O</v>
      </c>
      <c r="AR14" s="45" t="str">
        <f t="shared" si="27"/>
        <v>10</v>
      </c>
      <c r="AS14" s="46" t="str">
        <f t="shared" si="28"/>
        <v>PASS</v>
      </c>
      <c r="AT14" s="44">
        <v>48</v>
      </c>
      <c r="AU14" s="44">
        <v>48</v>
      </c>
      <c r="AV14" s="44">
        <f t="shared" si="6"/>
        <v>96</v>
      </c>
      <c r="AW14" s="45" t="str">
        <f t="shared" si="29"/>
        <v>O</v>
      </c>
      <c r="AX14" s="45" t="str">
        <f t="shared" si="30"/>
        <v>10</v>
      </c>
      <c r="AY14" s="45" t="str">
        <f t="shared" si="31"/>
        <v>PASS</v>
      </c>
      <c r="AZ14" s="44">
        <v>41</v>
      </c>
      <c r="BA14" s="60">
        <v>37</v>
      </c>
      <c r="BB14" s="44">
        <f t="shared" si="32"/>
        <v>78</v>
      </c>
      <c r="BC14" s="45" t="str">
        <f t="shared" si="33"/>
        <v>A</v>
      </c>
      <c r="BD14" s="45" t="str">
        <f t="shared" si="34"/>
        <v>8</v>
      </c>
      <c r="BE14" s="44" t="str">
        <f t="shared" si="35"/>
        <v>PASS</v>
      </c>
      <c r="BF14" s="47">
        <v>98</v>
      </c>
      <c r="BG14" s="44" t="str">
        <f t="shared" si="36"/>
        <v>O</v>
      </c>
      <c r="BH14" s="44" t="str">
        <f t="shared" si="37"/>
        <v>10</v>
      </c>
      <c r="BI14" s="44" t="str">
        <f t="shared" si="38"/>
        <v>PASS</v>
      </c>
      <c r="BJ14" s="47">
        <f t="shared" si="39"/>
        <v>770</v>
      </c>
      <c r="BK14" s="47">
        <f t="shared" si="40"/>
        <v>166</v>
      </c>
      <c r="BL14" s="48">
        <f t="shared" si="41"/>
        <v>7.5454545454545459</v>
      </c>
      <c r="BM14" s="49">
        <f t="shared" si="42"/>
        <v>77</v>
      </c>
      <c r="BN14" s="50">
        <f>SUM(COUNTIF(D14:BI14, {"FAIL","AB"}))</f>
        <v>0</v>
      </c>
      <c r="BO14" s="46" t="str">
        <f t="shared" si="43"/>
        <v>FCD</v>
      </c>
      <c r="BQ14" s="44">
        <v>150</v>
      </c>
      <c r="BR14" s="44">
        <v>135</v>
      </c>
      <c r="BS14" s="44">
        <v>127</v>
      </c>
      <c r="BT14" s="44">
        <v>166</v>
      </c>
      <c r="BU14" s="79">
        <f t="shared" si="44"/>
        <v>7.2249999999999996</v>
      </c>
    </row>
    <row r="15" spans="1:73" s="51" customFormat="1" ht="30" customHeight="1" x14ac:dyDescent="0.3">
      <c r="A15" s="52">
        <v>12</v>
      </c>
      <c r="B15" s="54" t="s">
        <v>100</v>
      </c>
      <c r="C15" s="55" t="s">
        <v>101</v>
      </c>
      <c r="D15" s="44">
        <v>46</v>
      </c>
      <c r="E15" s="44">
        <v>37</v>
      </c>
      <c r="F15" s="44">
        <f t="shared" si="0"/>
        <v>83</v>
      </c>
      <c r="G15" s="44" t="str">
        <f t="shared" si="7"/>
        <v>A+</v>
      </c>
      <c r="H15" s="45" t="str">
        <f t="shared" si="8"/>
        <v>9</v>
      </c>
      <c r="I15" s="45" t="str">
        <f t="shared" si="9"/>
        <v>PASS</v>
      </c>
      <c r="J15" s="44">
        <v>41</v>
      </c>
      <c r="K15" s="44">
        <v>28</v>
      </c>
      <c r="L15" s="44">
        <f t="shared" si="1"/>
        <v>69</v>
      </c>
      <c r="M15" s="45" t="str">
        <f t="shared" si="10"/>
        <v>B+</v>
      </c>
      <c r="N15" s="45" t="str">
        <f t="shared" si="11"/>
        <v>7</v>
      </c>
      <c r="O15" s="45" t="str">
        <f t="shared" si="12"/>
        <v>PASS</v>
      </c>
      <c r="P15" s="44">
        <v>47</v>
      </c>
      <c r="Q15" s="44">
        <v>35</v>
      </c>
      <c r="R15" s="44">
        <f t="shared" si="2"/>
        <v>82</v>
      </c>
      <c r="S15" s="45" t="str">
        <f t="shared" si="13"/>
        <v>A+</v>
      </c>
      <c r="T15" s="45" t="str">
        <f t="shared" si="14"/>
        <v>9</v>
      </c>
      <c r="U15" s="46" t="str">
        <f t="shared" si="15"/>
        <v>PASS</v>
      </c>
      <c r="V15" s="44">
        <v>48</v>
      </c>
      <c r="W15" s="44">
        <v>20</v>
      </c>
      <c r="X15" s="44">
        <f t="shared" si="3"/>
        <v>68</v>
      </c>
      <c r="Y15" s="45" t="str">
        <f t="shared" si="16"/>
        <v>B+</v>
      </c>
      <c r="Z15" s="45" t="str">
        <f t="shared" si="17"/>
        <v>7</v>
      </c>
      <c r="AA15" s="46" t="str">
        <f t="shared" si="18"/>
        <v>PASS</v>
      </c>
      <c r="AB15" s="44">
        <v>46</v>
      </c>
      <c r="AC15" s="44">
        <v>37</v>
      </c>
      <c r="AD15" s="44">
        <f t="shared" si="4"/>
        <v>83</v>
      </c>
      <c r="AE15" s="45" t="str">
        <f t="shared" si="19"/>
        <v>A+</v>
      </c>
      <c r="AF15" s="45" t="str">
        <f t="shared" si="20"/>
        <v>9</v>
      </c>
      <c r="AG15" s="46" t="str">
        <f t="shared" si="21"/>
        <v>PASS</v>
      </c>
      <c r="AH15" s="44">
        <v>50</v>
      </c>
      <c r="AI15" s="44">
        <v>46</v>
      </c>
      <c r="AJ15" s="44">
        <f t="shared" si="5"/>
        <v>96</v>
      </c>
      <c r="AK15" s="45" t="str">
        <f t="shared" si="22"/>
        <v>O</v>
      </c>
      <c r="AL15" s="45" t="str">
        <f t="shared" si="23"/>
        <v>10</v>
      </c>
      <c r="AM15" s="45" t="str">
        <f t="shared" si="24"/>
        <v>PASS</v>
      </c>
      <c r="AN15" s="44">
        <v>49</v>
      </c>
      <c r="AO15" s="44">
        <v>32</v>
      </c>
      <c r="AP15" s="44">
        <f t="shared" si="25"/>
        <v>81</v>
      </c>
      <c r="AQ15" s="45" t="str">
        <f t="shared" si="26"/>
        <v>A+</v>
      </c>
      <c r="AR15" s="45" t="str">
        <f t="shared" si="27"/>
        <v>9</v>
      </c>
      <c r="AS15" s="46" t="str">
        <f t="shared" si="28"/>
        <v>PASS</v>
      </c>
      <c r="AT15" s="44">
        <v>46</v>
      </c>
      <c r="AU15" s="44">
        <v>46</v>
      </c>
      <c r="AV15" s="44">
        <f t="shared" si="6"/>
        <v>92</v>
      </c>
      <c r="AW15" s="45" t="str">
        <f t="shared" si="29"/>
        <v>O</v>
      </c>
      <c r="AX15" s="45" t="str">
        <f t="shared" si="30"/>
        <v>10</v>
      </c>
      <c r="AY15" s="45" t="str">
        <f t="shared" si="31"/>
        <v>PASS</v>
      </c>
      <c r="AZ15" s="44">
        <v>38</v>
      </c>
      <c r="BA15" s="60">
        <v>28</v>
      </c>
      <c r="BB15" s="44">
        <f t="shared" si="32"/>
        <v>66</v>
      </c>
      <c r="BC15" s="45" t="str">
        <f t="shared" si="33"/>
        <v>B+</v>
      </c>
      <c r="BD15" s="45" t="str">
        <f t="shared" si="34"/>
        <v>7</v>
      </c>
      <c r="BE15" s="44" t="str">
        <f t="shared" si="35"/>
        <v>PASS</v>
      </c>
      <c r="BF15" s="47">
        <v>97</v>
      </c>
      <c r="BG15" s="44" t="str">
        <f t="shared" si="36"/>
        <v>O</v>
      </c>
      <c r="BH15" s="44" t="str">
        <f t="shared" si="37"/>
        <v>10</v>
      </c>
      <c r="BI15" s="44" t="str">
        <f t="shared" si="38"/>
        <v>PASS</v>
      </c>
      <c r="BJ15" s="47">
        <f t="shared" si="39"/>
        <v>817</v>
      </c>
      <c r="BK15" s="47">
        <f t="shared" si="40"/>
        <v>186</v>
      </c>
      <c r="BL15" s="48">
        <f t="shared" si="41"/>
        <v>8.454545454545455</v>
      </c>
      <c r="BM15" s="49">
        <f t="shared" si="42"/>
        <v>81.699999999999989</v>
      </c>
      <c r="BN15" s="50">
        <f>SUM(COUNTIF(D15:BI15, {"FAIL","AB"}))</f>
        <v>0</v>
      </c>
      <c r="BO15" s="46" t="str">
        <f t="shared" si="43"/>
        <v>FCD</v>
      </c>
      <c r="BQ15" s="44">
        <v>142</v>
      </c>
      <c r="BR15" s="44">
        <v>124</v>
      </c>
      <c r="BS15" s="44">
        <v>126</v>
      </c>
      <c r="BT15" s="44">
        <v>186</v>
      </c>
      <c r="BU15" s="79">
        <f t="shared" si="44"/>
        <v>7.2249999999999996</v>
      </c>
    </row>
    <row r="16" spans="1:73" s="51" customFormat="1" ht="30" customHeight="1" x14ac:dyDescent="0.3">
      <c r="A16" s="52">
        <v>13</v>
      </c>
      <c r="B16" s="54" t="s">
        <v>102</v>
      </c>
      <c r="C16" s="55" t="s">
        <v>103</v>
      </c>
      <c r="D16" s="44">
        <v>35</v>
      </c>
      <c r="E16" s="44">
        <v>27</v>
      </c>
      <c r="F16" s="44">
        <f t="shared" si="0"/>
        <v>62</v>
      </c>
      <c r="G16" s="44" t="str">
        <f t="shared" si="7"/>
        <v>B+</v>
      </c>
      <c r="H16" s="45" t="str">
        <f t="shared" si="8"/>
        <v>7</v>
      </c>
      <c r="I16" s="45" t="str">
        <f t="shared" si="9"/>
        <v>PASS</v>
      </c>
      <c r="J16" s="44">
        <v>33</v>
      </c>
      <c r="K16" s="44">
        <v>24</v>
      </c>
      <c r="L16" s="44">
        <f t="shared" si="1"/>
        <v>57</v>
      </c>
      <c r="M16" s="45" t="str">
        <f t="shared" si="10"/>
        <v>B</v>
      </c>
      <c r="N16" s="45" t="str">
        <f t="shared" si="11"/>
        <v>6</v>
      </c>
      <c r="O16" s="45" t="str">
        <f t="shared" si="12"/>
        <v>PASS</v>
      </c>
      <c r="P16" s="44">
        <v>32</v>
      </c>
      <c r="Q16" s="44">
        <v>22</v>
      </c>
      <c r="R16" s="44">
        <f t="shared" si="2"/>
        <v>54</v>
      </c>
      <c r="S16" s="45" t="str">
        <f t="shared" si="13"/>
        <v>C</v>
      </c>
      <c r="T16" s="45" t="str">
        <f t="shared" si="14"/>
        <v>5</v>
      </c>
      <c r="U16" s="46" t="str">
        <f t="shared" si="15"/>
        <v>PASS</v>
      </c>
      <c r="V16" s="44">
        <v>38</v>
      </c>
      <c r="W16" s="44">
        <v>27</v>
      </c>
      <c r="X16" s="44">
        <f t="shared" si="3"/>
        <v>65</v>
      </c>
      <c r="Y16" s="45" t="str">
        <f t="shared" si="16"/>
        <v>B+</v>
      </c>
      <c r="Z16" s="45" t="str">
        <f t="shared" si="17"/>
        <v>7</v>
      </c>
      <c r="AA16" s="46" t="str">
        <f t="shared" si="18"/>
        <v>PASS</v>
      </c>
      <c r="AB16" s="44">
        <v>34</v>
      </c>
      <c r="AC16" s="44">
        <v>25</v>
      </c>
      <c r="AD16" s="44">
        <f t="shared" si="4"/>
        <v>59</v>
      </c>
      <c r="AE16" s="45" t="str">
        <f t="shared" si="19"/>
        <v>B</v>
      </c>
      <c r="AF16" s="45" t="str">
        <f t="shared" si="20"/>
        <v>6</v>
      </c>
      <c r="AG16" s="46" t="str">
        <f t="shared" si="21"/>
        <v>PASS</v>
      </c>
      <c r="AH16" s="44">
        <v>48</v>
      </c>
      <c r="AI16" s="44">
        <v>45</v>
      </c>
      <c r="AJ16" s="44">
        <f t="shared" si="5"/>
        <v>93</v>
      </c>
      <c r="AK16" s="45" t="str">
        <f t="shared" si="22"/>
        <v>O</v>
      </c>
      <c r="AL16" s="45" t="str">
        <f t="shared" si="23"/>
        <v>10</v>
      </c>
      <c r="AM16" s="45" t="str">
        <f t="shared" si="24"/>
        <v>PASS</v>
      </c>
      <c r="AN16" s="44">
        <v>49</v>
      </c>
      <c r="AO16" s="44">
        <v>38</v>
      </c>
      <c r="AP16" s="44">
        <f t="shared" si="25"/>
        <v>87</v>
      </c>
      <c r="AQ16" s="45" t="str">
        <f t="shared" si="26"/>
        <v>A+</v>
      </c>
      <c r="AR16" s="45" t="str">
        <f t="shared" si="27"/>
        <v>9</v>
      </c>
      <c r="AS16" s="46" t="str">
        <f t="shared" si="28"/>
        <v>PASS</v>
      </c>
      <c r="AT16" s="44">
        <v>45</v>
      </c>
      <c r="AU16" s="44">
        <v>48</v>
      </c>
      <c r="AV16" s="44">
        <f t="shared" si="6"/>
        <v>93</v>
      </c>
      <c r="AW16" s="45" t="str">
        <f t="shared" si="29"/>
        <v>O</v>
      </c>
      <c r="AX16" s="45" t="str">
        <f t="shared" si="30"/>
        <v>10</v>
      </c>
      <c r="AY16" s="45" t="str">
        <f t="shared" si="31"/>
        <v>PASS</v>
      </c>
      <c r="AZ16" s="44">
        <v>38</v>
      </c>
      <c r="BA16" s="60">
        <v>39</v>
      </c>
      <c r="BB16" s="44">
        <f t="shared" si="32"/>
        <v>77</v>
      </c>
      <c r="BC16" s="45" t="str">
        <f t="shared" si="33"/>
        <v>A</v>
      </c>
      <c r="BD16" s="45" t="str">
        <f t="shared" si="34"/>
        <v>8</v>
      </c>
      <c r="BE16" s="44" t="str">
        <f t="shared" si="35"/>
        <v>PASS</v>
      </c>
      <c r="BF16" s="47">
        <v>94</v>
      </c>
      <c r="BG16" s="44" t="str">
        <f t="shared" si="36"/>
        <v>O</v>
      </c>
      <c r="BH16" s="44" t="str">
        <f t="shared" si="37"/>
        <v>10</v>
      </c>
      <c r="BI16" s="44" t="str">
        <f t="shared" si="38"/>
        <v>PASS</v>
      </c>
      <c r="BJ16" s="47">
        <f t="shared" si="39"/>
        <v>741</v>
      </c>
      <c r="BK16" s="47">
        <f t="shared" si="40"/>
        <v>155</v>
      </c>
      <c r="BL16" s="48">
        <f t="shared" si="41"/>
        <v>7.0454545454545459</v>
      </c>
      <c r="BM16" s="49">
        <f t="shared" si="42"/>
        <v>74.099999999999994</v>
      </c>
      <c r="BN16" s="50">
        <f>SUM(COUNTIF(D16:BI16, {"FAIL","AB"}))</f>
        <v>0</v>
      </c>
      <c r="BO16" s="46" t="str">
        <f t="shared" si="43"/>
        <v>FCD</v>
      </c>
      <c r="BQ16" s="44">
        <v>139</v>
      </c>
      <c r="BR16" s="44">
        <v>100</v>
      </c>
      <c r="BS16" s="44">
        <v>113</v>
      </c>
      <c r="BT16" s="44">
        <v>155</v>
      </c>
      <c r="BU16" s="79">
        <f t="shared" si="44"/>
        <v>6.3375000000000004</v>
      </c>
    </row>
    <row r="17" spans="1:73" s="51" customFormat="1" ht="30" customHeight="1" x14ac:dyDescent="0.3">
      <c r="A17" s="52">
        <v>14</v>
      </c>
      <c r="B17" s="54" t="s">
        <v>104</v>
      </c>
      <c r="C17" s="55" t="s">
        <v>105</v>
      </c>
      <c r="D17" s="44">
        <v>49</v>
      </c>
      <c r="E17" s="44">
        <v>34</v>
      </c>
      <c r="F17" s="44">
        <f t="shared" si="0"/>
        <v>83</v>
      </c>
      <c r="G17" s="44" t="str">
        <f t="shared" si="7"/>
        <v>A+</v>
      </c>
      <c r="H17" s="45" t="str">
        <f t="shared" si="8"/>
        <v>9</v>
      </c>
      <c r="I17" s="45" t="str">
        <f t="shared" si="9"/>
        <v>PASS</v>
      </c>
      <c r="J17" s="44">
        <v>44</v>
      </c>
      <c r="K17" s="44">
        <v>33</v>
      </c>
      <c r="L17" s="44">
        <f t="shared" si="1"/>
        <v>77</v>
      </c>
      <c r="M17" s="45" t="str">
        <f t="shared" si="10"/>
        <v>A</v>
      </c>
      <c r="N17" s="45" t="str">
        <f t="shared" si="11"/>
        <v>8</v>
      </c>
      <c r="O17" s="45" t="str">
        <f t="shared" si="12"/>
        <v>PASS</v>
      </c>
      <c r="P17" s="44">
        <v>50</v>
      </c>
      <c r="Q17" s="44">
        <v>31</v>
      </c>
      <c r="R17" s="44">
        <f t="shared" si="2"/>
        <v>81</v>
      </c>
      <c r="S17" s="45" t="str">
        <f t="shared" si="13"/>
        <v>A+</v>
      </c>
      <c r="T17" s="45" t="str">
        <f t="shared" si="14"/>
        <v>9</v>
      </c>
      <c r="U17" s="46" t="str">
        <f t="shared" si="15"/>
        <v>PASS</v>
      </c>
      <c r="V17" s="44">
        <v>46</v>
      </c>
      <c r="W17" s="44">
        <v>24</v>
      </c>
      <c r="X17" s="44">
        <f t="shared" si="3"/>
        <v>70</v>
      </c>
      <c r="Y17" s="45" t="str">
        <f t="shared" si="16"/>
        <v>A</v>
      </c>
      <c r="Z17" s="45" t="str">
        <f t="shared" si="17"/>
        <v>8</v>
      </c>
      <c r="AA17" s="46" t="str">
        <f t="shared" si="18"/>
        <v>PASS</v>
      </c>
      <c r="AB17" s="44">
        <v>49</v>
      </c>
      <c r="AC17" s="44">
        <v>35</v>
      </c>
      <c r="AD17" s="44">
        <f t="shared" si="4"/>
        <v>84</v>
      </c>
      <c r="AE17" s="45" t="str">
        <f t="shared" si="19"/>
        <v>A+</v>
      </c>
      <c r="AF17" s="45" t="str">
        <f t="shared" si="20"/>
        <v>9</v>
      </c>
      <c r="AG17" s="46" t="str">
        <f t="shared" si="21"/>
        <v>PASS</v>
      </c>
      <c r="AH17" s="44">
        <v>50</v>
      </c>
      <c r="AI17" s="44">
        <v>47</v>
      </c>
      <c r="AJ17" s="44">
        <f t="shared" si="5"/>
        <v>97</v>
      </c>
      <c r="AK17" s="45" t="str">
        <f t="shared" si="22"/>
        <v>O</v>
      </c>
      <c r="AL17" s="45" t="str">
        <f t="shared" si="23"/>
        <v>10</v>
      </c>
      <c r="AM17" s="45" t="str">
        <f t="shared" si="24"/>
        <v>PASS</v>
      </c>
      <c r="AN17" s="44">
        <v>46</v>
      </c>
      <c r="AO17" s="44">
        <v>49</v>
      </c>
      <c r="AP17" s="44">
        <f t="shared" si="25"/>
        <v>95</v>
      </c>
      <c r="AQ17" s="45" t="str">
        <f t="shared" si="26"/>
        <v>O</v>
      </c>
      <c r="AR17" s="45" t="str">
        <f t="shared" si="27"/>
        <v>10</v>
      </c>
      <c r="AS17" s="46" t="str">
        <f t="shared" si="28"/>
        <v>PASS</v>
      </c>
      <c r="AT17" s="44">
        <v>47</v>
      </c>
      <c r="AU17" s="44">
        <v>47</v>
      </c>
      <c r="AV17" s="44">
        <f t="shared" si="6"/>
        <v>94</v>
      </c>
      <c r="AW17" s="45" t="str">
        <f t="shared" si="29"/>
        <v>O</v>
      </c>
      <c r="AX17" s="45" t="str">
        <f t="shared" si="30"/>
        <v>10</v>
      </c>
      <c r="AY17" s="45" t="str">
        <f t="shared" si="31"/>
        <v>PASS</v>
      </c>
      <c r="AZ17" s="44">
        <v>44</v>
      </c>
      <c r="BA17" s="60">
        <v>28</v>
      </c>
      <c r="BB17" s="44">
        <f t="shared" si="32"/>
        <v>72</v>
      </c>
      <c r="BC17" s="45" t="str">
        <f t="shared" si="33"/>
        <v>A</v>
      </c>
      <c r="BD17" s="45" t="str">
        <f t="shared" si="34"/>
        <v>8</v>
      </c>
      <c r="BE17" s="44" t="str">
        <f t="shared" si="35"/>
        <v>PASS</v>
      </c>
      <c r="BF17" s="47">
        <v>98</v>
      </c>
      <c r="BG17" s="44" t="str">
        <f t="shared" si="36"/>
        <v>O</v>
      </c>
      <c r="BH17" s="44" t="str">
        <f t="shared" si="37"/>
        <v>10</v>
      </c>
      <c r="BI17" s="44" t="str">
        <f t="shared" si="38"/>
        <v>PASS</v>
      </c>
      <c r="BJ17" s="47">
        <f t="shared" si="39"/>
        <v>851</v>
      </c>
      <c r="BK17" s="47">
        <f t="shared" si="40"/>
        <v>195</v>
      </c>
      <c r="BL17" s="48">
        <f t="shared" si="41"/>
        <v>8.8636363636363633</v>
      </c>
      <c r="BM17" s="49">
        <f t="shared" si="42"/>
        <v>85.1</v>
      </c>
      <c r="BN17" s="50">
        <f>SUM(COUNTIF(D17:BI17, {"FAIL","AB"}))</f>
        <v>0</v>
      </c>
      <c r="BO17" s="46" t="str">
        <f t="shared" si="43"/>
        <v>FCD</v>
      </c>
      <c r="BQ17" s="44">
        <v>172</v>
      </c>
      <c r="BR17" s="44">
        <v>156</v>
      </c>
      <c r="BS17" s="44">
        <v>146</v>
      </c>
      <c r="BT17" s="44">
        <v>195</v>
      </c>
      <c r="BU17" s="79">
        <f t="shared" si="44"/>
        <v>8.3625000000000007</v>
      </c>
    </row>
    <row r="18" spans="1:73" s="51" customFormat="1" ht="30" customHeight="1" x14ac:dyDescent="0.3">
      <c r="A18" s="52">
        <v>15</v>
      </c>
      <c r="B18" s="54" t="s">
        <v>106</v>
      </c>
      <c r="C18" s="55" t="s">
        <v>107</v>
      </c>
      <c r="D18" s="44">
        <v>41</v>
      </c>
      <c r="E18" s="44">
        <v>23</v>
      </c>
      <c r="F18" s="44">
        <f t="shared" si="0"/>
        <v>64</v>
      </c>
      <c r="G18" s="44" t="str">
        <f t="shared" si="7"/>
        <v>B+</v>
      </c>
      <c r="H18" s="45" t="str">
        <f t="shared" si="8"/>
        <v>7</v>
      </c>
      <c r="I18" s="45" t="str">
        <f t="shared" si="9"/>
        <v>PASS</v>
      </c>
      <c r="J18" s="44">
        <v>34</v>
      </c>
      <c r="K18" s="44">
        <v>18</v>
      </c>
      <c r="L18" s="44">
        <f t="shared" si="1"/>
        <v>52</v>
      </c>
      <c r="M18" s="45" t="str">
        <f t="shared" si="10"/>
        <v>C</v>
      </c>
      <c r="N18" s="45" t="str">
        <f t="shared" si="11"/>
        <v>5</v>
      </c>
      <c r="O18" s="45" t="str">
        <f t="shared" si="12"/>
        <v>PASS</v>
      </c>
      <c r="P18" s="44">
        <v>40</v>
      </c>
      <c r="Q18" s="44">
        <v>20</v>
      </c>
      <c r="R18" s="44">
        <f t="shared" si="2"/>
        <v>60</v>
      </c>
      <c r="S18" s="45" t="str">
        <f t="shared" si="13"/>
        <v>B+</v>
      </c>
      <c r="T18" s="45" t="str">
        <f t="shared" si="14"/>
        <v>7</v>
      </c>
      <c r="U18" s="46" t="str">
        <f t="shared" si="15"/>
        <v>PASS</v>
      </c>
      <c r="V18" s="44">
        <v>35</v>
      </c>
      <c r="W18" s="44">
        <v>27</v>
      </c>
      <c r="X18" s="44">
        <f t="shared" si="3"/>
        <v>62</v>
      </c>
      <c r="Y18" s="45" t="str">
        <f t="shared" si="16"/>
        <v>B+</v>
      </c>
      <c r="Z18" s="45" t="str">
        <f t="shared" si="17"/>
        <v>7</v>
      </c>
      <c r="AA18" s="46" t="str">
        <f t="shared" si="18"/>
        <v>PASS</v>
      </c>
      <c r="AB18" s="44">
        <v>35</v>
      </c>
      <c r="AC18" s="44">
        <v>18</v>
      </c>
      <c r="AD18" s="44">
        <f t="shared" si="4"/>
        <v>53</v>
      </c>
      <c r="AE18" s="45" t="str">
        <f t="shared" si="19"/>
        <v>C</v>
      </c>
      <c r="AF18" s="45" t="str">
        <f t="shared" si="20"/>
        <v>5</v>
      </c>
      <c r="AG18" s="46" t="str">
        <f t="shared" si="21"/>
        <v>PASS</v>
      </c>
      <c r="AH18" s="44">
        <v>49</v>
      </c>
      <c r="AI18" s="44">
        <v>45</v>
      </c>
      <c r="AJ18" s="44">
        <f t="shared" si="5"/>
        <v>94</v>
      </c>
      <c r="AK18" s="45" t="str">
        <f t="shared" si="22"/>
        <v>O</v>
      </c>
      <c r="AL18" s="45" t="str">
        <f t="shared" si="23"/>
        <v>10</v>
      </c>
      <c r="AM18" s="45" t="str">
        <f t="shared" si="24"/>
        <v>PASS</v>
      </c>
      <c r="AN18" s="44">
        <v>44</v>
      </c>
      <c r="AO18" s="44">
        <v>30</v>
      </c>
      <c r="AP18" s="44">
        <f t="shared" si="25"/>
        <v>74</v>
      </c>
      <c r="AQ18" s="45" t="str">
        <f t="shared" si="26"/>
        <v>A</v>
      </c>
      <c r="AR18" s="45" t="str">
        <f t="shared" si="27"/>
        <v>8</v>
      </c>
      <c r="AS18" s="46" t="str">
        <f t="shared" si="28"/>
        <v>PASS</v>
      </c>
      <c r="AT18" s="44">
        <v>48</v>
      </c>
      <c r="AU18" s="44">
        <v>30</v>
      </c>
      <c r="AV18" s="44">
        <f t="shared" si="6"/>
        <v>78</v>
      </c>
      <c r="AW18" s="45" t="str">
        <f t="shared" si="29"/>
        <v>A</v>
      </c>
      <c r="AX18" s="45" t="str">
        <f t="shared" si="30"/>
        <v>8</v>
      </c>
      <c r="AY18" s="45" t="str">
        <f t="shared" si="31"/>
        <v>PASS</v>
      </c>
      <c r="AZ18" s="44">
        <v>41</v>
      </c>
      <c r="BA18" s="60">
        <v>20</v>
      </c>
      <c r="BB18" s="44">
        <f t="shared" si="32"/>
        <v>61</v>
      </c>
      <c r="BC18" s="45" t="str">
        <f t="shared" si="33"/>
        <v>B+</v>
      </c>
      <c r="BD18" s="45" t="str">
        <f t="shared" si="34"/>
        <v>7</v>
      </c>
      <c r="BE18" s="44" t="str">
        <f t="shared" si="35"/>
        <v>PASS</v>
      </c>
      <c r="BF18" s="47">
        <v>98</v>
      </c>
      <c r="BG18" s="44" t="str">
        <f t="shared" si="36"/>
        <v>O</v>
      </c>
      <c r="BH18" s="44" t="str">
        <f t="shared" si="37"/>
        <v>10</v>
      </c>
      <c r="BI18" s="44" t="str">
        <f t="shared" si="38"/>
        <v>PASS</v>
      </c>
      <c r="BJ18" s="47">
        <f t="shared" si="39"/>
        <v>696</v>
      </c>
      <c r="BK18" s="47">
        <f t="shared" si="40"/>
        <v>153</v>
      </c>
      <c r="BL18" s="48">
        <f t="shared" si="41"/>
        <v>6.9545454545454541</v>
      </c>
      <c r="BM18" s="49">
        <f t="shared" si="42"/>
        <v>69.599999999999994</v>
      </c>
      <c r="BN18" s="50">
        <f>SUM(COUNTIF(D18:BI18, {"FAIL","AB"}))</f>
        <v>0</v>
      </c>
      <c r="BO18" s="46" t="str">
        <f t="shared" si="43"/>
        <v>FC</v>
      </c>
      <c r="BQ18" s="44">
        <v>122</v>
      </c>
      <c r="BR18" s="44">
        <v>87</v>
      </c>
      <c r="BS18" s="44">
        <v>114</v>
      </c>
      <c r="BT18" s="44">
        <v>153</v>
      </c>
      <c r="BU18" s="79">
        <f t="shared" si="44"/>
        <v>5.95</v>
      </c>
    </row>
    <row r="19" spans="1:73" s="51" customFormat="1" ht="30" customHeight="1" x14ac:dyDescent="0.3">
      <c r="A19" s="52">
        <v>16</v>
      </c>
      <c r="B19" s="54" t="s">
        <v>108</v>
      </c>
      <c r="C19" s="55" t="s">
        <v>109</v>
      </c>
      <c r="D19" s="44">
        <v>42</v>
      </c>
      <c r="E19" s="44">
        <v>28</v>
      </c>
      <c r="F19" s="44">
        <f t="shared" si="0"/>
        <v>70</v>
      </c>
      <c r="G19" s="44" t="str">
        <f t="shared" si="7"/>
        <v>A</v>
      </c>
      <c r="H19" s="45" t="str">
        <f t="shared" si="8"/>
        <v>8</v>
      </c>
      <c r="I19" s="45" t="str">
        <f t="shared" si="9"/>
        <v>PASS</v>
      </c>
      <c r="J19" s="44">
        <v>36</v>
      </c>
      <c r="K19" s="44">
        <v>24</v>
      </c>
      <c r="L19" s="44">
        <f t="shared" si="1"/>
        <v>60</v>
      </c>
      <c r="M19" s="45" t="str">
        <f t="shared" si="10"/>
        <v>B+</v>
      </c>
      <c r="N19" s="45" t="str">
        <f t="shared" si="11"/>
        <v>7</v>
      </c>
      <c r="O19" s="45" t="str">
        <f t="shared" si="12"/>
        <v>PASS</v>
      </c>
      <c r="P19" s="44">
        <v>41</v>
      </c>
      <c r="Q19" s="44">
        <v>30</v>
      </c>
      <c r="R19" s="44">
        <f t="shared" si="2"/>
        <v>71</v>
      </c>
      <c r="S19" s="45" t="str">
        <f t="shared" si="13"/>
        <v>A</v>
      </c>
      <c r="T19" s="45" t="str">
        <f t="shared" si="14"/>
        <v>8</v>
      </c>
      <c r="U19" s="46" t="str">
        <f t="shared" si="15"/>
        <v>PASS</v>
      </c>
      <c r="V19" s="44">
        <v>40</v>
      </c>
      <c r="W19" s="44">
        <v>18</v>
      </c>
      <c r="X19" s="44">
        <f t="shared" si="3"/>
        <v>58</v>
      </c>
      <c r="Y19" s="45" t="str">
        <f t="shared" si="16"/>
        <v>B</v>
      </c>
      <c r="Z19" s="45" t="str">
        <f t="shared" si="17"/>
        <v>6</v>
      </c>
      <c r="AA19" s="46" t="str">
        <f t="shared" si="18"/>
        <v>PASS</v>
      </c>
      <c r="AB19" s="44">
        <v>43</v>
      </c>
      <c r="AC19" s="44">
        <v>30</v>
      </c>
      <c r="AD19" s="44">
        <f t="shared" si="4"/>
        <v>73</v>
      </c>
      <c r="AE19" s="45" t="str">
        <f t="shared" si="19"/>
        <v>A</v>
      </c>
      <c r="AF19" s="45" t="str">
        <f t="shared" si="20"/>
        <v>8</v>
      </c>
      <c r="AG19" s="46" t="str">
        <f t="shared" si="21"/>
        <v>PASS</v>
      </c>
      <c r="AH19" s="44">
        <v>49</v>
      </c>
      <c r="AI19" s="44">
        <v>50</v>
      </c>
      <c r="AJ19" s="44">
        <f t="shared" si="5"/>
        <v>99</v>
      </c>
      <c r="AK19" s="45" t="str">
        <f t="shared" si="22"/>
        <v>O</v>
      </c>
      <c r="AL19" s="45" t="str">
        <f t="shared" si="23"/>
        <v>10</v>
      </c>
      <c r="AM19" s="45" t="str">
        <f t="shared" si="24"/>
        <v>PASS</v>
      </c>
      <c r="AN19" s="44">
        <v>50</v>
      </c>
      <c r="AO19" s="44">
        <v>20</v>
      </c>
      <c r="AP19" s="44">
        <f t="shared" si="25"/>
        <v>70</v>
      </c>
      <c r="AQ19" s="45" t="str">
        <f t="shared" si="26"/>
        <v>A</v>
      </c>
      <c r="AR19" s="45" t="str">
        <f t="shared" si="27"/>
        <v>8</v>
      </c>
      <c r="AS19" s="46" t="str">
        <f t="shared" si="28"/>
        <v>PASS</v>
      </c>
      <c r="AT19" s="44">
        <v>48</v>
      </c>
      <c r="AU19" s="44">
        <v>47</v>
      </c>
      <c r="AV19" s="44">
        <f t="shared" si="6"/>
        <v>95</v>
      </c>
      <c r="AW19" s="45" t="str">
        <f t="shared" si="29"/>
        <v>O</v>
      </c>
      <c r="AX19" s="45" t="str">
        <f t="shared" si="30"/>
        <v>10</v>
      </c>
      <c r="AY19" s="45" t="str">
        <f t="shared" si="31"/>
        <v>PASS</v>
      </c>
      <c r="AZ19" s="44">
        <v>42</v>
      </c>
      <c r="BA19" s="60">
        <v>25</v>
      </c>
      <c r="BB19" s="44">
        <f t="shared" si="32"/>
        <v>67</v>
      </c>
      <c r="BC19" s="45" t="str">
        <f t="shared" si="33"/>
        <v>B+</v>
      </c>
      <c r="BD19" s="45" t="str">
        <f t="shared" si="34"/>
        <v>7</v>
      </c>
      <c r="BE19" s="44" t="str">
        <f t="shared" si="35"/>
        <v>PASS</v>
      </c>
      <c r="BF19" s="47">
        <v>99</v>
      </c>
      <c r="BG19" s="44" t="str">
        <f t="shared" si="36"/>
        <v>O</v>
      </c>
      <c r="BH19" s="44" t="str">
        <f t="shared" si="37"/>
        <v>10</v>
      </c>
      <c r="BI19" s="44" t="str">
        <f t="shared" si="38"/>
        <v>PASS</v>
      </c>
      <c r="BJ19" s="47">
        <f t="shared" si="39"/>
        <v>762</v>
      </c>
      <c r="BK19" s="47">
        <f t="shared" si="40"/>
        <v>173</v>
      </c>
      <c r="BL19" s="48">
        <f t="shared" si="41"/>
        <v>7.8636363636363633</v>
      </c>
      <c r="BM19" s="49">
        <f t="shared" si="42"/>
        <v>76.2</v>
      </c>
      <c r="BN19" s="50">
        <f>SUM(COUNTIF(D19:BI19, {"FAIL","AB"}))</f>
        <v>0</v>
      </c>
      <c r="BO19" s="46" t="str">
        <f t="shared" si="43"/>
        <v>FCD</v>
      </c>
      <c r="BQ19" s="44">
        <v>166</v>
      </c>
      <c r="BR19" s="44">
        <v>127</v>
      </c>
      <c r="BS19" s="44">
        <v>135</v>
      </c>
      <c r="BT19" s="44">
        <v>173</v>
      </c>
      <c r="BU19" s="79">
        <f t="shared" si="44"/>
        <v>7.5125000000000002</v>
      </c>
    </row>
    <row r="20" spans="1:73" s="51" customFormat="1" ht="30" customHeight="1" x14ac:dyDescent="0.3">
      <c r="A20" s="52">
        <v>17</v>
      </c>
      <c r="B20" s="54" t="s">
        <v>110</v>
      </c>
      <c r="C20" s="55" t="s">
        <v>111</v>
      </c>
      <c r="D20" s="44">
        <v>49</v>
      </c>
      <c r="E20" s="44">
        <v>45</v>
      </c>
      <c r="F20" s="44">
        <f t="shared" si="0"/>
        <v>94</v>
      </c>
      <c r="G20" s="44" t="str">
        <f t="shared" si="7"/>
        <v>O</v>
      </c>
      <c r="H20" s="45" t="str">
        <f t="shared" si="8"/>
        <v>10</v>
      </c>
      <c r="I20" s="45" t="str">
        <f t="shared" si="9"/>
        <v>PASS</v>
      </c>
      <c r="J20" s="44">
        <v>41</v>
      </c>
      <c r="K20" s="44">
        <v>27</v>
      </c>
      <c r="L20" s="44">
        <f t="shared" si="1"/>
        <v>68</v>
      </c>
      <c r="M20" s="45" t="str">
        <f t="shared" si="10"/>
        <v>B+</v>
      </c>
      <c r="N20" s="45" t="str">
        <f t="shared" si="11"/>
        <v>7</v>
      </c>
      <c r="O20" s="45" t="str">
        <f t="shared" si="12"/>
        <v>PASS</v>
      </c>
      <c r="P20" s="44">
        <v>49</v>
      </c>
      <c r="Q20" s="44">
        <v>35</v>
      </c>
      <c r="R20" s="44">
        <f t="shared" si="2"/>
        <v>84</v>
      </c>
      <c r="S20" s="45" t="str">
        <f t="shared" si="13"/>
        <v>A+</v>
      </c>
      <c r="T20" s="45" t="str">
        <f t="shared" si="14"/>
        <v>9</v>
      </c>
      <c r="U20" s="46" t="str">
        <f t="shared" si="15"/>
        <v>PASS</v>
      </c>
      <c r="V20" s="44">
        <v>45</v>
      </c>
      <c r="W20" s="44">
        <v>34</v>
      </c>
      <c r="X20" s="44">
        <f t="shared" si="3"/>
        <v>79</v>
      </c>
      <c r="Y20" s="45" t="str">
        <f t="shared" si="16"/>
        <v>A</v>
      </c>
      <c r="Z20" s="45" t="str">
        <f t="shared" si="17"/>
        <v>8</v>
      </c>
      <c r="AA20" s="46" t="str">
        <f t="shared" si="18"/>
        <v>PASS</v>
      </c>
      <c r="AB20" s="44">
        <v>46</v>
      </c>
      <c r="AC20" s="44">
        <v>41</v>
      </c>
      <c r="AD20" s="44">
        <f t="shared" si="4"/>
        <v>87</v>
      </c>
      <c r="AE20" s="45" t="str">
        <f t="shared" si="19"/>
        <v>A+</v>
      </c>
      <c r="AF20" s="45" t="str">
        <f t="shared" si="20"/>
        <v>9</v>
      </c>
      <c r="AG20" s="46" t="str">
        <f t="shared" si="21"/>
        <v>PASS</v>
      </c>
      <c r="AH20" s="44">
        <v>47</v>
      </c>
      <c r="AI20" s="44">
        <v>45</v>
      </c>
      <c r="AJ20" s="44">
        <f t="shared" si="5"/>
        <v>92</v>
      </c>
      <c r="AK20" s="45" t="str">
        <f t="shared" si="22"/>
        <v>O</v>
      </c>
      <c r="AL20" s="45" t="str">
        <f t="shared" si="23"/>
        <v>10</v>
      </c>
      <c r="AM20" s="45" t="str">
        <f t="shared" si="24"/>
        <v>PASS</v>
      </c>
      <c r="AN20" s="44">
        <v>47</v>
      </c>
      <c r="AO20" s="44">
        <v>35</v>
      </c>
      <c r="AP20" s="44">
        <f t="shared" si="25"/>
        <v>82</v>
      </c>
      <c r="AQ20" s="45" t="str">
        <f t="shared" si="26"/>
        <v>A+</v>
      </c>
      <c r="AR20" s="45" t="str">
        <f t="shared" si="27"/>
        <v>9</v>
      </c>
      <c r="AS20" s="46" t="str">
        <f t="shared" si="28"/>
        <v>PASS</v>
      </c>
      <c r="AT20" s="44">
        <v>46</v>
      </c>
      <c r="AU20" s="44">
        <v>36</v>
      </c>
      <c r="AV20" s="44">
        <f t="shared" si="6"/>
        <v>82</v>
      </c>
      <c r="AW20" s="45" t="str">
        <f t="shared" si="29"/>
        <v>A+</v>
      </c>
      <c r="AX20" s="45" t="str">
        <f t="shared" si="30"/>
        <v>9</v>
      </c>
      <c r="AY20" s="45" t="str">
        <f t="shared" si="31"/>
        <v>PASS</v>
      </c>
      <c r="AZ20" s="44">
        <v>43</v>
      </c>
      <c r="BA20" s="60">
        <v>29</v>
      </c>
      <c r="BB20" s="44">
        <f t="shared" si="32"/>
        <v>72</v>
      </c>
      <c r="BC20" s="45" t="str">
        <f t="shared" si="33"/>
        <v>A</v>
      </c>
      <c r="BD20" s="45" t="str">
        <f t="shared" si="34"/>
        <v>8</v>
      </c>
      <c r="BE20" s="44" t="str">
        <f t="shared" si="35"/>
        <v>PASS</v>
      </c>
      <c r="BF20" s="47">
        <v>99</v>
      </c>
      <c r="BG20" s="44" t="str">
        <f t="shared" si="36"/>
        <v>O</v>
      </c>
      <c r="BH20" s="44" t="str">
        <f t="shared" si="37"/>
        <v>10</v>
      </c>
      <c r="BI20" s="44" t="str">
        <f t="shared" si="38"/>
        <v>PASS</v>
      </c>
      <c r="BJ20" s="47">
        <f t="shared" si="39"/>
        <v>839</v>
      </c>
      <c r="BK20" s="47">
        <f t="shared" si="40"/>
        <v>192</v>
      </c>
      <c r="BL20" s="48">
        <f t="shared" si="41"/>
        <v>8.7272727272727266</v>
      </c>
      <c r="BM20" s="49">
        <f t="shared" si="42"/>
        <v>83.899999999999991</v>
      </c>
      <c r="BN20" s="50">
        <f>SUM(COUNTIF(D20:BI20, {"FAIL","AB"}))</f>
        <v>0</v>
      </c>
      <c r="BO20" s="46" t="str">
        <f t="shared" si="43"/>
        <v>FCD</v>
      </c>
      <c r="BQ20" s="44">
        <v>169</v>
      </c>
      <c r="BR20" s="44">
        <v>155</v>
      </c>
      <c r="BS20" s="44">
        <v>145</v>
      </c>
      <c r="BT20" s="44">
        <v>192</v>
      </c>
      <c r="BU20" s="79">
        <f t="shared" si="44"/>
        <v>8.2624999999999993</v>
      </c>
    </row>
    <row r="21" spans="1:73" s="51" customFormat="1" ht="30" customHeight="1" x14ac:dyDescent="0.3">
      <c r="A21" s="52">
        <v>18</v>
      </c>
      <c r="B21" s="54" t="s">
        <v>112</v>
      </c>
      <c r="C21" s="55" t="s">
        <v>113</v>
      </c>
      <c r="D21" s="44">
        <v>49</v>
      </c>
      <c r="E21" s="44">
        <v>31</v>
      </c>
      <c r="F21" s="44">
        <f t="shared" si="0"/>
        <v>80</v>
      </c>
      <c r="G21" s="44" t="str">
        <f t="shared" si="7"/>
        <v>A+</v>
      </c>
      <c r="H21" s="45" t="str">
        <f t="shared" si="8"/>
        <v>9</v>
      </c>
      <c r="I21" s="45" t="str">
        <f t="shared" si="9"/>
        <v>PASS</v>
      </c>
      <c r="J21" s="44">
        <v>34</v>
      </c>
      <c r="K21" s="44">
        <v>22</v>
      </c>
      <c r="L21" s="44">
        <f t="shared" si="1"/>
        <v>56</v>
      </c>
      <c r="M21" s="45" t="str">
        <f t="shared" si="10"/>
        <v>B</v>
      </c>
      <c r="N21" s="45" t="str">
        <f t="shared" si="11"/>
        <v>6</v>
      </c>
      <c r="O21" s="45" t="str">
        <f t="shared" si="12"/>
        <v>PASS</v>
      </c>
      <c r="P21" s="44">
        <v>41</v>
      </c>
      <c r="Q21" s="44">
        <v>20</v>
      </c>
      <c r="R21" s="44">
        <f t="shared" si="2"/>
        <v>61</v>
      </c>
      <c r="S21" s="45" t="str">
        <f t="shared" si="13"/>
        <v>B+</v>
      </c>
      <c r="T21" s="45" t="str">
        <f t="shared" si="14"/>
        <v>7</v>
      </c>
      <c r="U21" s="46" t="str">
        <f t="shared" si="15"/>
        <v>PASS</v>
      </c>
      <c r="V21" s="44">
        <v>35</v>
      </c>
      <c r="W21" s="44">
        <v>18</v>
      </c>
      <c r="X21" s="44">
        <f t="shared" si="3"/>
        <v>53</v>
      </c>
      <c r="Y21" s="45" t="str">
        <f t="shared" si="16"/>
        <v>C</v>
      </c>
      <c r="Z21" s="45" t="str">
        <f t="shared" si="17"/>
        <v>5</v>
      </c>
      <c r="AA21" s="46" t="str">
        <f t="shared" si="18"/>
        <v>PASS</v>
      </c>
      <c r="AB21" s="44">
        <v>37</v>
      </c>
      <c r="AC21" s="44">
        <v>21</v>
      </c>
      <c r="AD21" s="44">
        <f t="shared" si="4"/>
        <v>58</v>
      </c>
      <c r="AE21" s="45" t="str">
        <f t="shared" si="19"/>
        <v>B</v>
      </c>
      <c r="AF21" s="45" t="str">
        <f t="shared" si="20"/>
        <v>6</v>
      </c>
      <c r="AG21" s="46" t="str">
        <f t="shared" si="21"/>
        <v>PASS</v>
      </c>
      <c r="AH21" s="44">
        <v>49</v>
      </c>
      <c r="AI21" s="44">
        <v>43</v>
      </c>
      <c r="AJ21" s="44">
        <f t="shared" si="5"/>
        <v>92</v>
      </c>
      <c r="AK21" s="45" t="str">
        <f t="shared" si="22"/>
        <v>O</v>
      </c>
      <c r="AL21" s="45" t="str">
        <f t="shared" si="23"/>
        <v>10</v>
      </c>
      <c r="AM21" s="45" t="str">
        <f t="shared" si="24"/>
        <v>PASS</v>
      </c>
      <c r="AN21" s="44">
        <v>50</v>
      </c>
      <c r="AO21" s="44">
        <v>42</v>
      </c>
      <c r="AP21" s="44">
        <f t="shared" si="25"/>
        <v>92</v>
      </c>
      <c r="AQ21" s="45" t="str">
        <f t="shared" si="26"/>
        <v>O</v>
      </c>
      <c r="AR21" s="45" t="str">
        <f t="shared" si="27"/>
        <v>10</v>
      </c>
      <c r="AS21" s="46" t="str">
        <f t="shared" si="28"/>
        <v>PASS</v>
      </c>
      <c r="AT21" s="44">
        <v>45</v>
      </c>
      <c r="AU21" s="44">
        <v>46</v>
      </c>
      <c r="AV21" s="44">
        <f t="shared" si="6"/>
        <v>91</v>
      </c>
      <c r="AW21" s="45" t="str">
        <f t="shared" si="29"/>
        <v>O</v>
      </c>
      <c r="AX21" s="45" t="str">
        <f t="shared" si="30"/>
        <v>10</v>
      </c>
      <c r="AY21" s="45" t="str">
        <f t="shared" si="31"/>
        <v>PASS</v>
      </c>
      <c r="AZ21" s="44">
        <v>43</v>
      </c>
      <c r="BA21" s="60">
        <v>32</v>
      </c>
      <c r="BB21" s="44">
        <f t="shared" si="32"/>
        <v>75</v>
      </c>
      <c r="BC21" s="45" t="str">
        <f t="shared" si="33"/>
        <v>A</v>
      </c>
      <c r="BD21" s="45" t="str">
        <f t="shared" si="34"/>
        <v>8</v>
      </c>
      <c r="BE21" s="44" t="str">
        <f t="shared" si="35"/>
        <v>PASS</v>
      </c>
      <c r="BF21" s="47">
        <v>98</v>
      </c>
      <c r="BG21" s="44" t="str">
        <f t="shared" si="36"/>
        <v>O</v>
      </c>
      <c r="BH21" s="44" t="str">
        <f t="shared" si="37"/>
        <v>10</v>
      </c>
      <c r="BI21" s="44" t="str">
        <f t="shared" si="38"/>
        <v>PASS</v>
      </c>
      <c r="BJ21" s="47">
        <f t="shared" si="39"/>
        <v>756</v>
      </c>
      <c r="BK21" s="47">
        <f t="shared" si="40"/>
        <v>164</v>
      </c>
      <c r="BL21" s="48">
        <f t="shared" si="41"/>
        <v>7.4545454545454541</v>
      </c>
      <c r="BM21" s="49">
        <f t="shared" si="42"/>
        <v>75.599999999999994</v>
      </c>
      <c r="BN21" s="50">
        <f>SUM(COUNTIF(D21:BI21, {"FAIL","AB"}))</f>
        <v>0</v>
      </c>
      <c r="BO21" s="46" t="str">
        <f t="shared" si="43"/>
        <v>FCD</v>
      </c>
      <c r="BQ21" s="44">
        <v>151</v>
      </c>
      <c r="BR21" s="44">
        <v>112</v>
      </c>
      <c r="BS21" s="44">
        <v>110</v>
      </c>
      <c r="BT21" s="44">
        <v>164</v>
      </c>
      <c r="BU21" s="79">
        <f t="shared" si="44"/>
        <v>6.7125000000000004</v>
      </c>
    </row>
    <row r="22" spans="1:73" s="51" customFormat="1" ht="30" customHeight="1" x14ac:dyDescent="0.3">
      <c r="A22" s="52">
        <v>19</v>
      </c>
      <c r="B22" s="54" t="s">
        <v>114</v>
      </c>
      <c r="C22" s="55" t="s">
        <v>115</v>
      </c>
      <c r="D22" s="44">
        <v>44</v>
      </c>
      <c r="E22" s="44">
        <v>33</v>
      </c>
      <c r="F22" s="44">
        <f t="shared" si="0"/>
        <v>77</v>
      </c>
      <c r="G22" s="44" t="str">
        <f t="shared" si="7"/>
        <v>A</v>
      </c>
      <c r="H22" s="45" t="str">
        <f t="shared" si="8"/>
        <v>8</v>
      </c>
      <c r="I22" s="45" t="str">
        <f t="shared" si="9"/>
        <v>PASS</v>
      </c>
      <c r="J22" s="44">
        <v>37</v>
      </c>
      <c r="K22" s="44">
        <v>18</v>
      </c>
      <c r="L22" s="44">
        <f t="shared" si="1"/>
        <v>55</v>
      </c>
      <c r="M22" s="45" t="str">
        <f t="shared" si="10"/>
        <v>B</v>
      </c>
      <c r="N22" s="45" t="str">
        <f t="shared" si="11"/>
        <v>6</v>
      </c>
      <c r="O22" s="45" t="str">
        <f t="shared" si="12"/>
        <v>PASS</v>
      </c>
      <c r="P22" s="44">
        <v>41</v>
      </c>
      <c r="Q22" s="44">
        <v>18</v>
      </c>
      <c r="R22" s="44">
        <f t="shared" si="2"/>
        <v>59</v>
      </c>
      <c r="S22" s="45" t="str">
        <f t="shared" si="13"/>
        <v>B</v>
      </c>
      <c r="T22" s="45" t="str">
        <f t="shared" si="14"/>
        <v>6</v>
      </c>
      <c r="U22" s="46" t="str">
        <f t="shared" si="15"/>
        <v>PASS</v>
      </c>
      <c r="V22" s="44">
        <v>38</v>
      </c>
      <c r="W22" s="44">
        <v>22</v>
      </c>
      <c r="X22" s="44">
        <f t="shared" si="3"/>
        <v>60</v>
      </c>
      <c r="Y22" s="45" t="str">
        <f t="shared" si="16"/>
        <v>B+</v>
      </c>
      <c r="Z22" s="45" t="str">
        <f t="shared" si="17"/>
        <v>7</v>
      </c>
      <c r="AA22" s="46" t="str">
        <f t="shared" si="18"/>
        <v>PASS</v>
      </c>
      <c r="AB22" s="44">
        <v>42</v>
      </c>
      <c r="AC22" s="44">
        <v>22</v>
      </c>
      <c r="AD22" s="44">
        <f t="shared" si="4"/>
        <v>64</v>
      </c>
      <c r="AE22" s="45" t="str">
        <f t="shared" si="19"/>
        <v>B+</v>
      </c>
      <c r="AF22" s="45" t="str">
        <f t="shared" si="20"/>
        <v>7</v>
      </c>
      <c r="AG22" s="46" t="str">
        <f t="shared" si="21"/>
        <v>PASS</v>
      </c>
      <c r="AH22" s="44">
        <v>49</v>
      </c>
      <c r="AI22" s="44">
        <v>40</v>
      </c>
      <c r="AJ22" s="44">
        <f t="shared" si="5"/>
        <v>89</v>
      </c>
      <c r="AK22" s="45" t="str">
        <f t="shared" si="22"/>
        <v>A+</v>
      </c>
      <c r="AL22" s="45" t="str">
        <f t="shared" si="23"/>
        <v>9</v>
      </c>
      <c r="AM22" s="45" t="str">
        <f t="shared" si="24"/>
        <v>PASS</v>
      </c>
      <c r="AN22" s="44">
        <v>50</v>
      </c>
      <c r="AO22" s="44">
        <v>48</v>
      </c>
      <c r="AP22" s="44">
        <f t="shared" si="25"/>
        <v>98</v>
      </c>
      <c r="AQ22" s="45" t="str">
        <f t="shared" si="26"/>
        <v>O</v>
      </c>
      <c r="AR22" s="45" t="str">
        <f t="shared" si="27"/>
        <v>10</v>
      </c>
      <c r="AS22" s="46" t="str">
        <f t="shared" si="28"/>
        <v>PASS</v>
      </c>
      <c r="AT22" s="44">
        <v>49</v>
      </c>
      <c r="AU22" s="44">
        <v>46</v>
      </c>
      <c r="AV22" s="44">
        <f t="shared" si="6"/>
        <v>95</v>
      </c>
      <c r="AW22" s="45" t="str">
        <f t="shared" si="29"/>
        <v>O</v>
      </c>
      <c r="AX22" s="45" t="str">
        <f t="shared" si="30"/>
        <v>10</v>
      </c>
      <c r="AY22" s="45" t="str">
        <f t="shared" si="31"/>
        <v>PASS</v>
      </c>
      <c r="AZ22" s="44">
        <v>42</v>
      </c>
      <c r="BA22" s="60">
        <v>26</v>
      </c>
      <c r="BB22" s="44">
        <f t="shared" si="32"/>
        <v>68</v>
      </c>
      <c r="BC22" s="45" t="str">
        <f t="shared" si="33"/>
        <v>B+</v>
      </c>
      <c r="BD22" s="45" t="str">
        <f t="shared" si="34"/>
        <v>7</v>
      </c>
      <c r="BE22" s="44" t="str">
        <f t="shared" si="35"/>
        <v>PASS</v>
      </c>
      <c r="BF22" s="47">
        <v>98</v>
      </c>
      <c r="BG22" s="44" t="str">
        <f t="shared" si="36"/>
        <v>O</v>
      </c>
      <c r="BH22" s="44" t="str">
        <f t="shared" si="37"/>
        <v>10</v>
      </c>
      <c r="BI22" s="44" t="str">
        <f t="shared" si="38"/>
        <v>PASS</v>
      </c>
      <c r="BJ22" s="47">
        <f t="shared" si="39"/>
        <v>763</v>
      </c>
      <c r="BK22" s="47">
        <f t="shared" si="40"/>
        <v>163</v>
      </c>
      <c r="BL22" s="48">
        <f t="shared" si="41"/>
        <v>7.4090909090909092</v>
      </c>
      <c r="BM22" s="49">
        <f t="shared" si="42"/>
        <v>76.3</v>
      </c>
      <c r="BN22" s="50">
        <f>SUM(COUNTIF(D22:BI22, {"FAIL","AB"}))</f>
        <v>0</v>
      </c>
      <c r="BO22" s="46" t="str">
        <f t="shared" si="43"/>
        <v>FCD</v>
      </c>
      <c r="BQ22" s="44">
        <v>135</v>
      </c>
      <c r="BR22" s="44">
        <v>116</v>
      </c>
      <c r="BS22" s="44">
        <v>127</v>
      </c>
      <c r="BT22" s="44">
        <v>163</v>
      </c>
      <c r="BU22" s="79">
        <f t="shared" si="44"/>
        <v>6.7625000000000002</v>
      </c>
    </row>
    <row r="23" spans="1:73" s="51" customFormat="1" ht="30" customHeight="1" x14ac:dyDescent="0.3">
      <c r="A23" s="52">
        <v>20</v>
      </c>
      <c r="B23" s="54" t="s">
        <v>116</v>
      </c>
      <c r="C23" s="55" t="s">
        <v>117</v>
      </c>
      <c r="D23" s="44">
        <v>50</v>
      </c>
      <c r="E23" s="44">
        <v>29</v>
      </c>
      <c r="F23" s="44">
        <f t="shared" si="0"/>
        <v>79</v>
      </c>
      <c r="G23" s="44" t="str">
        <f t="shared" si="7"/>
        <v>A</v>
      </c>
      <c r="H23" s="45" t="str">
        <f t="shared" si="8"/>
        <v>8</v>
      </c>
      <c r="I23" s="45" t="str">
        <f t="shared" si="9"/>
        <v>PASS</v>
      </c>
      <c r="J23" s="44">
        <v>46</v>
      </c>
      <c r="K23" s="44">
        <v>45</v>
      </c>
      <c r="L23" s="44">
        <f t="shared" si="1"/>
        <v>91</v>
      </c>
      <c r="M23" s="45" t="str">
        <f t="shared" si="10"/>
        <v>O</v>
      </c>
      <c r="N23" s="45" t="str">
        <f t="shared" si="11"/>
        <v>10</v>
      </c>
      <c r="O23" s="45" t="str">
        <f t="shared" si="12"/>
        <v>PASS</v>
      </c>
      <c r="P23" s="44">
        <v>48</v>
      </c>
      <c r="Q23" s="44">
        <v>26</v>
      </c>
      <c r="R23" s="44">
        <f t="shared" si="2"/>
        <v>74</v>
      </c>
      <c r="S23" s="45" t="str">
        <f t="shared" si="13"/>
        <v>A</v>
      </c>
      <c r="T23" s="45" t="str">
        <f t="shared" si="14"/>
        <v>8</v>
      </c>
      <c r="U23" s="46" t="str">
        <f t="shared" si="15"/>
        <v>PASS</v>
      </c>
      <c r="V23" s="44">
        <v>49</v>
      </c>
      <c r="W23" s="44">
        <v>28</v>
      </c>
      <c r="X23" s="44">
        <f t="shared" si="3"/>
        <v>77</v>
      </c>
      <c r="Y23" s="45" t="str">
        <f t="shared" si="16"/>
        <v>A</v>
      </c>
      <c r="Z23" s="45" t="str">
        <f t="shared" si="17"/>
        <v>8</v>
      </c>
      <c r="AA23" s="46" t="str">
        <f t="shared" si="18"/>
        <v>PASS</v>
      </c>
      <c r="AB23" s="44">
        <v>50</v>
      </c>
      <c r="AC23" s="44">
        <v>31</v>
      </c>
      <c r="AD23" s="44">
        <f t="shared" si="4"/>
        <v>81</v>
      </c>
      <c r="AE23" s="45" t="str">
        <f t="shared" si="19"/>
        <v>A+</v>
      </c>
      <c r="AF23" s="45" t="str">
        <f t="shared" si="20"/>
        <v>9</v>
      </c>
      <c r="AG23" s="46" t="str">
        <f t="shared" si="21"/>
        <v>PASS</v>
      </c>
      <c r="AH23" s="44">
        <v>50</v>
      </c>
      <c r="AI23" s="44">
        <v>50</v>
      </c>
      <c r="AJ23" s="44">
        <f t="shared" si="5"/>
        <v>100</v>
      </c>
      <c r="AK23" s="45" t="str">
        <f t="shared" si="22"/>
        <v>O</v>
      </c>
      <c r="AL23" s="45" t="str">
        <f t="shared" si="23"/>
        <v>10</v>
      </c>
      <c r="AM23" s="45" t="str">
        <f t="shared" si="24"/>
        <v>PASS</v>
      </c>
      <c r="AN23" s="44">
        <v>50</v>
      </c>
      <c r="AO23" s="44">
        <v>39</v>
      </c>
      <c r="AP23" s="44">
        <f t="shared" si="25"/>
        <v>89</v>
      </c>
      <c r="AQ23" s="45" t="str">
        <f t="shared" si="26"/>
        <v>A+</v>
      </c>
      <c r="AR23" s="45" t="str">
        <f t="shared" si="27"/>
        <v>9</v>
      </c>
      <c r="AS23" s="46" t="str">
        <f t="shared" si="28"/>
        <v>PASS</v>
      </c>
      <c r="AT23" s="44">
        <v>50</v>
      </c>
      <c r="AU23" s="44">
        <v>49</v>
      </c>
      <c r="AV23" s="44">
        <f t="shared" si="6"/>
        <v>99</v>
      </c>
      <c r="AW23" s="45" t="str">
        <f t="shared" si="29"/>
        <v>O</v>
      </c>
      <c r="AX23" s="45" t="str">
        <f t="shared" si="30"/>
        <v>10</v>
      </c>
      <c r="AY23" s="45" t="str">
        <f t="shared" si="31"/>
        <v>PASS</v>
      </c>
      <c r="AZ23" s="44">
        <v>42</v>
      </c>
      <c r="BA23" s="60">
        <v>36</v>
      </c>
      <c r="BB23" s="44">
        <f t="shared" si="32"/>
        <v>78</v>
      </c>
      <c r="BC23" s="45" t="str">
        <f t="shared" si="33"/>
        <v>A</v>
      </c>
      <c r="BD23" s="45" t="str">
        <f t="shared" si="34"/>
        <v>8</v>
      </c>
      <c r="BE23" s="44" t="str">
        <f t="shared" si="35"/>
        <v>PASS</v>
      </c>
      <c r="BF23" s="47">
        <v>99</v>
      </c>
      <c r="BG23" s="44" t="str">
        <f t="shared" si="36"/>
        <v>O</v>
      </c>
      <c r="BH23" s="44" t="str">
        <f t="shared" si="37"/>
        <v>10</v>
      </c>
      <c r="BI23" s="44" t="str">
        <f t="shared" si="38"/>
        <v>PASS</v>
      </c>
      <c r="BJ23" s="47">
        <f t="shared" si="39"/>
        <v>867</v>
      </c>
      <c r="BK23" s="47">
        <f t="shared" si="40"/>
        <v>195</v>
      </c>
      <c r="BL23" s="48">
        <f t="shared" si="41"/>
        <v>8.8636363636363633</v>
      </c>
      <c r="BM23" s="49">
        <f t="shared" si="42"/>
        <v>86.7</v>
      </c>
      <c r="BN23" s="50">
        <f>SUM(COUNTIF(D23:BI23, {"FAIL","AB"}))</f>
        <v>0</v>
      </c>
      <c r="BO23" s="46" t="str">
        <f t="shared" si="43"/>
        <v>FCD</v>
      </c>
      <c r="BQ23" s="44">
        <v>180</v>
      </c>
      <c r="BR23" s="44">
        <v>150</v>
      </c>
      <c r="BS23" s="44">
        <v>143</v>
      </c>
      <c r="BT23" s="44">
        <v>195</v>
      </c>
      <c r="BU23" s="79">
        <f t="shared" si="44"/>
        <v>8.35</v>
      </c>
    </row>
    <row r="24" spans="1:73" s="51" customFormat="1" ht="30" customHeight="1" x14ac:dyDescent="0.3">
      <c r="A24" s="52">
        <v>21</v>
      </c>
      <c r="B24" s="54" t="s">
        <v>118</v>
      </c>
      <c r="C24" s="55" t="s">
        <v>119</v>
      </c>
      <c r="D24" s="44">
        <v>47</v>
      </c>
      <c r="E24" s="44">
        <v>28</v>
      </c>
      <c r="F24" s="44">
        <f t="shared" si="0"/>
        <v>75</v>
      </c>
      <c r="G24" s="44" t="str">
        <f t="shared" si="7"/>
        <v>A</v>
      </c>
      <c r="H24" s="45" t="str">
        <f t="shared" si="8"/>
        <v>8</v>
      </c>
      <c r="I24" s="45" t="str">
        <f t="shared" si="9"/>
        <v>PASS</v>
      </c>
      <c r="J24" s="44">
        <v>43</v>
      </c>
      <c r="K24" s="44">
        <v>37</v>
      </c>
      <c r="L24" s="44">
        <f t="shared" si="1"/>
        <v>80</v>
      </c>
      <c r="M24" s="45" t="str">
        <f t="shared" si="10"/>
        <v>A+</v>
      </c>
      <c r="N24" s="45" t="str">
        <f t="shared" si="11"/>
        <v>9</v>
      </c>
      <c r="O24" s="45" t="str">
        <f t="shared" si="12"/>
        <v>PASS</v>
      </c>
      <c r="P24" s="44">
        <v>47</v>
      </c>
      <c r="Q24" s="44">
        <v>34</v>
      </c>
      <c r="R24" s="44">
        <f t="shared" si="2"/>
        <v>81</v>
      </c>
      <c r="S24" s="45" t="str">
        <f t="shared" si="13"/>
        <v>A+</v>
      </c>
      <c r="T24" s="45" t="str">
        <f t="shared" si="14"/>
        <v>9</v>
      </c>
      <c r="U24" s="46" t="str">
        <f t="shared" si="15"/>
        <v>PASS</v>
      </c>
      <c r="V24" s="44">
        <v>49</v>
      </c>
      <c r="W24" s="44">
        <v>39</v>
      </c>
      <c r="X24" s="44">
        <f t="shared" si="3"/>
        <v>88</v>
      </c>
      <c r="Y24" s="45" t="str">
        <f t="shared" si="16"/>
        <v>A+</v>
      </c>
      <c r="Z24" s="45" t="str">
        <f t="shared" si="17"/>
        <v>9</v>
      </c>
      <c r="AA24" s="46" t="str">
        <f t="shared" si="18"/>
        <v>PASS</v>
      </c>
      <c r="AB24" s="44">
        <v>47</v>
      </c>
      <c r="AC24" s="44">
        <v>43</v>
      </c>
      <c r="AD24" s="44">
        <f t="shared" si="4"/>
        <v>90</v>
      </c>
      <c r="AE24" s="45" t="str">
        <f t="shared" si="19"/>
        <v>O</v>
      </c>
      <c r="AF24" s="45" t="str">
        <f t="shared" si="20"/>
        <v>10</v>
      </c>
      <c r="AG24" s="46" t="str">
        <f t="shared" si="21"/>
        <v>PASS</v>
      </c>
      <c r="AH24" s="44">
        <v>50</v>
      </c>
      <c r="AI24" s="44">
        <v>49</v>
      </c>
      <c r="AJ24" s="44">
        <f t="shared" si="5"/>
        <v>99</v>
      </c>
      <c r="AK24" s="45" t="str">
        <f t="shared" si="22"/>
        <v>O</v>
      </c>
      <c r="AL24" s="45" t="str">
        <f t="shared" si="23"/>
        <v>10</v>
      </c>
      <c r="AM24" s="45" t="str">
        <f t="shared" si="24"/>
        <v>PASS</v>
      </c>
      <c r="AN24" s="44">
        <v>50</v>
      </c>
      <c r="AO24" s="44">
        <v>45</v>
      </c>
      <c r="AP24" s="44">
        <f t="shared" si="25"/>
        <v>95</v>
      </c>
      <c r="AQ24" s="45" t="str">
        <f t="shared" si="26"/>
        <v>O</v>
      </c>
      <c r="AR24" s="45" t="str">
        <f t="shared" si="27"/>
        <v>10</v>
      </c>
      <c r="AS24" s="46" t="str">
        <f t="shared" si="28"/>
        <v>PASS</v>
      </c>
      <c r="AT24" s="44">
        <v>50</v>
      </c>
      <c r="AU24" s="44">
        <v>50</v>
      </c>
      <c r="AV24" s="44">
        <f t="shared" si="6"/>
        <v>100</v>
      </c>
      <c r="AW24" s="45" t="str">
        <f t="shared" si="29"/>
        <v>O</v>
      </c>
      <c r="AX24" s="45" t="str">
        <f t="shared" si="30"/>
        <v>10</v>
      </c>
      <c r="AY24" s="45" t="str">
        <f t="shared" si="31"/>
        <v>PASS</v>
      </c>
      <c r="AZ24" s="44">
        <v>41</v>
      </c>
      <c r="BA24" s="60">
        <v>30</v>
      </c>
      <c r="BB24" s="44">
        <f t="shared" si="32"/>
        <v>71</v>
      </c>
      <c r="BC24" s="45" t="str">
        <f t="shared" si="33"/>
        <v>A</v>
      </c>
      <c r="BD24" s="45" t="str">
        <f t="shared" si="34"/>
        <v>8</v>
      </c>
      <c r="BE24" s="44" t="str">
        <f t="shared" si="35"/>
        <v>PASS</v>
      </c>
      <c r="BF24" s="47">
        <v>99</v>
      </c>
      <c r="BG24" s="44" t="str">
        <f t="shared" si="36"/>
        <v>O</v>
      </c>
      <c r="BH24" s="44" t="str">
        <f t="shared" si="37"/>
        <v>10</v>
      </c>
      <c r="BI24" s="44" t="str">
        <f t="shared" si="38"/>
        <v>PASS</v>
      </c>
      <c r="BJ24" s="47">
        <f t="shared" si="39"/>
        <v>878</v>
      </c>
      <c r="BK24" s="47">
        <f t="shared" si="40"/>
        <v>201</v>
      </c>
      <c r="BL24" s="48">
        <f t="shared" si="41"/>
        <v>9.1363636363636367</v>
      </c>
      <c r="BM24" s="49">
        <f t="shared" si="42"/>
        <v>87.8</v>
      </c>
      <c r="BN24" s="50">
        <f>SUM(COUNTIF(D24:BI24, {"FAIL","AB"}))</f>
        <v>0</v>
      </c>
      <c r="BO24" s="46" t="str">
        <f t="shared" si="43"/>
        <v>FCD</v>
      </c>
      <c r="BQ24" s="44">
        <v>172</v>
      </c>
      <c r="BR24" s="44">
        <v>157</v>
      </c>
      <c r="BS24" s="44">
        <v>140</v>
      </c>
      <c r="BT24" s="44">
        <v>201</v>
      </c>
      <c r="BU24" s="79">
        <f t="shared" si="44"/>
        <v>8.375</v>
      </c>
    </row>
    <row r="25" spans="1:73" s="51" customFormat="1" ht="26.25" customHeight="1" x14ac:dyDescent="0.3">
      <c r="A25" s="52">
        <v>22</v>
      </c>
      <c r="B25" s="54" t="s">
        <v>120</v>
      </c>
      <c r="C25" s="55" t="s">
        <v>121</v>
      </c>
      <c r="D25" s="44">
        <v>47</v>
      </c>
      <c r="E25" s="44">
        <v>42</v>
      </c>
      <c r="F25" s="44">
        <f t="shared" si="0"/>
        <v>89</v>
      </c>
      <c r="G25" s="44" t="str">
        <f t="shared" si="7"/>
        <v>A+</v>
      </c>
      <c r="H25" s="45" t="str">
        <f t="shared" si="8"/>
        <v>9</v>
      </c>
      <c r="I25" s="45" t="str">
        <f t="shared" si="9"/>
        <v>PASS</v>
      </c>
      <c r="J25" s="44">
        <v>34</v>
      </c>
      <c r="K25" s="44">
        <v>31</v>
      </c>
      <c r="L25" s="44">
        <f t="shared" si="1"/>
        <v>65</v>
      </c>
      <c r="M25" s="45" t="str">
        <f t="shared" si="10"/>
        <v>B+</v>
      </c>
      <c r="N25" s="45" t="str">
        <f t="shared" si="11"/>
        <v>7</v>
      </c>
      <c r="O25" s="45" t="str">
        <f t="shared" si="12"/>
        <v>PASS</v>
      </c>
      <c r="P25" s="44">
        <v>35</v>
      </c>
      <c r="Q25" s="44">
        <v>31</v>
      </c>
      <c r="R25" s="44">
        <f t="shared" si="2"/>
        <v>66</v>
      </c>
      <c r="S25" s="45" t="str">
        <f t="shared" si="13"/>
        <v>B+</v>
      </c>
      <c r="T25" s="45" t="str">
        <f t="shared" si="14"/>
        <v>7</v>
      </c>
      <c r="U25" s="46" t="str">
        <f t="shared" si="15"/>
        <v>PASS</v>
      </c>
      <c r="V25" s="44">
        <v>44</v>
      </c>
      <c r="W25" s="44">
        <v>31</v>
      </c>
      <c r="X25" s="44">
        <f t="shared" si="3"/>
        <v>75</v>
      </c>
      <c r="Y25" s="45" t="str">
        <f t="shared" si="16"/>
        <v>A</v>
      </c>
      <c r="Z25" s="45" t="str">
        <f t="shared" si="17"/>
        <v>8</v>
      </c>
      <c r="AA25" s="46" t="str">
        <f t="shared" si="18"/>
        <v>PASS</v>
      </c>
      <c r="AB25" s="44">
        <v>40</v>
      </c>
      <c r="AC25" s="44">
        <v>37</v>
      </c>
      <c r="AD25" s="44">
        <f t="shared" si="4"/>
        <v>77</v>
      </c>
      <c r="AE25" s="45" t="str">
        <f t="shared" si="19"/>
        <v>A</v>
      </c>
      <c r="AF25" s="45" t="str">
        <f t="shared" si="20"/>
        <v>8</v>
      </c>
      <c r="AG25" s="46" t="str">
        <f t="shared" si="21"/>
        <v>PASS</v>
      </c>
      <c r="AH25" s="44">
        <v>47</v>
      </c>
      <c r="AI25" s="44">
        <v>43</v>
      </c>
      <c r="AJ25" s="44">
        <f t="shared" si="5"/>
        <v>90</v>
      </c>
      <c r="AK25" s="45" t="str">
        <f t="shared" si="22"/>
        <v>O</v>
      </c>
      <c r="AL25" s="45" t="str">
        <f t="shared" si="23"/>
        <v>10</v>
      </c>
      <c r="AM25" s="45" t="str">
        <f t="shared" si="24"/>
        <v>PASS</v>
      </c>
      <c r="AN25" s="44">
        <v>49</v>
      </c>
      <c r="AO25" s="44">
        <v>43</v>
      </c>
      <c r="AP25" s="44">
        <f t="shared" si="25"/>
        <v>92</v>
      </c>
      <c r="AQ25" s="45" t="str">
        <f t="shared" si="26"/>
        <v>O</v>
      </c>
      <c r="AR25" s="45" t="str">
        <f t="shared" si="27"/>
        <v>10</v>
      </c>
      <c r="AS25" s="46" t="str">
        <f t="shared" si="28"/>
        <v>PASS</v>
      </c>
      <c r="AT25" s="44">
        <v>45</v>
      </c>
      <c r="AU25" s="44">
        <v>46</v>
      </c>
      <c r="AV25" s="44">
        <f t="shared" si="6"/>
        <v>91</v>
      </c>
      <c r="AW25" s="45" t="str">
        <f t="shared" si="29"/>
        <v>O</v>
      </c>
      <c r="AX25" s="45" t="str">
        <f t="shared" si="30"/>
        <v>10</v>
      </c>
      <c r="AY25" s="45" t="str">
        <f t="shared" si="31"/>
        <v>PASS</v>
      </c>
      <c r="AZ25" s="44">
        <v>44</v>
      </c>
      <c r="BA25" s="60">
        <v>30</v>
      </c>
      <c r="BB25" s="44">
        <f t="shared" si="32"/>
        <v>74</v>
      </c>
      <c r="BC25" s="45" t="str">
        <f t="shared" si="33"/>
        <v>A</v>
      </c>
      <c r="BD25" s="45" t="str">
        <f t="shared" si="34"/>
        <v>8</v>
      </c>
      <c r="BE25" s="44" t="str">
        <f t="shared" si="35"/>
        <v>PASS</v>
      </c>
      <c r="BF25" s="47">
        <v>95</v>
      </c>
      <c r="BG25" s="44" t="str">
        <f t="shared" si="36"/>
        <v>O</v>
      </c>
      <c r="BH25" s="44" t="str">
        <f t="shared" si="37"/>
        <v>10</v>
      </c>
      <c r="BI25" s="44" t="str">
        <f t="shared" si="38"/>
        <v>PASS</v>
      </c>
      <c r="BJ25" s="47">
        <f t="shared" si="39"/>
        <v>814</v>
      </c>
      <c r="BK25" s="47">
        <f t="shared" si="40"/>
        <v>181</v>
      </c>
      <c r="BL25" s="48">
        <f t="shared" si="41"/>
        <v>8.2272727272727266</v>
      </c>
      <c r="BM25" s="49">
        <f t="shared" si="42"/>
        <v>81.399999999999991</v>
      </c>
      <c r="BN25" s="50">
        <f>SUM(COUNTIF(D25:BI25, {"FAIL","AB"}))</f>
        <v>0</v>
      </c>
      <c r="BO25" s="46" t="str">
        <f t="shared" si="43"/>
        <v>FCD</v>
      </c>
      <c r="BQ25" s="44">
        <v>174</v>
      </c>
      <c r="BR25" s="44">
        <v>134</v>
      </c>
      <c r="BS25" s="44">
        <v>141</v>
      </c>
      <c r="BT25" s="44">
        <v>181</v>
      </c>
      <c r="BU25" s="79">
        <f t="shared" si="44"/>
        <v>7.875</v>
      </c>
    </row>
    <row r="26" spans="1:73" s="51" customFormat="1" ht="30" customHeight="1" x14ac:dyDescent="0.3">
      <c r="A26" s="52">
        <v>23</v>
      </c>
      <c r="B26" s="54" t="s">
        <v>122</v>
      </c>
      <c r="C26" s="55" t="s">
        <v>123</v>
      </c>
      <c r="D26" s="44">
        <v>47</v>
      </c>
      <c r="E26" s="44">
        <v>32</v>
      </c>
      <c r="F26" s="44">
        <f t="shared" si="0"/>
        <v>79</v>
      </c>
      <c r="G26" s="44" t="str">
        <f t="shared" si="7"/>
        <v>A</v>
      </c>
      <c r="H26" s="45" t="str">
        <f t="shared" si="8"/>
        <v>8</v>
      </c>
      <c r="I26" s="45" t="str">
        <f t="shared" si="9"/>
        <v>PASS</v>
      </c>
      <c r="J26" s="44">
        <v>39</v>
      </c>
      <c r="K26" s="44">
        <v>30</v>
      </c>
      <c r="L26" s="44">
        <f t="shared" si="1"/>
        <v>69</v>
      </c>
      <c r="M26" s="45" t="str">
        <f t="shared" si="10"/>
        <v>B+</v>
      </c>
      <c r="N26" s="45" t="str">
        <f t="shared" si="11"/>
        <v>7</v>
      </c>
      <c r="O26" s="45" t="str">
        <f t="shared" si="12"/>
        <v>PASS</v>
      </c>
      <c r="P26" s="44">
        <v>41</v>
      </c>
      <c r="Q26" s="44">
        <v>21</v>
      </c>
      <c r="R26" s="44">
        <f t="shared" si="2"/>
        <v>62</v>
      </c>
      <c r="S26" s="45" t="str">
        <f t="shared" si="13"/>
        <v>B+</v>
      </c>
      <c r="T26" s="45" t="str">
        <f t="shared" si="14"/>
        <v>7</v>
      </c>
      <c r="U26" s="46" t="str">
        <f t="shared" si="15"/>
        <v>PASS</v>
      </c>
      <c r="V26" s="44">
        <v>42</v>
      </c>
      <c r="W26" s="44">
        <v>24</v>
      </c>
      <c r="X26" s="44">
        <f t="shared" si="3"/>
        <v>66</v>
      </c>
      <c r="Y26" s="45" t="str">
        <f t="shared" si="16"/>
        <v>B+</v>
      </c>
      <c r="Z26" s="45" t="str">
        <f t="shared" si="17"/>
        <v>7</v>
      </c>
      <c r="AA26" s="46" t="str">
        <f t="shared" si="18"/>
        <v>PASS</v>
      </c>
      <c r="AB26" s="44">
        <v>41</v>
      </c>
      <c r="AC26" s="44">
        <v>31</v>
      </c>
      <c r="AD26" s="44">
        <f t="shared" si="4"/>
        <v>72</v>
      </c>
      <c r="AE26" s="45" t="str">
        <f t="shared" si="19"/>
        <v>A</v>
      </c>
      <c r="AF26" s="45" t="str">
        <f t="shared" si="20"/>
        <v>8</v>
      </c>
      <c r="AG26" s="46" t="str">
        <f t="shared" si="21"/>
        <v>PASS</v>
      </c>
      <c r="AH26" s="44">
        <v>45</v>
      </c>
      <c r="AI26" s="44">
        <v>43</v>
      </c>
      <c r="AJ26" s="44">
        <f t="shared" si="5"/>
        <v>88</v>
      </c>
      <c r="AK26" s="45" t="str">
        <f t="shared" si="22"/>
        <v>A+</v>
      </c>
      <c r="AL26" s="45" t="str">
        <f t="shared" si="23"/>
        <v>9</v>
      </c>
      <c r="AM26" s="45" t="str">
        <f t="shared" si="24"/>
        <v>PASS</v>
      </c>
      <c r="AN26" s="44">
        <v>50</v>
      </c>
      <c r="AO26" s="44">
        <v>37</v>
      </c>
      <c r="AP26" s="44">
        <f t="shared" si="25"/>
        <v>87</v>
      </c>
      <c r="AQ26" s="45" t="str">
        <f t="shared" si="26"/>
        <v>A+</v>
      </c>
      <c r="AR26" s="45" t="str">
        <f t="shared" si="27"/>
        <v>9</v>
      </c>
      <c r="AS26" s="46" t="str">
        <f t="shared" si="28"/>
        <v>PASS</v>
      </c>
      <c r="AT26" s="44">
        <v>46</v>
      </c>
      <c r="AU26" s="44">
        <v>35</v>
      </c>
      <c r="AV26" s="44">
        <f t="shared" si="6"/>
        <v>81</v>
      </c>
      <c r="AW26" s="45" t="str">
        <f t="shared" si="29"/>
        <v>A+</v>
      </c>
      <c r="AX26" s="45" t="str">
        <f t="shared" si="30"/>
        <v>9</v>
      </c>
      <c r="AY26" s="45" t="str">
        <f t="shared" si="31"/>
        <v>PASS</v>
      </c>
      <c r="AZ26" s="44">
        <v>41</v>
      </c>
      <c r="BA26" s="60">
        <v>34</v>
      </c>
      <c r="BB26" s="44">
        <f t="shared" si="32"/>
        <v>75</v>
      </c>
      <c r="BC26" s="45" t="str">
        <f t="shared" si="33"/>
        <v>A</v>
      </c>
      <c r="BD26" s="45" t="str">
        <f t="shared" si="34"/>
        <v>8</v>
      </c>
      <c r="BE26" s="44" t="str">
        <f t="shared" si="35"/>
        <v>PASS</v>
      </c>
      <c r="BF26" s="47">
        <v>96</v>
      </c>
      <c r="BG26" s="44" t="str">
        <f t="shared" si="36"/>
        <v>O</v>
      </c>
      <c r="BH26" s="44" t="str">
        <f t="shared" si="37"/>
        <v>10</v>
      </c>
      <c r="BI26" s="44" t="str">
        <f t="shared" si="38"/>
        <v>PASS</v>
      </c>
      <c r="BJ26" s="47">
        <f t="shared" si="39"/>
        <v>775</v>
      </c>
      <c r="BK26" s="47">
        <f t="shared" si="40"/>
        <v>172</v>
      </c>
      <c r="BL26" s="48">
        <f t="shared" si="41"/>
        <v>7.8181818181818183</v>
      </c>
      <c r="BM26" s="49">
        <f t="shared" si="42"/>
        <v>77.5</v>
      </c>
      <c r="BN26" s="50">
        <f>SUM(COUNTIF(D26:BI26, {"FAIL","AB"}))</f>
        <v>0</v>
      </c>
      <c r="BO26" s="46" t="str">
        <f t="shared" si="43"/>
        <v>FCD</v>
      </c>
      <c r="BQ26" s="44">
        <v>150</v>
      </c>
      <c r="BR26" s="44">
        <v>123</v>
      </c>
      <c r="BS26" s="44">
        <v>92</v>
      </c>
      <c r="BT26" s="44">
        <v>172</v>
      </c>
      <c r="BU26" s="79">
        <f t="shared" si="44"/>
        <v>6.7125000000000004</v>
      </c>
    </row>
    <row r="27" spans="1:73" s="51" customFormat="1" ht="30" customHeight="1" x14ac:dyDescent="0.3">
      <c r="A27" s="52">
        <v>24</v>
      </c>
      <c r="B27" s="54" t="s">
        <v>124</v>
      </c>
      <c r="C27" s="55" t="s">
        <v>125</v>
      </c>
      <c r="D27" s="44">
        <v>49</v>
      </c>
      <c r="E27" s="44">
        <v>42</v>
      </c>
      <c r="F27" s="44">
        <f t="shared" si="0"/>
        <v>91</v>
      </c>
      <c r="G27" s="44" t="str">
        <f t="shared" si="7"/>
        <v>O</v>
      </c>
      <c r="H27" s="45" t="str">
        <f t="shared" si="8"/>
        <v>10</v>
      </c>
      <c r="I27" s="45" t="str">
        <f t="shared" si="9"/>
        <v>PASS</v>
      </c>
      <c r="J27" s="44">
        <v>43</v>
      </c>
      <c r="K27" s="44">
        <v>32</v>
      </c>
      <c r="L27" s="44">
        <f t="shared" si="1"/>
        <v>75</v>
      </c>
      <c r="M27" s="45" t="str">
        <f t="shared" si="10"/>
        <v>A</v>
      </c>
      <c r="N27" s="45" t="str">
        <f t="shared" si="11"/>
        <v>8</v>
      </c>
      <c r="O27" s="45" t="str">
        <f t="shared" si="12"/>
        <v>PASS</v>
      </c>
      <c r="P27" s="44">
        <v>46</v>
      </c>
      <c r="Q27" s="44">
        <v>37</v>
      </c>
      <c r="R27" s="44">
        <f t="shared" si="2"/>
        <v>83</v>
      </c>
      <c r="S27" s="45" t="str">
        <f t="shared" si="13"/>
        <v>A+</v>
      </c>
      <c r="T27" s="45" t="str">
        <f t="shared" si="14"/>
        <v>9</v>
      </c>
      <c r="U27" s="46" t="str">
        <f t="shared" si="15"/>
        <v>PASS</v>
      </c>
      <c r="V27" s="44">
        <v>41</v>
      </c>
      <c r="W27" s="44">
        <v>24</v>
      </c>
      <c r="X27" s="44">
        <f t="shared" si="3"/>
        <v>65</v>
      </c>
      <c r="Y27" s="45" t="str">
        <f t="shared" si="16"/>
        <v>B+</v>
      </c>
      <c r="Z27" s="45" t="str">
        <f t="shared" si="17"/>
        <v>7</v>
      </c>
      <c r="AA27" s="46" t="str">
        <f t="shared" si="18"/>
        <v>PASS</v>
      </c>
      <c r="AB27" s="44">
        <v>44</v>
      </c>
      <c r="AC27" s="44">
        <v>21</v>
      </c>
      <c r="AD27" s="44">
        <f t="shared" si="4"/>
        <v>65</v>
      </c>
      <c r="AE27" s="45" t="str">
        <f t="shared" si="19"/>
        <v>B+</v>
      </c>
      <c r="AF27" s="45" t="str">
        <f t="shared" si="20"/>
        <v>7</v>
      </c>
      <c r="AG27" s="46" t="str">
        <f t="shared" si="21"/>
        <v>PASS</v>
      </c>
      <c r="AH27" s="44">
        <v>49</v>
      </c>
      <c r="AI27" s="44">
        <v>48</v>
      </c>
      <c r="AJ27" s="44">
        <f t="shared" si="5"/>
        <v>97</v>
      </c>
      <c r="AK27" s="45" t="str">
        <f t="shared" si="22"/>
        <v>O</v>
      </c>
      <c r="AL27" s="45" t="str">
        <f t="shared" si="23"/>
        <v>10</v>
      </c>
      <c r="AM27" s="45" t="str">
        <f t="shared" si="24"/>
        <v>PASS</v>
      </c>
      <c r="AN27" s="44">
        <v>49</v>
      </c>
      <c r="AO27" s="44">
        <v>43</v>
      </c>
      <c r="AP27" s="44">
        <f t="shared" si="25"/>
        <v>92</v>
      </c>
      <c r="AQ27" s="45" t="str">
        <f t="shared" si="26"/>
        <v>O</v>
      </c>
      <c r="AR27" s="45" t="str">
        <f t="shared" si="27"/>
        <v>10</v>
      </c>
      <c r="AS27" s="46" t="str">
        <f t="shared" si="28"/>
        <v>PASS</v>
      </c>
      <c r="AT27" s="44">
        <v>50</v>
      </c>
      <c r="AU27" s="44">
        <v>47</v>
      </c>
      <c r="AV27" s="44">
        <f t="shared" si="6"/>
        <v>97</v>
      </c>
      <c r="AW27" s="45" t="str">
        <f t="shared" si="29"/>
        <v>O</v>
      </c>
      <c r="AX27" s="45" t="str">
        <f t="shared" si="30"/>
        <v>10</v>
      </c>
      <c r="AY27" s="45" t="str">
        <f t="shared" si="31"/>
        <v>PASS</v>
      </c>
      <c r="AZ27" s="44">
        <v>45</v>
      </c>
      <c r="BA27" s="60">
        <v>38</v>
      </c>
      <c r="BB27" s="44">
        <f t="shared" si="32"/>
        <v>83</v>
      </c>
      <c r="BC27" s="45" t="str">
        <f t="shared" si="33"/>
        <v>A+</v>
      </c>
      <c r="BD27" s="45" t="str">
        <f t="shared" si="34"/>
        <v>9</v>
      </c>
      <c r="BE27" s="44" t="str">
        <f t="shared" si="35"/>
        <v>PASS</v>
      </c>
      <c r="BF27" s="47">
        <v>99</v>
      </c>
      <c r="BG27" s="44" t="str">
        <f t="shared" si="36"/>
        <v>O</v>
      </c>
      <c r="BH27" s="44" t="str">
        <f t="shared" si="37"/>
        <v>10</v>
      </c>
      <c r="BI27" s="44" t="str">
        <f t="shared" si="38"/>
        <v>PASS</v>
      </c>
      <c r="BJ27" s="47">
        <f t="shared" si="39"/>
        <v>847</v>
      </c>
      <c r="BK27" s="47">
        <f t="shared" si="40"/>
        <v>192</v>
      </c>
      <c r="BL27" s="48">
        <f t="shared" si="41"/>
        <v>8.7272727272727266</v>
      </c>
      <c r="BM27" s="49">
        <f t="shared" si="42"/>
        <v>84.7</v>
      </c>
      <c r="BN27" s="50">
        <f>SUM(COUNTIF(D27:BI27, {"FAIL","AB"}))</f>
        <v>0</v>
      </c>
      <c r="BO27" s="46" t="str">
        <f t="shared" si="43"/>
        <v>FCD</v>
      </c>
      <c r="BQ27" s="44">
        <v>166</v>
      </c>
      <c r="BR27" s="44">
        <v>147</v>
      </c>
      <c r="BS27" s="44">
        <v>148</v>
      </c>
      <c r="BT27" s="44">
        <v>192</v>
      </c>
      <c r="BU27" s="79">
        <f t="shared" si="44"/>
        <v>8.1624999999999996</v>
      </c>
    </row>
    <row r="28" spans="1:73" s="51" customFormat="1" ht="30" customHeight="1" x14ac:dyDescent="0.3">
      <c r="A28" s="52">
        <v>25</v>
      </c>
      <c r="B28" s="54" t="s">
        <v>126</v>
      </c>
      <c r="C28" s="55" t="s">
        <v>127</v>
      </c>
      <c r="D28" s="44">
        <v>42</v>
      </c>
      <c r="E28" s="44">
        <v>30</v>
      </c>
      <c r="F28" s="44">
        <f t="shared" si="0"/>
        <v>72</v>
      </c>
      <c r="G28" s="44" t="str">
        <f t="shared" si="7"/>
        <v>A</v>
      </c>
      <c r="H28" s="45" t="str">
        <f t="shared" si="8"/>
        <v>8</v>
      </c>
      <c r="I28" s="45" t="str">
        <f t="shared" si="9"/>
        <v>PASS</v>
      </c>
      <c r="J28" s="44">
        <v>37</v>
      </c>
      <c r="K28" s="44">
        <v>18</v>
      </c>
      <c r="L28" s="44">
        <f t="shared" si="1"/>
        <v>55</v>
      </c>
      <c r="M28" s="45" t="str">
        <f t="shared" si="10"/>
        <v>B</v>
      </c>
      <c r="N28" s="45" t="str">
        <f t="shared" si="11"/>
        <v>6</v>
      </c>
      <c r="O28" s="45" t="str">
        <f t="shared" si="12"/>
        <v>PASS</v>
      </c>
      <c r="P28" s="44">
        <v>44</v>
      </c>
      <c r="Q28" s="44">
        <v>32</v>
      </c>
      <c r="R28" s="44">
        <f t="shared" si="2"/>
        <v>76</v>
      </c>
      <c r="S28" s="45" t="str">
        <f t="shared" si="13"/>
        <v>A</v>
      </c>
      <c r="T28" s="45" t="str">
        <f t="shared" si="14"/>
        <v>8</v>
      </c>
      <c r="U28" s="46" t="str">
        <f t="shared" si="15"/>
        <v>PASS</v>
      </c>
      <c r="V28" s="44">
        <v>40</v>
      </c>
      <c r="W28" s="44">
        <v>19</v>
      </c>
      <c r="X28" s="44">
        <f t="shared" si="3"/>
        <v>59</v>
      </c>
      <c r="Y28" s="45" t="str">
        <f t="shared" si="16"/>
        <v>B</v>
      </c>
      <c r="Z28" s="45" t="str">
        <f t="shared" si="17"/>
        <v>6</v>
      </c>
      <c r="AA28" s="46" t="str">
        <f t="shared" si="18"/>
        <v>PASS</v>
      </c>
      <c r="AB28" s="44">
        <v>40</v>
      </c>
      <c r="AC28" s="44">
        <v>40</v>
      </c>
      <c r="AD28" s="44">
        <f t="shared" si="4"/>
        <v>80</v>
      </c>
      <c r="AE28" s="45" t="str">
        <f t="shared" si="19"/>
        <v>A+</v>
      </c>
      <c r="AF28" s="45" t="str">
        <f t="shared" si="20"/>
        <v>9</v>
      </c>
      <c r="AG28" s="46" t="str">
        <f t="shared" si="21"/>
        <v>PASS</v>
      </c>
      <c r="AH28" s="44">
        <v>44</v>
      </c>
      <c r="AI28" s="44">
        <v>49</v>
      </c>
      <c r="AJ28" s="44">
        <f t="shared" si="5"/>
        <v>93</v>
      </c>
      <c r="AK28" s="45" t="str">
        <f t="shared" si="22"/>
        <v>O</v>
      </c>
      <c r="AL28" s="45" t="str">
        <f t="shared" si="23"/>
        <v>10</v>
      </c>
      <c r="AM28" s="45" t="str">
        <f t="shared" si="24"/>
        <v>PASS</v>
      </c>
      <c r="AN28" s="44">
        <v>49</v>
      </c>
      <c r="AO28" s="44">
        <v>33</v>
      </c>
      <c r="AP28" s="44">
        <f t="shared" si="25"/>
        <v>82</v>
      </c>
      <c r="AQ28" s="45" t="str">
        <f t="shared" si="26"/>
        <v>A+</v>
      </c>
      <c r="AR28" s="45" t="str">
        <f t="shared" si="27"/>
        <v>9</v>
      </c>
      <c r="AS28" s="46" t="str">
        <f t="shared" si="28"/>
        <v>PASS</v>
      </c>
      <c r="AT28" s="44">
        <v>45</v>
      </c>
      <c r="AU28" s="44">
        <v>38</v>
      </c>
      <c r="AV28" s="44">
        <f t="shared" si="6"/>
        <v>83</v>
      </c>
      <c r="AW28" s="45" t="str">
        <f t="shared" si="29"/>
        <v>A+</v>
      </c>
      <c r="AX28" s="45" t="str">
        <f t="shared" si="30"/>
        <v>9</v>
      </c>
      <c r="AY28" s="45" t="str">
        <f t="shared" si="31"/>
        <v>PASS</v>
      </c>
      <c r="AZ28" s="44">
        <v>35</v>
      </c>
      <c r="BA28" s="60">
        <v>25</v>
      </c>
      <c r="BB28" s="44">
        <f t="shared" si="32"/>
        <v>60</v>
      </c>
      <c r="BC28" s="45" t="str">
        <f t="shared" si="33"/>
        <v>B+</v>
      </c>
      <c r="BD28" s="45" t="str">
        <f t="shared" si="34"/>
        <v>7</v>
      </c>
      <c r="BE28" s="44" t="str">
        <f t="shared" si="35"/>
        <v>PASS</v>
      </c>
      <c r="BF28" s="47">
        <v>97</v>
      </c>
      <c r="BG28" s="44" t="str">
        <f t="shared" si="36"/>
        <v>O</v>
      </c>
      <c r="BH28" s="44" t="str">
        <f t="shared" si="37"/>
        <v>10</v>
      </c>
      <c r="BI28" s="44" t="str">
        <f t="shared" si="38"/>
        <v>PASS</v>
      </c>
      <c r="BJ28" s="47">
        <f t="shared" si="39"/>
        <v>757</v>
      </c>
      <c r="BK28" s="47">
        <f t="shared" si="40"/>
        <v>171</v>
      </c>
      <c r="BL28" s="48">
        <f t="shared" si="41"/>
        <v>7.7727272727272725</v>
      </c>
      <c r="BM28" s="49">
        <f t="shared" si="42"/>
        <v>75.7</v>
      </c>
      <c r="BN28" s="50">
        <f>SUM(COUNTIF(D28:BI28, {"FAIL","AB"}))</f>
        <v>0</v>
      </c>
      <c r="BO28" s="46" t="str">
        <f t="shared" si="43"/>
        <v>FCD</v>
      </c>
      <c r="BQ28" s="44">
        <v>159</v>
      </c>
      <c r="BR28" s="44">
        <v>144</v>
      </c>
      <c r="BS28" s="44">
        <v>134</v>
      </c>
      <c r="BT28" s="44">
        <v>171</v>
      </c>
      <c r="BU28" s="79">
        <f t="shared" si="44"/>
        <v>7.6</v>
      </c>
    </row>
    <row r="29" spans="1:73" s="51" customFormat="1" ht="30" customHeight="1" x14ac:dyDescent="0.3">
      <c r="A29" s="52">
        <v>26</v>
      </c>
      <c r="B29" s="54" t="s">
        <v>128</v>
      </c>
      <c r="C29" s="55" t="s">
        <v>129</v>
      </c>
      <c r="D29" s="44">
        <v>45</v>
      </c>
      <c r="E29" s="44">
        <v>29</v>
      </c>
      <c r="F29" s="44">
        <f t="shared" si="0"/>
        <v>74</v>
      </c>
      <c r="G29" s="44" t="str">
        <f t="shared" si="7"/>
        <v>A</v>
      </c>
      <c r="H29" s="45" t="str">
        <f t="shared" si="8"/>
        <v>8</v>
      </c>
      <c r="I29" s="45" t="str">
        <f t="shared" si="9"/>
        <v>PASS</v>
      </c>
      <c r="J29" s="44">
        <v>40</v>
      </c>
      <c r="K29" s="44">
        <v>31</v>
      </c>
      <c r="L29" s="44">
        <f t="shared" si="1"/>
        <v>71</v>
      </c>
      <c r="M29" s="45" t="str">
        <f t="shared" si="10"/>
        <v>A</v>
      </c>
      <c r="N29" s="45" t="str">
        <f t="shared" si="11"/>
        <v>8</v>
      </c>
      <c r="O29" s="45" t="str">
        <f t="shared" si="12"/>
        <v>PASS</v>
      </c>
      <c r="P29" s="44">
        <v>49</v>
      </c>
      <c r="Q29" s="44">
        <v>28</v>
      </c>
      <c r="R29" s="44">
        <f t="shared" si="2"/>
        <v>77</v>
      </c>
      <c r="S29" s="45" t="str">
        <f t="shared" si="13"/>
        <v>A</v>
      </c>
      <c r="T29" s="45" t="str">
        <f t="shared" si="14"/>
        <v>8</v>
      </c>
      <c r="U29" s="46" t="str">
        <f t="shared" si="15"/>
        <v>PASS</v>
      </c>
      <c r="V29" s="44">
        <v>46</v>
      </c>
      <c r="W29" s="44">
        <v>24</v>
      </c>
      <c r="X29" s="44">
        <f t="shared" si="3"/>
        <v>70</v>
      </c>
      <c r="Y29" s="45" t="str">
        <f t="shared" si="16"/>
        <v>A</v>
      </c>
      <c r="Z29" s="45" t="str">
        <f t="shared" si="17"/>
        <v>8</v>
      </c>
      <c r="AA29" s="46" t="str">
        <f t="shared" si="18"/>
        <v>PASS</v>
      </c>
      <c r="AB29" s="44">
        <v>44</v>
      </c>
      <c r="AC29" s="44">
        <v>41</v>
      </c>
      <c r="AD29" s="44">
        <f t="shared" si="4"/>
        <v>85</v>
      </c>
      <c r="AE29" s="45" t="str">
        <f t="shared" si="19"/>
        <v>A+</v>
      </c>
      <c r="AF29" s="45" t="str">
        <f t="shared" si="20"/>
        <v>9</v>
      </c>
      <c r="AG29" s="46" t="str">
        <f t="shared" si="21"/>
        <v>PASS</v>
      </c>
      <c r="AH29" s="44">
        <v>47</v>
      </c>
      <c r="AI29" s="44">
        <v>48</v>
      </c>
      <c r="AJ29" s="44">
        <f t="shared" si="5"/>
        <v>95</v>
      </c>
      <c r="AK29" s="45" t="str">
        <f t="shared" si="22"/>
        <v>O</v>
      </c>
      <c r="AL29" s="45" t="str">
        <f t="shared" si="23"/>
        <v>10</v>
      </c>
      <c r="AM29" s="45" t="str">
        <f t="shared" si="24"/>
        <v>PASS</v>
      </c>
      <c r="AN29" s="44">
        <v>50</v>
      </c>
      <c r="AO29" s="44">
        <v>42</v>
      </c>
      <c r="AP29" s="44">
        <f t="shared" si="25"/>
        <v>92</v>
      </c>
      <c r="AQ29" s="45" t="str">
        <f t="shared" si="26"/>
        <v>O</v>
      </c>
      <c r="AR29" s="45" t="str">
        <f t="shared" si="27"/>
        <v>10</v>
      </c>
      <c r="AS29" s="46" t="str">
        <f t="shared" si="28"/>
        <v>PASS</v>
      </c>
      <c r="AT29" s="44">
        <v>49</v>
      </c>
      <c r="AU29" s="44">
        <v>46</v>
      </c>
      <c r="AV29" s="44">
        <f t="shared" si="6"/>
        <v>95</v>
      </c>
      <c r="AW29" s="45" t="str">
        <f t="shared" si="29"/>
        <v>O</v>
      </c>
      <c r="AX29" s="45" t="str">
        <f t="shared" si="30"/>
        <v>10</v>
      </c>
      <c r="AY29" s="45" t="str">
        <f t="shared" si="31"/>
        <v>PASS</v>
      </c>
      <c r="AZ29" s="44">
        <v>35</v>
      </c>
      <c r="BA29" s="60">
        <v>18</v>
      </c>
      <c r="BB29" s="44">
        <f t="shared" si="32"/>
        <v>53</v>
      </c>
      <c r="BC29" s="45" t="str">
        <f t="shared" si="33"/>
        <v>C</v>
      </c>
      <c r="BD29" s="45" t="str">
        <f t="shared" si="34"/>
        <v>5</v>
      </c>
      <c r="BE29" s="44" t="str">
        <f t="shared" si="35"/>
        <v>PASS</v>
      </c>
      <c r="BF29" s="47">
        <v>98</v>
      </c>
      <c r="BG29" s="44" t="str">
        <f t="shared" si="36"/>
        <v>O</v>
      </c>
      <c r="BH29" s="44" t="str">
        <f t="shared" si="37"/>
        <v>10</v>
      </c>
      <c r="BI29" s="44" t="str">
        <f t="shared" si="38"/>
        <v>PASS</v>
      </c>
      <c r="BJ29" s="47">
        <f t="shared" si="39"/>
        <v>810</v>
      </c>
      <c r="BK29" s="47">
        <f t="shared" si="40"/>
        <v>185</v>
      </c>
      <c r="BL29" s="48">
        <f t="shared" si="41"/>
        <v>8.4090909090909083</v>
      </c>
      <c r="BM29" s="49">
        <f t="shared" si="42"/>
        <v>81</v>
      </c>
      <c r="BN29" s="50">
        <f>SUM(COUNTIF(D29:BI29, {"FAIL","AB"}))</f>
        <v>0</v>
      </c>
      <c r="BO29" s="46" t="str">
        <f t="shared" si="43"/>
        <v>FCD</v>
      </c>
      <c r="BQ29" s="44">
        <v>140</v>
      </c>
      <c r="BR29" s="44">
        <v>142</v>
      </c>
      <c r="BS29" s="44">
        <v>135</v>
      </c>
      <c r="BT29" s="44">
        <v>185</v>
      </c>
      <c r="BU29" s="79">
        <f t="shared" si="44"/>
        <v>7.5250000000000004</v>
      </c>
    </row>
    <row r="30" spans="1:73" s="51" customFormat="1" ht="30" customHeight="1" x14ac:dyDescent="0.3">
      <c r="A30" s="52">
        <v>27</v>
      </c>
      <c r="B30" s="54" t="s">
        <v>130</v>
      </c>
      <c r="C30" s="55" t="s">
        <v>131</v>
      </c>
      <c r="D30" s="44">
        <v>44</v>
      </c>
      <c r="E30" s="44">
        <v>24</v>
      </c>
      <c r="F30" s="44">
        <f t="shared" si="0"/>
        <v>68</v>
      </c>
      <c r="G30" s="44" t="str">
        <f t="shared" si="7"/>
        <v>B+</v>
      </c>
      <c r="H30" s="45" t="str">
        <f t="shared" si="8"/>
        <v>7</v>
      </c>
      <c r="I30" s="45" t="str">
        <f t="shared" si="9"/>
        <v>PASS</v>
      </c>
      <c r="J30" s="44">
        <v>39</v>
      </c>
      <c r="K30" s="44">
        <v>19</v>
      </c>
      <c r="L30" s="44">
        <f t="shared" si="1"/>
        <v>58</v>
      </c>
      <c r="M30" s="45" t="str">
        <f t="shared" si="10"/>
        <v>B</v>
      </c>
      <c r="N30" s="45" t="str">
        <f t="shared" si="11"/>
        <v>6</v>
      </c>
      <c r="O30" s="45" t="str">
        <f t="shared" si="12"/>
        <v>PASS</v>
      </c>
      <c r="P30" s="44">
        <v>43</v>
      </c>
      <c r="Q30" s="44">
        <v>29</v>
      </c>
      <c r="R30" s="44">
        <f t="shared" si="2"/>
        <v>72</v>
      </c>
      <c r="S30" s="45" t="str">
        <f t="shared" si="13"/>
        <v>A</v>
      </c>
      <c r="T30" s="45" t="str">
        <f t="shared" si="14"/>
        <v>8</v>
      </c>
      <c r="U30" s="46" t="str">
        <f t="shared" si="15"/>
        <v>PASS</v>
      </c>
      <c r="V30" s="44">
        <v>37</v>
      </c>
      <c r="W30" s="44">
        <v>19</v>
      </c>
      <c r="X30" s="44">
        <f t="shared" si="3"/>
        <v>56</v>
      </c>
      <c r="Y30" s="45" t="str">
        <f t="shared" si="16"/>
        <v>B</v>
      </c>
      <c r="Z30" s="45" t="str">
        <f t="shared" si="17"/>
        <v>6</v>
      </c>
      <c r="AA30" s="46" t="str">
        <f t="shared" si="18"/>
        <v>PASS</v>
      </c>
      <c r="AB30" s="44">
        <v>43</v>
      </c>
      <c r="AC30" s="44">
        <v>32</v>
      </c>
      <c r="AD30" s="44">
        <f t="shared" si="4"/>
        <v>75</v>
      </c>
      <c r="AE30" s="45" t="str">
        <f t="shared" si="19"/>
        <v>A</v>
      </c>
      <c r="AF30" s="45" t="str">
        <f t="shared" si="20"/>
        <v>8</v>
      </c>
      <c r="AG30" s="46" t="str">
        <f t="shared" si="21"/>
        <v>PASS</v>
      </c>
      <c r="AH30" s="44">
        <v>45</v>
      </c>
      <c r="AI30" s="44">
        <v>48</v>
      </c>
      <c r="AJ30" s="44">
        <f t="shared" si="5"/>
        <v>93</v>
      </c>
      <c r="AK30" s="45" t="str">
        <f t="shared" si="22"/>
        <v>O</v>
      </c>
      <c r="AL30" s="45" t="str">
        <f t="shared" si="23"/>
        <v>10</v>
      </c>
      <c r="AM30" s="45" t="str">
        <f t="shared" si="24"/>
        <v>PASS</v>
      </c>
      <c r="AN30" s="44">
        <v>49</v>
      </c>
      <c r="AO30" s="44">
        <v>38</v>
      </c>
      <c r="AP30" s="44">
        <f t="shared" si="25"/>
        <v>87</v>
      </c>
      <c r="AQ30" s="45" t="str">
        <f t="shared" si="26"/>
        <v>A+</v>
      </c>
      <c r="AR30" s="45" t="str">
        <f t="shared" si="27"/>
        <v>9</v>
      </c>
      <c r="AS30" s="46" t="str">
        <f t="shared" si="28"/>
        <v>PASS</v>
      </c>
      <c r="AT30" s="44">
        <v>45</v>
      </c>
      <c r="AU30" s="44">
        <v>40</v>
      </c>
      <c r="AV30" s="44">
        <f t="shared" si="6"/>
        <v>85</v>
      </c>
      <c r="AW30" s="45" t="str">
        <f t="shared" si="29"/>
        <v>A+</v>
      </c>
      <c r="AX30" s="45" t="str">
        <f t="shared" si="30"/>
        <v>9</v>
      </c>
      <c r="AY30" s="45" t="str">
        <f t="shared" si="31"/>
        <v>PASS</v>
      </c>
      <c r="AZ30" s="44">
        <v>37</v>
      </c>
      <c r="BA30" s="60">
        <v>25</v>
      </c>
      <c r="BB30" s="44">
        <f t="shared" si="32"/>
        <v>62</v>
      </c>
      <c r="BC30" s="45" t="str">
        <f t="shared" si="33"/>
        <v>B+</v>
      </c>
      <c r="BD30" s="45" t="str">
        <f t="shared" si="34"/>
        <v>7</v>
      </c>
      <c r="BE30" s="44" t="str">
        <f t="shared" si="35"/>
        <v>PASS</v>
      </c>
      <c r="BF30" s="47">
        <v>97</v>
      </c>
      <c r="BG30" s="44" t="str">
        <f t="shared" si="36"/>
        <v>O</v>
      </c>
      <c r="BH30" s="44" t="str">
        <f t="shared" si="37"/>
        <v>10</v>
      </c>
      <c r="BI30" s="44" t="str">
        <f t="shared" si="38"/>
        <v>PASS</v>
      </c>
      <c r="BJ30" s="47">
        <f t="shared" si="39"/>
        <v>753</v>
      </c>
      <c r="BK30" s="47">
        <f t="shared" si="40"/>
        <v>166</v>
      </c>
      <c r="BL30" s="48">
        <f t="shared" si="41"/>
        <v>7.5454545454545459</v>
      </c>
      <c r="BM30" s="49">
        <f t="shared" si="42"/>
        <v>75.3</v>
      </c>
      <c r="BN30" s="50">
        <f>SUM(COUNTIF(D30:BI30, {"FAIL","AB"}))</f>
        <v>0</v>
      </c>
      <c r="BO30" s="53" t="str">
        <f t="shared" si="43"/>
        <v>FCD</v>
      </c>
      <c r="BQ30" s="44">
        <v>133</v>
      </c>
      <c r="BR30" s="44">
        <v>132</v>
      </c>
      <c r="BS30" s="44">
        <v>111</v>
      </c>
      <c r="BT30" s="44">
        <v>166</v>
      </c>
      <c r="BU30" s="79">
        <f t="shared" si="44"/>
        <v>6.7750000000000004</v>
      </c>
    </row>
    <row r="31" spans="1:73" s="51" customFormat="1" ht="26.25" customHeight="1" x14ac:dyDescent="0.3">
      <c r="A31" s="52">
        <v>28</v>
      </c>
      <c r="B31" s="54" t="s">
        <v>132</v>
      </c>
      <c r="C31" s="55" t="s">
        <v>133</v>
      </c>
      <c r="D31" s="44">
        <v>50</v>
      </c>
      <c r="E31" s="44">
        <v>39</v>
      </c>
      <c r="F31" s="44">
        <f t="shared" si="0"/>
        <v>89</v>
      </c>
      <c r="G31" s="44" t="str">
        <f t="shared" si="7"/>
        <v>A+</v>
      </c>
      <c r="H31" s="45" t="str">
        <f t="shared" si="8"/>
        <v>9</v>
      </c>
      <c r="I31" s="45" t="str">
        <f t="shared" si="9"/>
        <v>PASS</v>
      </c>
      <c r="J31" s="44">
        <v>45</v>
      </c>
      <c r="K31" s="44">
        <v>32</v>
      </c>
      <c r="L31" s="44">
        <f t="shared" si="1"/>
        <v>77</v>
      </c>
      <c r="M31" s="45" t="str">
        <f t="shared" si="10"/>
        <v>A</v>
      </c>
      <c r="N31" s="45" t="str">
        <f t="shared" si="11"/>
        <v>8</v>
      </c>
      <c r="O31" s="45" t="str">
        <f t="shared" si="12"/>
        <v>PASS</v>
      </c>
      <c r="P31" s="44">
        <v>49</v>
      </c>
      <c r="Q31" s="44">
        <v>38</v>
      </c>
      <c r="R31" s="44">
        <f t="shared" si="2"/>
        <v>87</v>
      </c>
      <c r="S31" s="45" t="str">
        <f t="shared" si="13"/>
        <v>A+</v>
      </c>
      <c r="T31" s="45" t="str">
        <f t="shared" si="14"/>
        <v>9</v>
      </c>
      <c r="U31" s="46" t="str">
        <f t="shared" si="15"/>
        <v>PASS</v>
      </c>
      <c r="V31" s="44">
        <v>50</v>
      </c>
      <c r="W31" s="44">
        <v>37</v>
      </c>
      <c r="X31" s="44">
        <f t="shared" si="3"/>
        <v>87</v>
      </c>
      <c r="Y31" s="45" t="str">
        <f t="shared" si="16"/>
        <v>A+</v>
      </c>
      <c r="Z31" s="45" t="str">
        <f t="shared" si="17"/>
        <v>9</v>
      </c>
      <c r="AA31" s="46" t="str">
        <f t="shared" si="18"/>
        <v>PASS</v>
      </c>
      <c r="AB31" s="44">
        <v>50</v>
      </c>
      <c r="AC31" s="44">
        <v>29</v>
      </c>
      <c r="AD31" s="44">
        <f t="shared" si="4"/>
        <v>79</v>
      </c>
      <c r="AE31" s="45" t="str">
        <f t="shared" si="19"/>
        <v>A</v>
      </c>
      <c r="AF31" s="45" t="str">
        <f t="shared" si="20"/>
        <v>8</v>
      </c>
      <c r="AG31" s="46" t="str">
        <f t="shared" si="21"/>
        <v>PASS</v>
      </c>
      <c r="AH31" s="44">
        <v>48</v>
      </c>
      <c r="AI31" s="44">
        <v>49</v>
      </c>
      <c r="AJ31" s="44">
        <f t="shared" si="5"/>
        <v>97</v>
      </c>
      <c r="AK31" s="45" t="str">
        <f t="shared" si="22"/>
        <v>O</v>
      </c>
      <c r="AL31" s="45" t="str">
        <f t="shared" si="23"/>
        <v>10</v>
      </c>
      <c r="AM31" s="45" t="str">
        <f t="shared" si="24"/>
        <v>PASS</v>
      </c>
      <c r="AN31" s="44">
        <v>49</v>
      </c>
      <c r="AO31" s="44">
        <v>46</v>
      </c>
      <c r="AP31" s="44">
        <f t="shared" si="25"/>
        <v>95</v>
      </c>
      <c r="AQ31" s="45" t="str">
        <f t="shared" si="26"/>
        <v>O</v>
      </c>
      <c r="AR31" s="45" t="str">
        <f t="shared" si="27"/>
        <v>10</v>
      </c>
      <c r="AS31" s="46" t="str">
        <f t="shared" si="28"/>
        <v>PASS</v>
      </c>
      <c r="AT31" s="44">
        <v>48</v>
      </c>
      <c r="AU31" s="44">
        <v>50</v>
      </c>
      <c r="AV31" s="44">
        <f t="shared" si="6"/>
        <v>98</v>
      </c>
      <c r="AW31" s="45" t="str">
        <f t="shared" si="29"/>
        <v>O</v>
      </c>
      <c r="AX31" s="45" t="str">
        <f t="shared" si="30"/>
        <v>10</v>
      </c>
      <c r="AY31" s="45" t="str">
        <f t="shared" si="31"/>
        <v>PASS</v>
      </c>
      <c r="AZ31" s="44">
        <v>44</v>
      </c>
      <c r="BA31" s="60">
        <v>30</v>
      </c>
      <c r="BB31" s="44">
        <f t="shared" si="32"/>
        <v>74</v>
      </c>
      <c r="BC31" s="45" t="str">
        <f t="shared" si="33"/>
        <v>A</v>
      </c>
      <c r="BD31" s="45" t="str">
        <f t="shared" si="34"/>
        <v>8</v>
      </c>
      <c r="BE31" s="44" t="str">
        <f t="shared" si="35"/>
        <v>PASS</v>
      </c>
      <c r="BF31" s="47">
        <v>99</v>
      </c>
      <c r="BG31" s="44" t="str">
        <f t="shared" si="36"/>
        <v>O</v>
      </c>
      <c r="BH31" s="44" t="str">
        <f t="shared" si="37"/>
        <v>10</v>
      </c>
      <c r="BI31" s="44" t="str">
        <f t="shared" si="38"/>
        <v>PASS</v>
      </c>
      <c r="BJ31" s="47">
        <f t="shared" si="39"/>
        <v>882</v>
      </c>
      <c r="BK31" s="47">
        <f t="shared" si="40"/>
        <v>196</v>
      </c>
      <c r="BL31" s="48">
        <f t="shared" si="41"/>
        <v>8.9090909090909083</v>
      </c>
      <c r="BM31" s="49">
        <f t="shared" si="42"/>
        <v>88.2</v>
      </c>
      <c r="BN31" s="50">
        <f>SUM(COUNTIF(D31:BI31, {"FAIL","AB"}))</f>
        <v>0</v>
      </c>
      <c r="BO31" s="46" t="str">
        <f t="shared" si="43"/>
        <v>FCD</v>
      </c>
      <c r="BQ31" s="44">
        <v>178</v>
      </c>
      <c r="BR31" s="44">
        <v>161</v>
      </c>
      <c r="BS31" s="44">
        <v>153</v>
      </c>
      <c r="BT31" s="44">
        <v>196</v>
      </c>
      <c r="BU31" s="79">
        <f t="shared" si="44"/>
        <v>8.6</v>
      </c>
    </row>
    <row r="32" spans="1:73" s="51" customFormat="1" ht="30" customHeight="1" x14ac:dyDescent="0.3">
      <c r="A32" s="52">
        <v>29</v>
      </c>
      <c r="B32" s="54" t="s">
        <v>134</v>
      </c>
      <c r="C32" s="55" t="s">
        <v>135</v>
      </c>
      <c r="D32" s="44">
        <v>50</v>
      </c>
      <c r="E32" s="44">
        <v>42</v>
      </c>
      <c r="F32" s="44">
        <f t="shared" si="0"/>
        <v>92</v>
      </c>
      <c r="G32" s="44" t="str">
        <f t="shared" si="7"/>
        <v>O</v>
      </c>
      <c r="H32" s="45" t="str">
        <f t="shared" si="8"/>
        <v>10</v>
      </c>
      <c r="I32" s="45" t="str">
        <f t="shared" si="9"/>
        <v>PASS</v>
      </c>
      <c r="J32" s="44">
        <v>46</v>
      </c>
      <c r="K32" s="44">
        <v>44</v>
      </c>
      <c r="L32" s="44">
        <f t="shared" si="1"/>
        <v>90</v>
      </c>
      <c r="M32" s="45" t="str">
        <f t="shared" si="10"/>
        <v>O</v>
      </c>
      <c r="N32" s="45" t="str">
        <f t="shared" si="11"/>
        <v>10</v>
      </c>
      <c r="O32" s="45" t="str">
        <f t="shared" si="12"/>
        <v>PASS</v>
      </c>
      <c r="P32" s="44">
        <v>50</v>
      </c>
      <c r="Q32" s="44">
        <v>33</v>
      </c>
      <c r="R32" s="44">
        <f t="shared" si="2"/>
        <v>83</v>
      </c>
      <c r="S32" s="45" t="str">
        <f t="shared" si="13"/>
        <v>A+</v>
      </c>
      <c r="T32" s="45" t="str">
        <f t="shared" si="14"/>
        <v>9</v>
      </c>
      <c r="U32" s="46" t="str">
        <f t="shared" si="15"/>
        <v>PASS</v>
      </c>
      <c r="V32" s="44">
        <v>49</v>
      </c>
      <c r="W32" s="44">
        <v>44</v>
      </c>
      <c r="X32" s="44">
        <f t="shared" si="3"/>
        <v>93</v>
      </c>
      <c r="Y32" s="45" t="str">
        <f t="shared" si="16"/>
        <v>O</v>
      </c>
      <c r="Z32" s="45" t="str">
        <f t="shared" si="17"/>
        <v>10</v>
      </c>
      <c r="AA32" s="46" t="str">
        <f t="shared" si="18"/>
        <v>PASS</v>
      </c>
      <c r="AB32" s="44">
        <v>49</v>
      </c>
      <c r="AC32" s="44">
        <v>31</v>
      </c>
      <c r="AD32" s="44">
        <f t="shared" si="4"/>
        <v>80</v>
      </c>
      <c r="AE32" s="45" t="str">
        <f t="shared" si="19"/>
        <v>A+</v>
      </c>
      <c r="AF32" s="45" t="str">
        <f t="shared" si="20"/>
        <v>9</v>
      </c>
      <c r="AG32" s="46" t="str">
        <f t="shared" si="21"/>
        <v>PASS</v>
      </c>
      <c r="AH32" s="44">
        <v>50</v>
      </c>
      <c r="AI32" s="44">
        <v>49</v>
      </c>
      <c r="AJ32" s="44">
        <f t="shared" si="5"/>
        <v>99</v>
      </c>
      <c r="AK32" s="45" t="str">
        <f t="shared" si="22"/>
        <v>O</v>
      </c>
      <c r="AL32" s="45" t="str">
        <f t="shared" si="23"/>
        <v>10</v>
      </c>
      <c r="AM32" s="45" t="str">
        <f t="shared" si="24"/>
        <v>PASS</v>
      </c>
      <c r="AN32" s="44">
        <v>50</v>
      </c>
      <c r="AO32" s="44">
        <v>42</v>
      </c>
      <c r="AP32" s="44">
        <f t="shared" si="25"/>
        <v>92</v>
      </c>
      <c r="AQ32" s="45" t="str">
        <f t="shared" si="26"/>
        <v>O</v>
      </c>
      <c r="AR32" s="45" t="str">
        <f t="shared" si="27"/>
        <v>10</v>
      </c>
      <c r="AS32" s="46" t="str">
        <f t="shared" si="28"/>
        <v>PASS</v>
      </c>
      <c r="AT32" s="44">
        <v>48</v>
      </c>
      <c r="AU32" s="44">
        <v>49</v>
      </c>
      <c r="AV32" s="44">
        <f t="shared" si="6"/>
        <v>97</v>
      </c>
      <c r="AW32" s="45" t="str">
        <f t="shared" si="29"/>
        <v>O</v>
      </c>
      <c r="AX32" s="45" t="str">
        <f t="shared" si="30"/>
        <v>10</v>
      </c>
      <c r="AY32" s="45" t="str">
        <f t="shared" si="31"/>
        <v>PASS</v>
      </c>
      <c r="AZ32" s="44">
        <v>44</v>
      </c>
      <c r="BA32" s="60">
        <v>35</v>
      </c>
      <c r="BB32" s="44">
        <f t="shared" si="32"/>
        <v>79</v>
      </c>
      <c r="BC32" s="45" t="str">
        <f t="shared" si="33"/>
        <v>A</v>
      </c>
      <c r="BD32" s="45" t="str">
        <f t="shared" si="34"/>
        <v>8</v>
      </c>
      <c r="BE32" s="44" t="str">
        <f t="shared" si="35"/>
        <v>PASS</v>
      </c>
      <c r="BF32" s="47">
        <v>100</v>
      </c>
      <c r="BG32" s="44" t="str">
        <f t="shared" si="36"/>
        <v>O</v>
      </c>
      <c r="BH32" s="44" t="str">
        <f t="shared" si="37"/>
        <v>10</v>
      </c>
      <c r="BI32" s="44" t="str">
        <f t="shared" si="38"/>
        <v>PASS</v>
      </c>
      <c r="BJ32" s="47">
        <f t="shared" si="39"/>
        <v>905</v>
      </c>
      <c r="BK32" s="47">
        <f t="shared" si="40"/>
        <v>212</v>
      </c>
      <c r="BL32" s="48">
        <f t="shared" si="41"/>
        <v>9.6363636363636367</v>
      </c>
      <c r="BM32" s="49">
        <f t="shared" si="42"/>
        <v>90.5</v>
      </c>
      <c r="BN32" s="50">
        <f>SUM(COUNTIF(D32:BI32, {"FAIL","AB"}))</f>
        <v>0</v>
      </c>
      <c r="BO32" s="46" t="str">
        <f t="shared" si="43"/>
        <v>FCD</v>
      </c>
      <c r="BQ32" s="44">
        <v>163</v>
      </c>
      <c r="BR32" s="44">
        <v>150</v>
      </c>
      <c r="BS32" s="44">
        <v>142</v>
      </c>
      <c r="BT32" s="44">
        <v>212</v>
      </c>
      <c r="BU32" s="79">
        <f t="shared" si="44"/>
        <v>8.3375000000000004</v>
      </c>
    </row>
    <row r="33" spans="1:73" s="51" customFormat="1" ht="30" customHeight="1" x14ac:dyDescent="0.3">
      <c r="A33" s="52">
        <v>30</v>
      </c>
      <c r="B33" s="54" t="s">
        <v>136</v>
      </c>
      <c r="C33" s="55" t="s">
        <v>137</v>
      </c>
      <c r="D33" s="44">
        <v>49</v>
      </c>
      <c r="E33" s="44">
        <v>45</v>
      </c>
      <c r="F33" s="44">
        <f t="shared" si="0"/>
        <v>94</v>
      </c>
      <c r="G33" s="44" t="str">
        <f t="shared" si="7"/>
        <v>O</v>
      </c>
      <c r="H33" s="45" t="str">
        <f t="shared" si="8"/>
        <v>10</v>
      </c>
      <c r="I33" s="45" t="str">
        <f t="shared" si="9"/>
        <v>PASS</v>
      </c>
      <c r="J33" s="44">
        <v>45</v>
      </c>
      <c r="K33" s="44">
        <v>30</v>
      </c>
      <c r="L33" s="44">
        <f t="shared" si="1"/>
        <v>75</v>
      </c>
      <c r="M33" s="45" t="str">
        <f t="shared" si="10"/>
        <v>A</v>
      </c>
      <c r="N33" s="45" t="str">
        <f t="shared" si="11"/>
        <v>8</v>
      </c>
      <c r="O33" s="45" t="str">
        <f t="shared" si="12"/>
        <v>PASS</v>
      </c>
      <c r="P33" s="44">
        <v>50</v>
      </c>
      <c r="Q33" s="44">
        <v>34</v>
      </c>
      <c r="R33" s="44">
        <f t="shared" si="2"/>
        <v>84</v>
      </c>
      <c r="S33" s="45" t="str">
        <f t="shared" si="13"/>
        <v>A+</v>
      </c>
      <c r="T33" s="45" t="str">
        <f t="shared" si="14"/>
        <v>9</v>
      </c>
      <c r="U33" s="46" t="str">
        <f t="shared" si="15"/>
        <v>PASS</v>
      </c>
      <c r="V33" s="44">
        <v>48</v>
      </c>
      <c r="W33" s="44">
        <v>37</v>
      </c>
      <c r="X33" s="44">
        <f t="shared" si="3"/>
        <v>85</v>
      </c>
      <c r="Y33" s="45" t="str">
        <f t="shared" si="16"/>
        <v>A+</v>
      </c>
      <c r="Z33" s="45" t="str">
        <f t="shared" si="17"/>
        <v>9</v>
      </c>
      <c r="AA33" s="46" t="str">
        <f t="shared" si="18"/>
        <v>PASS</v>
      </c>
      <c r="AB33" s="44">
        <v>49</v>
      </c>
      <c r="AC33" s="44">
        <v>41</v>
      </c>
      <c r="AD33" s="44">
        <f t="shared" si="4"/>
        <v>90</v>
      </c>
      <c r="AE33" s="45" t="str">
        <f t="shared" si="19"/>
        <v>O</v>
      </c>
      <c r="AF33" s="45" t="str">
        <f t="shared" si="20"/>
        <v>10</v>
      </c>
      <c r="AG33" s="46" t="str">
        <f t="shared" si="21"/>
        <v>PASS</v>
      </c>
      <c r="AH33" s="44">
        <v>45</v>
      </c>
      <c r="AI33" s="44">
        <v>48</v>
      </c>
      <c r="AJ33" s="44">
        <f t="shared" si="5"/>
        <v>93</v>
      </c>
      <c r="AK33" s="45" t="str">
        <f t="shared" si="22"/>
        <v>O</v>
      </c>
      <c r="AL33" s="45" t="str">
        <f t="shared" si="23"/>
        <v>10</v>
      </c>
      <c r="AM33" s="45" t="str">
        <f t="shared" si="24"/>
        <v>PASS</v>
      </c>
      <c r="AN33" s="44">
        <v>49</v>
      </c>
      <c r="AO33" s="44">
        <v>44</v>
      </c>
      <c r="AP33" s="44">
        <f t="shared" si="25"/>
        <v>93</v>
      </c>
      <c r="AQ33" s="45" t="str">
        <f t="shared" si="26"/>
        <v>O</v>
      </c>
      <c r="AR33" s="45" t="str">
        <f t="shared" si="27"/>
        <v>10</v>
      </c>
      <c r="AS33" s="46" t="str">
        <f t="shared" si="28"/>
        <v>PASS</v>
      </c>
      <c r="AT33" s="44">
        <v>50</v>
      </c>
      <c r="AU33" s="44">
        <v>49</v>
      </c>
      <c r="AV33" s="44">
        <f t="shared" si="6"/>
        <v>99</v>
      </c>
      <c r="AW33" s="45" t="str">
        <f t="shared" si="29"/>
        <v>O</v>
      </c>
      <c r="AX33" s="45" t="str">
        <f t="shared" si="30"/>
        <v>10</v>
      </c>
      <c r="AY33" s="45" t="str">
        <f t="shared" si="31"/>
        <v>PASS</v>
      </c>
      <c r="AZ33" s="44">
        <v>43</v>
      </c>
      <c r="BA33" s="60">
        <v>28</v>
      </c>
      <c r="BB33" s="44">
        <f t="shared" si="32"/>
        <v>71</v>
      </c>
      <c r="BC33" s="45" t="str">
        <f t="shared" si="33"/>
        <v>A</v>
      </c>
      <c r="BD33" s="45" t="str">
        <f t="shared" si="34"/>
        <v>8</v>
      </c>
      <c r="BE33" s="44" t="str">
        <f t="shared" si="35"/>
        <v>PASS</v>
      </c>
      <c r="BF33" s="47">
        <v>100</v>
      </c>
      <c r="BG33" s="44" t="str">
        <f t="shared" si="36"/>
        <v>O</v>
      </c>
      <c r="BH33" s="44" t="str">
        <f t="shared" si="37"/>
        <v>10</v>
      </c>
      <c r="BI33" s="44" t="str">
        <f t="shared" si="38"/>
        <v>PASS</v>
      </c>
      <c r="BJ33" s="47">
        <f t="shared" si="39"/>
        <v>884</v>
      </c>
      <c r="BK33" s="47">
        <f t="shared" si="40"/>
        <v>203</v>
      </c>
      <c r="BL33" s="48">
        <f t="shared" si="41"/>
        <v>9.2272727272727266</v>
      </c>
      <c r="BM33" s="49">
        <f t="shared" si="42"/>
        <v>88.4</v>
      </c>
      <c r="BN33" s="50">
        <f>SUM(COUNTIF(D33:BI33, {"FAIL","AB"}))</f>
        <v>0</v>
      </c>
      <c r="BO33" s="46" t="str">
        <f t="shared" si="43"/>
        <v>FCD</v>
      </c>
      <c r="BQ33" s="44">
        <v>179</v>
      </c>
      <c r="BR33" s="44">
        <v>156</v>
      </c>
      <c r="BS33" s="44">
        <v>149</v>
      </c>
      <c r="BT33" s="44">
        <v>203</v>
      </c>
      <c r="BU33" s="79">
        <f t="shared" si="44"/>
        <v>8.5875000000000004</v>
      </c>
    </row>
    <row r="34" spans="1:73" s="51" customFormat="1" ht="30" customHeight="1" x14ac:dyDescent="0.3">
      <c r="A34" s="52">
        <v>31</v>
      </c>
      <c r="B34" s="54" t="s">
        <v>138</v>
      </c>
      <c r="C34" s="55" t="s">
        <v>139</v>
      </c>
      <c r="D34" s="44">
        <v>48</v>
      </c>
      <c r="E34" s="44">
        <v>36</v>
      </c>
      <c r="F34" s="44">
        <f t="shared" si="0"/>
        <v>84</v>
      </c>
      <c r="G34" s="44" t="str">
        <f t="shared" si="7"/>
        <v>A+</v>
      </c>
      <c r="H34" s="45" t="str">
        <f t="shared" si="8"/>
        <v>9</v>
      </c>
      <c r="I34" s="45" t="str">
        <f t="shared" si="9"/>
        <v>PASS</v>
      </c>
      <c r="J34" s="44">
        <v>43</v>
      </c>
      <c r="K34" s="44">
        <v>37</v>
      </c>
      <c r="L34" s="44">
        <f t="shared" si="1"/>
        <v>80</v>
      </c>
      <c r="M34" s="45" t="str">
        <f t="shared" si="10"/>
        <v>A+</v>
      </c>
      <c r="N34" s="45" t="str">
        <f t="shared" si="11"/>
        <v>9</v>
      </c>
      <c r="O34" s="45" t="str">
        <f t="shared" si="12"/>
        <v>PASS</v>
      </c>
      <c r="P34" s="44">
        <v>50</v>
      </c>
      <c r="Q34" s="44">
        <v>44</v>
      </c>
      <c r="R34" s="44">
        <f t="shared" si="2"/>
        <v>94</v>
      </c>
      <c r="S34" s="45" t="str">
        <f t="shared" si="13"/>
        <v>O</v>
      </c>
      <c r="T34" s="45" t="str">
        <f t="shared" si="14"/>
        <v>10</v>
      </c>
      <c r="U34" s="46" t="str">
        <f t="shared" si="15"/>
        <v>PASS</v>
      </c>
      <c r="V34" s="44">
        <v>50</v>
      </c>
      <c r="W34" s="44">
        <v>36</v>
      </c>
      <c r="X34" s="44">
        <f t="shared" si="3"/>
        <v>86</v>
      </c>
      <c r="Y34" s="45" t="str">
        <f t="shared" si="16"/>
        <v>A+</v>
      </c>
      <c r="Z34" s="45" t="str">
        <f t="shared" si="17"/>
        <v>9</v>
      </c>
      <c r="AA34" s="46" t="str">
        <f t="shared" si="18"/>
        <v>PASS</v>
      </c>
      <c r="AB34" s="44">
        <v>50</v>
      </c>
      <c r="AC34" s="44">
        <v>31</v>
      </c>
      <c r="AD34" s="44">
        <f t="shared" si="4"/>
        <v>81</v>
      </c>
      <c r="AE34" s="45" t="str">
        <f t="shared" si="19"/>
        <v>A+</v>
      </c>
      <c r="AF34" s="45" t="str">
        <f t="shared" si="20"/>
        <v>9</v>
      </c>
      <c r="AG34" s="46" t="str">
        <f t="shared" si="21"/>
        <v>PASS</v>
      </c>
      <c r="AH34" s="44">
        <v>50</v>
      </c>
      <c r="AI34" s="44">
        <v>45</v>
      </c>
      <c r="AJ34" s="44">
        <f t="shared" si="5"/>
        <v>95</v>
      </c>
      <c r="AK34" s="45" t="str">
        <f t="shared" si="22"/>
        <v>O</v>
      </c>
      <c r="AL34" s="45" t="str">
        <f t="shared" si="23"/>
        <v>10</v>
      </c>
      <c r="AM34" s="45" t="str">
        <f t="shared" si="24"/>
        <v>PASS</v>
      </c>
      <c r="AN34" s="44">
        <v>50</v>
      </c>
      <c r="AO34" s="44">
        <v>46</v>
      </c>
      <c r="AP34" s="44">
        <f t="shared" si="25"/>
        <v>96</v>
      </c>
      <c r="AQ34" s="45" t="str">
        <f t="shared" si="26"/>
        <v>O</v>
      </c>
      <c r="AR34" s="45" t="str">
        <f t="shared" si="27"/>
        <v>10</v>
      </c>
      <c r="AS34" s="46" t="str">
        <f t="shared" si="28"/>
        <v>PASS</v>
      </c>
      <c r="AT34" s="44">
        <v>50</v>
      </c>
      <c r="AU34" s="44">
        <v>49</v>
      </c>
      <c r="AV34" s="44">
        <f t="shared" si="6"/>
        <v>99</v>
      </c>
      <c r="AW34" s="45" t="str">
        <f t="shared" si="29"/>
        <v>O</v>
      </c>
      <c r="AX34" s="45" t="str">
        <f t="shared" si="30"/>
        <v>10</v>
      </c>
      <c r="AY34" s="45" t="str">
        <f t="shared" si="31"/>
        <v>PASS</v>
      </c>
      <c r="AZ34" s="44">
        <v>44</v>
      </c>
      <c r="BA34" s="60">
        <v>29</v>
      </c>
      <c r="BB34" s="44">
        <f t="shared" si="32"/>
        <v>73</v>
      </c>
      <c r="BC34" s="45" t="str">
        <f t="shared" si="33"/>
        <v>A</v>
      </c>
      <c r="BD34" s="45" t="str">
        <f t="shared" si="34"/>
        <v>8</v>
      </c>
      <c r="BE34" s="44" t="str">
        <f t="shared" si="35"/>
        <v>PASS</v>
      </c>
      <c r="BF34" s="47">
        <v>100</v>
      </c>
      <c r="BG34" s="44" t="str">
        <f t="shared" si="36"/>
        <v>O</v>
      </c>
      <c r="BH34" s="44" t="str">
        <f t="shared" si="37"/>
        <v>10</v>
      </c>
      <c r="BI34" s="44" t="str">
        <f t="shared" si="38"/>
        <v>PASS</v>
      </c>
      <c r="BJ34" s="47">
        <f t="shared" si="39"/>
        <v>888</v>
      </c>
      <c r="BK34" s="47">
        <f t="shared" si="40"/>
        <v>206</v>
      </c>
      <c r="BL34" s="48">
        <f t="shared" si="41"/>
        <v>9.3636363636363633</v>
      </c>
      <c r="BM34" s="49">
        <f t="shared" si="42"/>
        <v>88.8</v>
      </c>
      <c r="BN34" s="50">
        <f>SUM(COUNTIF(D34:BI34, {"FAIL","AB"}))</f>
        <v>0</v>
      </c>
      <c r="BO34" s="46" t="str">
        <f t="shared" si="43"/>
        <v>FCD</v>
      </c>
      <c r="BQ34" s="44">
        <v>170</v>
      </c>
      <c r="BR34" s="44">
        <v>149</v>
      </c>
      <c r="BS34" s="44">
        <v>153</v>
      </c>
      <c r="BT34" s="44">
        <v>206</v>
      </c>
      <c r="BU34" s="79">
        <f t="shared" si="44"/>
        <v>8.4749999999999996</v>
      </c>
    </row>
    <row r="35" spans="1:73" s="51" customFormat="1" ht="30" customHeight="1" x14ac:dyDescent="0.3">
      <c r="A35" s="52">
        <v>32</v>
      </c>
      <c r="B35" s="54" t="s">
        <v>140</v>
      </c>
      <c r="C35" s="55" t="s">
        <v>141</v>
      </c>
      <c r="D35" s="44">
        <v>48</v>
      </c>
      <c r="E35" s="44">
        <v>41</v>
      </c>
      <c r="F35" s="44">
        <f t="shared" si="0"/>
        <v>89</v>
      </c>
      <c r="G35" s="44" t="str">
        <f t="shared" si="7"/>
        <v>A+</v>
      </c>
      <c r="H35" s="45" t="str">
        <f t="shared" si="8"/>
        <v>9</v>
      </c>
      <c r="I35" s="45" t="str">
        <f t="shared" si="9"/>
        <v>PASS</v>
      </c>
      <c r="J35" s="44">
        <v>41</v>
      </c>
      <c r="K35" s="44">
        <v>39</v>
      </c>
      <c r="L35" s="44">
        <f t="shared" si="1"/>
        <v>80</v>
      </c>
      <c r="M35" s="45" t="str">
        <f t="shared" si="10"/>
        <v>A+</v>
      </c>
      <c r="N35" s="45" t="str">
        <f t="shared" si="11"/>
        <v>9</v>
      </c>
      <c r="O35" s="45" t="str">
        <f t="shared" si="12"/>
        <v>PASS</v>
      </c>
      <c r="P35" s="44">
        <v>48</v>
      </c>
      <c r="Q35" s="44">
        <v>33</v>
      </c>
      <c r="R35" s="44">
        <f t="shared" si="2"/>
        <v>81</v>
      </c>
      <c r="S35" s="45" t="str">
        <f t="shared" si="13"/>
        <v>A+</v>
      </c>
      <c r="T35" s="45" t="str">
        <f t="shared" si="14"/>
        <v>9</v>
      </c>
      <c r="U35" s="46" t="str">
        <f t="shared" si="15"/>
        <v>PASS</v>
      </c>
      <c r="V35" s="44">
        <v>47</v>
      </c>
      <c r="W35" s="44">
        <v>42</v>
      </c>
      <c r="X35" s="44">
        <f t="shared" si="3"/>
        <v>89</v>
      </c>
      <c r="Y35" s="45" t="str">
        <f t="shared" si="16"/>
        <v>A+</v>
      </c>
      <c r="Z35" s="45" t="str">
        <f t="shared" si="17"/>
        <v>9</v>
      </c>
      <c r="AA35" s="46" t="str">
        <f t="shared" si="18"/>
        <v>PASS</v>
      </c>
      <c r="AB35" s="44">
        <v>48</v>
      </c>
      <c r="AC35" s="44">
        <v>45</v>
      </c>
      <c r="AD35" s="44">
        <f t="shared" si="4"/>
        <v>93</v>
      </c>
      <c r="AE35" s="45" t="str">
        <f t="shared" si="19"/>
        <v>O</v>
      </c>
      <c r="AF35" s="45" t="str">
        <f t="shared" si="20"/>
        <v>10</v>
      </c>
      <c r="AG35" s="46" t="str">
        <f t="shared" si="21"/>
        <v>PASS</v>
      </c>
      <c r="AH35" s="44">
        <v>48</v>
      </c>
      <c r="AI35" s="44">
        <v>45</v>
      </c>
      <c r="AJ35" s="44">
        <f t="shared" si="5"/>
        <v>93</v>
      </c>
      <c r="AK35" s="45" t="str">
        <f t="shared" si="22"/>
        <v>O</v>
      </c>
      <c r="AL35" s="45" t="str">
        <f t="shared" si="23"/>
        <v>10</v>
      </c>
      <c r="AM35" s="45" t="str">
        <f t="shared" si="24"/>
        <v>PASS</v>
      </c>
      <c r="AN35" s="44">
        <v>42</v>
      </c>
      <c r="AO35" s="44">
        <v>45</v>
      </c>
      <c r="AP35" s="44">
        <f t="shared" si="25"/>
        <v>87</v>
      </c>
      <c r="AQ35" s="45" t="str">
        <f t="shared" si="26"/>
        <v>A+</v>
      </c>
      <c r="AR35" s="45" t="str">
        <f t="shared" si="27"/>
        <v>9</v>
      </c>
      <c r="AS35" s="46" t="str">
        <f t="shared" si="28"/>
        <v>PASS</v>
      </c>
      <c r="AT35" s="44">
        <v>48</v>
      </c>
      <c r="AU35" s="44">
        <v>45</v>
      </c>
      <c r="AV35" s="44">
        <f t="shared" si="6"/>
        <v>93</v>
      </c>
      <c r="AW35" s="45" t="str">
        <f t="shared" si="29"/>
        <v>O</v>
      </c>
      <c r="AX35" s="45" t="str">
        <f t="shared" si="30"/>
        <v>10</v>
      </c>
      <c r="AY35" s="45" t="str">
        <f t="shared" si="31"/>
        <v>PASS</v>
      </c>
      <c r="AZ35" s="44">
        <v>36</v>
      </c>
      <c r="BA35" s="60">
        <v>37</v>
      </c>
      <c r="BB35" s="44">
        <f t="shared" si="32"/>
        <v>73</v>
      </c>
      <c r="BC35" s="45" t="str">
        <f t="shared" si="33"/>
        <v>A</v>
      </c>
      <c r="BD35" s="45" t="str">
        <f t="shared" si="34"/>
        <v>8</v>
      </c>
      <c r="BE35" s="44" t="str">
        <f t="shared" si="35"/>
        <v>PASS</v>
      </c>
      <c r="BF35" s="47">
        <v>99</v>
      </c>
      <c r="BG35" s="44" t="str">
        <f t="shared" si="36"/>
        <v>O</v>
      </c>
      <c r="BH35" s="44" t="str">
        <f t="shared" si="37"/>
        <v>10</v>
      </c>
      <c r="BI35" s="44" t="str">
        <f t="shared" si="38"/>
        <v>PASS</v>
      </c>
      <c r="BJ35" s="47">
        <f t="shared" si="39"/>
        <v>877</v>
      </c>
      <c r="BK35" s="47">
        <f t="shared" si="40"/>
        <v>203</v>
      </c>
      <c r="BL35" s="48">
        <f t="shared" si="41"/>
        <v>9.2272727272727266</v>
      </c>
      <c r="BM35" s="49">
        <f t="shared" si="42"/>
        <v>87.7</v>
      </c>
      <c r="BN35" s="50">
        <f>SUM(COUNTIF(D35:BI35, {"FAIL","AB"}))</f>
        <v>0</v>
      </c>
      <c r="BO35" s="46" t="str">
        <f t="shared" si="43"/>
        <v>FCD</v>
      </c>
      <c r="BQ35" s="44">
        <v>151</v>
      </c>
      <c r="BR35" s="44">
        <v>149</v>
      </c>
      <c r="BS35" s="44">
        <v>144</v>
      </c>
      <c r="BT35" s="44">
        <v>203</v>
      </c>
      <c r="BU35" s="79">
        <f t="shared" si="44"/>
        <v>8.0875000000000004</v>
      </c>
    </row>
    <row r="36" spans="1:73" s="51" customFormat="1" ht="30" customHeight="1" x14ac:dyDescent="0.3">
      <c r="A36" s="52">
        <v>33</v>
      </c>
      <c r="B36" s="54" t="s">
        <v>142</v>
      </c>
      <c r="C36" s="55" t="s">
        <v>143</v>
      </c>
      <c r="D36" s="44">
        <v>38</v>
      </c>
      <c r="E36" s="44">
        <v>18</v>
      </c>
      <c r="F36" s="44">
        <f t="shared" si="0"/>
        <v>56</v>
      </c>
      <c r="G36" s="44" t="str">
        <f t="shared" si="7"/>
        <v>B</v>
      </c>
      <c r="H36" s="45" t="str">
        <f t="shared" si="8"/>
        <v>6</v>
      </c>
      <c r="I36" s="45" t="str">
        <f t="shared" si="9"/>
        <v>PASS</v>
      </c>
      <c r="J36" s="44">
        <v>31</v>
      </c>
      <c r="K36" s="44">
        <v>28</v>
      </c>
      <c r="L36" s="44">
        <f t="shared" si="1"/>
        <v>59</v>
      </c>
      <c r="M36" s="45" t="str">
        <f t="shared" si="10"/>
        <v>B</v>
      </c>
      <c r="N36" s="45" t="str">
        <f t="shared" si="11"/>
        <v>6</v>
      </c>
      <c r="O36" s="45" t="str">
        <f t="shared" si="12"/>
        <v>PASS</v>
      </c>
      <c r="P36" s="44">
        <v>36</v>
      </c>
      <c r="Q36" s="44">
        <v>26</v>
      </c>
      <c r="R36" s="44">
        <f t="shared" si="2"/>
        <v>62</v>
      </c>
      <c r="S36" s="45" t="str">
        <f t="shared" si="13"/>
        <v>B+</v>
      </c>
      <c r="T36" s="45" t="str">
        <f t="shared" si="14"/>
        <v>7</v>
      </c>
      <c r="U36" s="46" t="str">
        <f t="shared" si="15"/>
        <v>PASS</v>
      </c>
      <c r="V36" s="44">
        <v>34</v>
      </c>
      <c r="W36" s="44">
        <v>20</v>
      </c>
      <c r="X36" s="44">
        <f t="shared" si="3"/>
        <v>54</v>
      </c>
      <c r="Y36" s="45" t="str">
        <f t="shared" si="16"/>
        <v>C</v>
      </c>
      <c r="Z36" s="45" t="str">
        <f t="shared" si="17"/>
        <v>5</v>
      </c>
      <c r="AA36" s="46" t="str">
        <f t="shared" si="18"/>
        <v>PASS</v>
      </c>
      <c r="AB36" s="44">
        <v>41</v>
      </c>
      <c r="AC36" s="44">
        <v>33</v>
      </c>
      <c r="AD36" s="44">
        <f t="shared" si="4"/>
        <v>74</v>
      </c>
      <c r="AE36" s="45" t="str">
        <f t="shared" si="19"/>
        <v>A</v>
      </c>
      <c r="AF36" s="45" t="str">
        <f t="shared" si="20"/>
        <v>8</v>
      </c>
      <c r="AG36" s="46" t="str">
        <f t="shared" si="21"/>
        <v>PASS</v>
      </c>
      <c r="AH36" s="44">
        <v>42</v>
      </c>
      <c r="AI36" s="44">
        <v>48</v>
      </c>
      <c r="AJ36" s="44">
        <f t="shared" si="5"/>
        <v>90</v>
      </c>
      <c r="AK36" s="45" t="str">
        <f t="shared" si="22"/>
        <v>O</v>
      </c>
      <c r="AL36" s="45" t="str">
        <f t="shared" si="23"/>
        <v>10</v>
      </c>
      <c r="AM36" s="45" t="str">
        <f t="shared" si="24"/>
        <v>PASS</v>
      </c>
      <c r="AN36" s="44">
        <v>49</v>
      </c>
      <c r="AO36" s="44">
        <v>29</v>
      </c>
      <c r="AP36" s="44">
        <f t="shared" si="25"/>
        <v>78</v>
      </c>
      <c r="AQ36" s="45" t="str">
        <f t="shared" si="26"/>
        <v>A</v>
      </c>
      <c r="AR36" s="45" t="str">
        <f t="shared" si="27"/>
        <v>8</v>
      </c>
      <c r="AS36" s="46" t="str">
        <f t="shared" si="28"/>
        <v>PASS</v>
      </c>
      <c r="AT36" s="44">
        <v>46</v>
      </c>
      <c r="AU36" s="44">
        <v>35</v>
      </c>
      <c r="AV36" s="44">
        <f t="shared" si="6"/>
        <v>81</v>
      </c>
      <c r="AW36" s="45" t="str">
        <f t="shared" si="29"/>
        <v>A+</v>
      </c>
      <c r="AX36" s="45" t="str">
        <f t="shared" si="30"/>
        <v>9</v>
      </c>
      <c r="AY36" s="45" t="str">
        <f t="shared" si="31"/>
        <v>PASS</v>
      </c>
      <c r="AZ36" s="44">
        <v>38</v>
      </c>
      <c r="BA36" s="60">
        <v>32</v>
      </c>
      <c r="BB36" s="44">
        <f t="shared" si="32"/>
        <v>70</v>
      </c>
      <c r="BC36" s="45" t="str">
        <f t="shared" si="33"/>
        <v>A</v>
      </c>
      <c r="BD36" s="45" t="str">
        <f t="shared" si="34"/>
        <v>8</v>
      </c>
      <c r="BE36" s="44" t="str">
        <f t="shared" si="35"/>
        <v>PASS</v>
      </c>
      <c r="BF36" s="47">
        <v>93</v>
      </c>
      <c r="BG36" s="44" t="str">
        <f t="shared" si="36"/>
        <v>O</v>
      </c>
      <c r="BH36" s="44" t="str">
        <f t="shared" si="37"/>
        <v>10</v>
      </c>
      <c r="BI36" s="44" t="str">
        <f t="shared" si="38"/>
        <v>PASS</v>
      </c>
      <c r="BJ36" s="47">
        <f t="shared" si="39"/>
        <v>717</v>
      </c>
      <c r="BK36" s="47">
        <f t="shared" si="40"/>
        <v>156</v>
      </c>
      <c r="BL36" s="48">
        <f t="shared" si="41"/>
        <v>7.0909090909090908</v>
      </c>
      <c r="BM36" s="49">
        <f t="shared" si="42"/>
        <v>71.7</v>
      </c>
      <c r="BN36" s="50">
        <f>SUM(COUNTIF(D36:BI36, {"FAIL","AB"}))</f>
        <v>0</v>
      </c>
      <c r="BO36" s="53" t="str">
        <f t="shared" si="43"/>
        <v>FCD</v>
      </c>
      <c r="BQ36" s="44">
        <v>142</v>
      </c>
      <c r="BR36" s="44">
        <v>104</v>
      </c>
      <c r="BS36" s="44">
        <v>99</v>
      </c>
      <c r="BT36" s="44">
        <v>156</v>
      </c>
      <c r="BU36" s="79">
        <f t="shared" si="44"/>
        <v>6.2625000000000002</v>
      </c>
    </row>
    <row r="37" spans="1:73" s="51" customFormat="1" ht="30" customHeight="1" x14ac:dyDescent="0.3">
      <c r="A37" s="52">
        <v>34</v>
      </c>
      <c r="B37" s="54" t="s">
        <v>144</v>
      </c>
      <c r="C37" s="55" t="s">
        <v>145</v>
      </c>
      <c r="D37" s="44">
        <v>49</v>
      </c>
      <c r="E37" s="44">
        <v>48</v>
      </c>
      <c r="F37" s="44">
        <f t="shared" si="0"/>
        <v>97</v>
      </c>
      <c r="G37" s="44" t="str">
        <f t="shared" si="7"/>
        <v>O</v>
      </c>
      <c r="H37" s="45" t="str">
        <f t="shared" si="8"/>
        <v>10</v>
      </c>
      <c r="I37" s="45" t="str">
        <f t="shared" si="9"/>
        <v>PASS</v>
      </c>
      <c r="J37" s="44">
        <v>45</v>
      </c>
      <c r="K37" s="44">
        <v>32</v>
      </c>
      <c r="L37" s="44">
        <f t="shared" si="1"/>
        <v>77</v>
      </c>
      <c r="M37" s="45" t="str">
        <f t="shared" si="10"/>
        <v>A</v>
      </c>
      <c r="N37" s="45" t="str">
        <f t="shared" si="11"/>
        <v>8</v>
      </c>
      <c r="O37" s="45" t="str">
        <f t="shared" si="12"/>
        <v>PASS</v>
      </c>
      <c r="P37" s="44">
        <v>49</v>
      </c>
      <c r="Q37" s="44">
        <v>43</v>
      </c>
      <c r="R37" s="44">
        <f t="shared" si="2"/>
        <v>92</v>
      </c>
      <c r="S37" s="45" t="str">
        <f t="shared" si="13"/>
        <v>O</v>
      </c>
      <c r="T37" s="45" t="str">
        <f t="shared" si="14"/>
        <v>10</v>
      </c>
      <c r="U37" s="46" t="str">
        <f t="shared" si="15"/>
        <v>PASS</v>
      </c>
      <c r="V37" s="44">
        <v>50</v>
      </c>
      <c r="W37" s="44">
        <v>28</v>
      </c>
      <c r="X37" s="44">
        <f t="shared" si="3"/>
        <v>78</v>
      </c>
      <c r="Y37" s="45" t="str">
        <f t="shared" si="16"/>
        <v>A</v>
      </c>
      <c r="Z37" s="45" t="str">
        <f t="shared" si="17"/>
        <v>8</v>
      </c>
      <c r="AA37" s="46" t="str">
        <f t="shared" si="18"/>
        <v>PASS</v>
      </c>
      <c r="AB37" s="44">
        <v>48</v>
      </c>
      <c r="AC37" s="44">
        <v>35</v>
      </c>
      <c r="AD37" s="44">
        <f t="shared" si="4"/>
        <v>83</v>
      </c>
      <c r="AE37" s="45" t="str">
        <f t="shared" si="19"/>
        <v>A+</v>
      </c>
      <c r="AF37" s="45" t="str">
        <f t="shared" si="20"/>
        <v>9</v>
      </c>
      <c r="AG37" s="46" t="str">
        <f t="shared" si="21"/>
        <v>PASS</v>
      </c>
      <c r="AH37" s="44">
        <v>49</v>
      </c>
      <c r="AI37" s="44">
        <v>48</v>
      </c>
      <c r="AJ37" s="44">
        <f t="shared" si="5"/>
        <v>97</v>
      </c>
      <c r="AK37" s="45" t="str">
        <f t="shared" si="22"/>
        <v>O</v>
      </c>
      <c r="AL37" s="45" t="str">
        <f t="shared" si="23"/>
        <v>10</v>
      </c>
      <c r="AM37" s="45" t="str">
        <f t="shared" si="24"/>
        <v>PASS</v>
      </c>
      <c r="AN37" s="44">
        <v>45</v>
      </c>
      <c r="AO37" s="44">
        <v>42</v>
      </c>
      <c r="AP37" s="44">
        <f t="shared" si="25"/>
        <v>87</v>
      </c>
      <c r="AQ37" s="45" t="str">
        <f t="shared" si="26"/>
        <v>A+</v>
      </c>
      <c r="AR37" s="45" t="str">
        <f t="shared" si="27"/>
        <v>9</v>
      </c>
      <c r="AS37" s="46" t="str">
        <f t="shared" si="28"/>
        <v>PASS</v>
      </c>
      <c r="AT37" s="44">
        <v>49</v>
      </c>
      <c r="AU37" s="44">
        <v>46</v>
      </c>
      <c r="AV37" s="44">
        <f t="shared" si="6"/>
        <v>95</v>
      </c>
      <c r="AW37" s="45" t="str">
        <f t="shared" si="29"/>
        <v>O</v>
      </c>
      <c r="AX37" s="45" t="str">
        <f t="shared" si="30"/>
        <v>10</v>
      </c>
      <c r="AY37" s="45" t="str">
        <f t="shared" si="31"/>
        <v>PASS</v>
      </c>
      <c r="AZ37" s="44">
        <v>41</v>
      </c>
      <c r="BA37" s="60">
        <v>39</v>
      </c>
      <c r="BB37" s="44">
        <f t="shared" si="32"/>
        <v>80</v>
      </c>
      <c r="BC37" s="45" t="str">
        <f t="shared" si="33"/>
        <v>A+</v>
      </c>
      <c r="BD37" s="45" t="str">
        <f t="shared" si="34"/>
        <v>9</v>
      </c>
      <c r="BE37" s="44" t="str">
        <f t="shared" si="35"/>
        <v>PASS</v>
      </c>
      <c r="BF37" s="47">
        <v>98</v>
      </c>
      <c r="BG37" s="44" t="str">
        <f t="shared" si="36"/>
        <v>O</v>
      </c>
      <c r="BH37" s="44" t="str">
        <f t="shared" si="37"/>
        <v>10</v>
      </c>
      <c r="BI37" s="44" t="str">
        <f t="shared" si="38"/>
        <v>PASS</v>
      </c>
      <c r="BJ37" s="47">
        <f t="shared" si="39"/>
        <v>884</v>
      </c>
      <c r="BK37" s="47">
        <f t="shared" si="40"/>
        <v>202</v>
      </c>
      <c r="BL37" s="48">
        <f t="shared" si="41"/>
        <v>9.1818181818181817</v>
      </c>
      <c r="BM37" s="49">
        <f t="shared" si="42"/>
        <v>88.4</v>
      </c>
      <c r="BN37" s="50">
        <f>SUM(COUNTIF(D37:BI37, {"FAIL","AB"}))</f>
        <v>0</v>
      </c>
      <c r="BO37" s="46" t="str">
        <f>IF(BN37&gt;0,"FAIL", IF(BM37&gt;=70,"FCD",IF(BM37&gt;=60,"FC","SC")))</f>
        <v>FCD</v>
      </c>
      <c r="BQ37" s="44">
        <v>159</v>
      </c>
      <c r="BR37" s="44">
        <v>145</v>
      </c>
      <c r="BS37" s="44">
        <v>157</v>
      </c>
      <c r="BT37" s="44">
        <v>202</v>
      </c>
      <c r="BU37" s="79">
        <f t="shared" si="44"/>
        <v>8.2874999999999996</v>
      </c>
    </row>
    <row r="38" spans="1:73" s="51" customFormat="1" ht="30" customHeight="1" x14ac:dyDescent="0.3">
      <c r="A38" s="52">
        <v>35</v>
      </c>
      <c r="B38" s="54" t="s">
        <v>146</v>
      </c>
      <c r="C38" s="55" t="s">
        <v>147</v>
      </c>
      <c r="D38" s="44">
        <v>34</v>
      </c>
      <c r="E38" s="44">
        <v>28</v>
      </c>
      <c r="F38" s="44">
        <f t="shared" si="0"/>
        <v>62</v>
      </c>
      <c r="G38" s="44" t="str">
        <f t="shared" si="7"/>
        <v>B+</v>
      </c>
      <c r="H38" s="45" t="str">
        <f t="shared" si="8"/>
        <v>7</v>
      </c>
      <c r="I38" s="45" t="str">
        <f t="shared" si="9"/>
        <v>PASS</v>
      </c>
      <c r="J38" s="44">
        <v>33</v>
      </c>
      <c r="K38" s="44">
        <v>29</v>
      </c>
      <c r="L38" s="44">
        <f t="shared" si="1"/>
        <v>62</v>
      </c>
      <c r="M38" s="45" t="str">
        <f t="shared" si="10"/>
        <v>B+</v>
      </c>
      <c r="N38" s="45" t="str">
        <f t="shared" si="11"/>
        <v>7</v>
      </c>
      <c r="O38" s="45" t="str">
        <f t="shared" si="12"/>
        <v>PASS</v>
      </c>
      <c r="P38" s="44">
        <v>26</v>
      </c>
      <c r="Q38" s="44">
        <v>35</v>
      </c>
      <c r="R38" s="44">
        <f t="shared" si="2"/>
        <v>61</v>
      </c>
      <c r="S38" s="45" t="str">
        <f t="shared" si="13"/>
        <v>B+</v>
      </c>
      <c r="T38" s="45" t="str">
        <f t="shared" si="14"/>
        <v>7</v>
      </c>
      <c r="U38" s="46" t="str">
        <f t="shared" si="15"/>
        <v>PASS</v>
      </c>
      <c r="V38" s="44">
        <v>39</v>
      </c>
      <c r="W38" s="44">
        <v>27</v>
      </c>
      <c r="X38" s="44">
        <f t="shared" si="3"/>
        <v>66</v>
      </c>
      <c r="Y38" s="45" t="str">
        <f t="shared" si="16"/>
        <v>B+</v>
      </c>
      <c r="Z38" s="45" t="str">
        <f t="shared" si="17"/>
        <v>7</v>
      </c>
      <c r="AA38" s="46" t="str">
        <f t="shared" si="18"/>
        <v>PASS</v>
      </c>
      <c r="AB38" s="44">
        <v>39</v>
      </c>
      <c r="AC38" s="44">
        <v>38</v>
      </c>
      <c r="AD38" s="44">
        <f t="shared" si="4"/>
        <v>77</v>
      </c>
      <c r="AE38" s="45" t="str">
        <f t="shared" si="19"/>
        <v>A</v>
      </c>
      <c r="AF38" s="45" t="str">
        <f t="shared" si="20"/>
        <v>8</v>
      </c>
      <c r="AG38" s="46" t="str">
        <f t="shared" si="21"/>
        <v>PASS</v>
      </c>
      <c r="AH38" s="44">
        <v>44</v>
      </c>
      <c r="AI38" s="44">
        <v>48</v>
      </c>
      <c r="AJ38" s="44">
        <f t="shared" si="5"/>
        <v>92</v>
      </c>
      <c r="AK38" s="45" t="str">
        <f t="shared" si="22"/>
        <v>O</v>
      </c>
      <c r="AL38" s="45" t="str">
        <f t="shared" si="23"/>
        <v>10</v>
      </c>
      <c r="AM38" s="45" t="str">
        <f t="shared" si="24"/>
        <v>PASS</v>
      </c>
      <c r="AN38" s="44">
        <v>50</v>
      </c>
      <c r="AO38" s="44">
        <v>35</v>
      </c>
      <c r="AP38" s="44">
        <f t="shared" si="25"/>
        <v>85</v>
      </c>
      <c r="AQ38" s="45" t="str">
        <f t="shared" si="26"/>
        <v>A+</v>
      </c>
      <c r="AR38" s="45" t="str">
        <f t="shared" si="27"/>
        <v>9</v>
      </c>
      <c r="AS38" s="46" t="str">
        <f t="shared" si="28"/>
        <v>PASS</v>
      </c>
      <c r="AT38" s="44">
        <v>42</v>
      </c>
      <c r="AU38" s="44">
        <v>30</v>
      </c>
      <c r="AV38" s="44">
        <f t="shared" si="6"/>
        <v>72</v>
      </c>
      <c r="AW38" s="45" t="str">
        <f t="shared" si="29"/>
        <v>A</v>
      </c>
      <c r="AX38" s="45" t="str">
        <f t="shared" si="30"/>
        <v>8</v>
      </c>
      <c r="AY38" s="45" t="str">
        <f t="shared" si="31"/>
        <v>PASS</v>
      </c>
      <c r="AZ38" s="44">
        <v>28</v>
      </c>
      <c r="BA38" s="60">
        <v>33</v>
      </c>
      <c r="BB38" s="44">
        <f t="shared" si="32"/>
        <v>61</v>
      </c>
      <c r="BC38" s="45" t="str">
        <f t="shared" si="33"/>
        <v>B+</v>
      </c>
      <c r="BD38" s="45" t="str">
        <f t="shared" si="34"/>
        <v>7</v>
      </c>
      <c r="BE38" s="44" t="str">
        <f t="shared" si="35"/>
        <v>PASS</v>
      </c>
      <c r="BF38" s="47">
        <v>92</v>
      </c>
      <c r="BG38" s="44" t="str">
        <f t="shared" si="36"/>
        <v>O</v>
      </c>
      <c r="BH38" s="44" t="str">
        <f t="shared" si="37"/>
        <v>10</v>
      </c>
      <c r="BI38" s="44" t="str">
        <f t="shared" si="38"/>
        <v>PASS</v>
      </c>
      <c r="BJ38" s="47">
        <f t="shared" si="39"/>
        <v>730</v>
      </c>
      <c r="BK38" s="47">
        <f t="shared" si="40"/>
        <v>168</v>
      </c>
      <c r="BL38" s="48">
        <f t="shared" si="41"/>
        <v>7.6363636363636367</v>
      </c>
      <c r="BM38" s="49">
        <f t="shared" si="42"/>
        <v>73</v>
      </c>
      <c r="BN38" s="50">
        <f>SUM(COUNTIF(D38:BI38, {"FAIL","AB"}))</f>
        <v>0</v>
      </c>
      <c r="BO38" s="46" t="str">
        <f t="shared" ref="BO38:BO71" si="45">IF(BN38&gt;0,"FAIL", IF(BM38&gt;=70,"FCD",IF(BM38&gt;=60,"FC","SC")))</f>
        <v>FCD</v>
      </c>
      <c r="BQ38" s="44">
        <v>140</v>
      </c>
      <c r="BR38" s="44">
        <v>128</v>
      </c>
      <c r="BS38" s="44">
        <v>126</v>
      </c>
      <c r="BT38" s="44">
        <v>168</v>
      </c>
      <c r="BU38" s="79">
        <f t="shared" si="44"/>
        <v>7.0250000000000004</v>
      </c>
    </row>
    <row r="39" spans="1:73" s="78" customFormat="1" ht="30" customHeight="1" x14ac:dyDescent="0.3">
      <c r="A39" s="67">
        <v>36</v>
      </c>
      <c r="B39" s="68" t="s">
        <v>148</v>
      </c>
      <c r="C39" s="69" t="s">
        <v>149</v>
      </c>
      <c r="D39" s="70">
        <v>50</v>
      </c>
      <c r="E39" s="70">
        <v>44</v>
      </c>
      <c r="F39" s="70">
        <f t="shared" si="0"/>
        <v>94</v>
      </c>
      <c r="G39" s="70" t="str">
        <f t="shared" si="7"/>
        <v>O</v>
      </c>
      <c r="H39" s="71" t="str">
        <f t="shared" si="8"/>
        <v>10</v>
      </c>
      <c r="I39" s="71" t="str">
        <f t="shared" si="9"/>
        <v>PASS</v>
      </c>
      <c r="J39" s="70">
        <v>46</v>
      </c>
      <c r="K39" s="70">
        <v>35</v>
      </c>
      <c r="L39" s="70">
        <f t="shared" si="1"/>
        <v>81</v>
      </c>
      <c r="M39" s="71" t="str">
        <f t="shared" si="10"/>
        <v>A+</v>
      </c>
      <c r="N39" s="71" t="str">
        <f t="shared" si="11"/>
        <v>9</v>
      </c>
      <c r="O39" s="71" t="str">
        <f t="shared" si="12"/>
        <v>PASS</v>
      </c>
      <c r="P39" s="70">
        <v>49</v>
      </c>
      <c r="Q39" s="70">
        <v>33</v>
      </c>
      <c r="R39" s="70">
        <f t="shared" si="2"/>
        <v>82</v>
      </c>
      <c r="S39" s="71" t="str">
        <f t="shared" si="13"/>
        <v>A+</v>
      </c>
      <c r="T39" s="71" t="str">
        <f t="shared" si="14"/>
        <v>9</v>
      </c>
      <c r="U39" s="72" t="str">
        <f t="shared" si="15"/>
        <v>PASS</v>
      </c>
      <c r="V39" s="70">
        <v>50</v>
      </c>
      <c r="W39" s="70">
        <v>38</v>
      </c>
      <c r="X39" s="70">
        <f t="shared" si="3"/>
        <v>88</v>
      </c>
      <c r="Y39" s="71" t="str">
        <f t="shared" si="16"/>
        <v>A+</v>
      </c>
      <c r="Z39" s="71" t="str">
        <f t="shared" si="17"/>
        <v>9</v>
      </c>
      <c r="AA39" s="72" t="str">
        <f t="shared" si="18"/>
        <v>PASS</v>
      </c>
      <c r="AB39" s="70">
        <v>49</v>
      </c>
      <c r="AC39" s="70">
        <v>31</v>
      </c>
      <c r="AD39" s="70">
        <f t="shared" si="4"/>
        <v>80</v>
      </c>
      <c r="AE39" s="71" t="str">
        <f t="shared" si="19"/>
        <v>A+</v>
      </c>
      <c r="AF39" s="71" t="str">
        <f t="shared" si="20"/>
        <v>9</v>
      </c>
      <c r="AG39" s="72" t="str">
        <f t="shared" si="21"/>
        <v>PASS</v>
      </c>
      <c r="AH39" s="70">
        <v>50</v>
      </c>
      <c r="AI39" s="70">
        <v>49</v>
      </c>
      <c r="AJ39" s="70">
        <f t="shared" si="5"/>
        <v>99</v>
      </c>
      <c r="AK39" s="71" t="str">
        <f t="shared" si="22"/>
        <v>O</v>
      </c>
      <c r="AL39" s="71" t="str">
        <f t="shared" si="23"/>
        <v>10</v>
      </c>
      <c r="AM39" s="71" t="str">
        <f t="shared" si="24"/>
        <v>PASS</v>
      </c>
      <c r="AN39" s="70">
        <v>50</v>
      </c>
      <c r="AO39" s="70">
        <v>43</v>
      </c>
      <c r="AP39" s="70">
        <f t="shared" si="25"/>
        <v>93</v>
      </c>
      <c r="AQ39" s="71" t="str">
        <f t="shared" si="26"/>
        <v>O</v>
      </c>
      <c r="AR39" s="71" t="str">
        <f t="shared" si="27"/>
        <v>10</v>
      </c>
      <c r="AS39" s="72" t="str">
        <f t="shared" si="28"/>
        <v>PASS</v>
      </c>
      <c r="AT39" s="70">
        <v>47</v>
      </c>
      <c r="AU39" s="70">
        <v>50</v>
      </c>
      <c r="AV39" s="70">
        <f t="shared" si="6"/>
        <v>97</v>
      </c>
      <c r="AW39" s="71" t="str">
        <f t="shared" si="29"/>
        <v>O</v>
      </c>
      <c r="AX39" s="71" t="str">
        <f t="shared" si="30"/>
        <v>10</v>
      </c>
      <c r="AY39" s="71" t="str">
        <f t="shared" si="31"/>
        <v>PASS</v>
      </c>
      <c r="AZ39" s="70">
        <v>48</v>
      </c>
      <c r="BA39" s="73">
        <v>32</v>
      </c>
      <c r="BB39" s="70">
        <f t="shared" si="32"/>
        <v>80</v>
      </c>
      <c r="BC39" s="71" t="str">
        <f t="shared" si="33"/>
        <v>A+</v>
      </c>
      <c r="BD39" s="71" t="str">
        <f t="shared" si="34"/>
        <v>9</v>
      </c>
      <c r="BE39" s="70" t="str">
        <f t="shared" si="35"/>
        <v>PASS</v>
      </c>
      <c r="BF39" s="74">
        <v>96</v>
      </c>
      <c r="BG39" s="70" t="str">
        <f t="shared" si="36"/>
        <v>O</v>
      </c>
      <c r="BH39" s="70" t="str">
        <f t="shared" si="37"/>
        <v>10</v>
      </c>
      <c r="BI39" s="70" t="str">
        <f t="shared" si="38"/>
        <v>PASS</v>
      </c>
      <c r="BJ39" s="74">
        <f t="shared" si="39"/>
        <v>890</v>
      </c>
      <c r="BK39" s="74">
        <f t="shared" si="40"/>
        <v>206</v>
      </c>
      <c r="BL39" s="75">
        <f t="shared" si="41"/>
        <v>9.3636363636363633</v>
      </c>
      <c r="BM39" s="76">
        <f t="shared" si="42"/>
        <v>89</v>
      </c>
      <c r="BN39" s="77">
        <f>SUM(COUNTIF(D39:BI39, {"FAIL","AB"}))</f>
        <v>0</v>
      </c>
      <c r="BO39" s="72" t="str">
        <f t="shared" si="45"/>
        <v>FCD</v>
      </c>
      <c r="BQ39" s="70">
        <v>179</v>
      </c>
      <c r="BR39" s="70">
        <v>160</v>
      </c>
      <c r="BS39" s="70">
        <v>156</v>
      </c>
      <c r="BT39" s="70">
        <v>206</v>
      </c>
      <c r="BU39" s="80">
        <f t="shared" si="44"/>
        <v>8.7624999999999993</v>
      </c>
    </row>
    <row r="40" spans="1:73" s="51" customFormat="1" ht="30" customHeight="1" x14ac:dyDescent="0.3">
      <c r="A40" s="52">
        <v>37</v>
      </c>
      <c r="B40" s="54" t="s">
        <v>150</v>
      </c>
      <c r="C40" s="55" t="s">
        <v>151</v>
      </c>
      <c r="D40" s="44">
        <v>40</v>
      </c>
      <c r="E40" s="44">
        <v>8</v>
      </c>
      <c r="F40" s="44">
        <f t="shared" si="0"/>
        <v>48</v>
      </c>
      <c r="G40" s="44" t="str">
        <f t="shared" si="7"/>
        <v>P</v>
      </c>
      <c r="H40" s="45" t="str">
        <f t="shared" si="8"/>
        <v>4</v>
      </c>
      <c r="I40" s="45" t="str">
        <f t="shared" si="9"/>
        <v>FAIL</v>
      </c>
      <c r="J40" s="44">
        <v>34</v>
      </c>
      <c r="K40" s="44">
        <v>18</v>
      </c>
      <c r="L40" s="44">
        <f t="shared" si="1"/>
        <v>52</v>
      </c>
      <c r="M40" s="45" t="str">
        <f t="shared" si="10"/>
        <v>C</v>
      </c>
      <c r="N40" s="45" t="str">
        <f t="shared" si="11"/>
        <v>5</v>
      </c>
      <c r="O40" s="45" t="str">
        <f t="shared" si="12"/>
        <v>PASS</v>
      </c>
      <c r="P40" s="44">
        <v>39</v>
      </c>
      <c r="Q40" s="44">
        <v>20</v>
      </c>
      <c r="R40" s="44">
        <f t="shared" si="2"/>
        <v>59</v>
      </c>
      <c r="S40" s="45" t="str">
        <f t="shared" si="13"/>
        <v>B</v>
      </c>
      <c r="T40" s="45" t="str">
        <f t="shared" si="14"/>
        <v>6</v>
      </c>
      <c r="U40" s="46" t="str">
        <f t="shared" si="15"/>
        <v>PASS</v>
      </c>
      <c r="V40" s="44">
        <v>35</v>
      </c>
      <c r="W40" s="44">
        <v>21</v>
      </c>
      <c r="X40" s="44">
        <f t="shared" si="3"/>
        <v>56</v>
      </c>
      <c r="Y40" s="45" t="str">
        <f t="shared" si="16"/>
        <v>B</v>
      </c>
      <c r="Z40" s="45" t="str">
        <f t="shared" si="17"/>
        <v>6</v>
      </c>
      <c r="AA40" s="46" t="str">
        <f t="shared" si="18"/>
        <v>PASS</v>
      </c>
      <c r="AB40" s="44">
        <v>43</v>
      </c>
      <c r="AC40" s="44">
        <v>32</v>
      </c>
      <c r="AD40" s="44">
        <f t="shared" si="4"/>
        <v>75</v>
      </c>
      <c r="AE40" s="45" t="str">
        <f t="shared" si="19"/>
        <v>A</v>
      </c>
      <c r="AF40" s="45" t="str">
        <f t="shared" si="20"/>
        <v>8</v>
      </c>
      <c r="AG40" s="46" t="str">
        <f t="shared" si="21"/>
        <v>PASS</v>
      </c>
      <c r="AH40" s="44">
        <v>45</v>
      </c>
      <c r="AI40" s="44">
        <v>49</v>
      </c>
      <c r="AJ40" s="44">
        <f t="shared" si="5"/>
        <v>94</v>
      </c>
      <c r="AK40" s="45" t="str">
        <f t="shared" si="22"/>
        <v>O</v>
      </c>
      <c r="AL40" s="45" t="str">
        <f t="shared" si="23"/>
        <v>10</v>
      </c>
      <c r="AM40" s="45" t="str">
        <f t="shared" si="24"/>
        <v>PASS</v>
      </c>
      <c r="AN40" s="44">
        <v>50</v>
      </c>
      <c r="AO40" s="44">
        <v>36</v>
      </c>
      <c r="AP40" s="44">
        <f t="shared" si="25"/>
        <v>86</v>
      </c>
      <c r="AQ40" s="45" t="str">
        <f t="shared" si="26"/>
        <v>A+</v>
      </c>
      <c r="AR40" s="45" t="str">
        <f t="shared" si="27"/>
        <v>9</v>
      </c>
      <c r="AS40" s="46" t="str">
        <f t="shared" si="28"/>
        <v>PASS</v>
      </c>
      <c r="AT40" s="44">
        <v>46</v>
      </c>
      <c r="AU40" s="44">
        <v>35</v>
      </c>
      <c r="AV40" s="44">
        <f t="shared" si="6"/>
        <v>81</v>
      </c>
      <c r="AW40" s="45" t="str">
        <f t="shared" si="29"/>
        <v>A+</v>
      </c>
      <c r="AX40" s="45" t="str">
        <f t="shared" si="30"/>
        <v>9</v>
      </c>
      <c r="AY40" s="45" t="str">
        <f t="shared" si="31"/>
        <v>PASS</v>
      </c>
      <c r="AZ40" s="44">
        <v>42</v>
      </c>
      <c r="BA40" s="60">
        <v>29</v>
      </c>
      <c r="BB40" s="44">
        <f t="shared" si="32"/>
        <v>71</v>
      </c>
      <c r="BC40" s="45" t="str">
        <f t="shared" si="33"/>
        <v>A</v>
      </c>
      <c r="BD40" s="45" t="str">
        <f t="shared" si="34"/>
        <v>8</v>
      </c>
      <c r="BE40" s="44" t="str">
        <f t="shared" si="35"/>
        <v>PASS</v>
      </c>
      <c r="BF40" s="47">
        <v>96</v>
      </c>
      <c r="BG40" s="44" t="str">
        <f t="shared" si="36"/>
        <v>O</v>
      </c>
      <c r="BH40" s="44" t="str">
        <f t="shared" si="37"/>
        <v>10</v>
      </c>
      <c r="BI40" s="44" t="str">
        <f t="shared" si="38"/>
        <v>PASS</v>
      </c>
      <c r="BJ40" s="47">
        <f t="shared" si="39"/>
        <v>718</v>
      </c>
      <c r="BK40" s="47">
        <f t="shared" si="40"/>
        <v>146</v>
      </c>
      <c r="BL40" s="48">
        <f t="shared" si="41"/>
        <v>6.6363636363636367</v>
      </c>
      <c r="BM40" s="49">
        <f t="shared" si="42"/>
        <v>71.8</v>
      </c>
      <c r="BN40" s="50">
        <f>SUM(COUNTIF(D40:BI40, {"FAIL","AB"}))</f>
        <v>1</v>
      </c>
      <c r="BO40" s="46" t="str">
        <f t="shared" si="45"/>
        <v>FAIL</v>
      </c>
      <c r="BQ40" s="44">
        <v>119</v>
      </c>
      <c r="BR40" s="44">
        <v>83</v>
      </c>
      <c r="BS40" s="44">
        <v>113</v>
      </c>
      <c r="BT40" s="44">
        <v>146</v>
      </c>
      <c r="BU40" s="79">
        <f t="shared" si="44"/>
        <v>5.7625000000000002</v>
      </c>
    </row>
    <row r="41" spans="1:73" s="78" customFormat="1" ht="30" customHeight="1" x14ac:dyDescent="0.3">
      <c r="A41" s="67">
        <v>38</v>
      </c>
      <c r="B41" s="68" t="s">
        <v>152</v>
      </c>
      <c r="C41" s="69" t="s">
        <v>153</v>
      </c>
      <c r="D41" s="70">
        <v>50</v>
      </c>
      <c r="E41" s="70">
        <v>42</v>
      </c>
      <c r="F41" s="70">
        <f t="shared" si="0"/>
        <v>92</v>
      </c>
      <c r="G41" s="70" t="str">
        <f t="shared" si="7"/>
        <v>O</v>
      </c>
      <c r="H41" s="71" t="str">
        <f t="shared" si="8"/>
        <v>10</v>
      </c>
      <c r="I41" s="71" t="str">
        <f t="shared" si="9"/>
        <v>PASS</v>
      </c>
      <c r="J41" s="70">
        <v>44</v>
      </c>
      <c r="K41" s="70">
        <v>38</v>
      </c>
      <c r="L41" s="70">
        <f t="shared" si="1"/>
        <v>82</v>
      </c>
      <c r="M41" s="71" t="str">
        <f t="shared" si="10"/>
        <v>A+</v>
      </c>
      <c r="N41" s="71" t="str">
        <f t="shared" si="11"/>
        <v>9</v>
      </c>
      <c r="O41" s="71" t="str">
        <f t="shared" si="12"/>
        <v>PASS</v>
      </c>
      <c r="P41" s="70">
        <v>50</v>
      </c>
      <c r="Q41" s="70">
        <v>39</v>
      </c>
      <c r="R41" s="70">
        <f t="shared" si="2"/>
        <v>89</v>
      </c>
      <c r="S41" s="71" t="str">
        <f t="shared" si="13"/>
        <v>A+</v>
      </c>
      <c r="T41" s="71" t="str">
        <f t="shared" si="14"/>
        <v>9</v>
      </c>
      <c r="U41" s="72" t="str">
        <f t="shared" si="15"/>
        <v>PASS</v>
      </c>
      <c r="V41" s="70">
        <v>50</v>
      </c>
      <c r="W41" s="70">
        <v>39</v>
      </c>
      <c r="X41" s="70">
        <f t="shared" si="3"/>
        <v>89</v>
      </c>
      <c r="Y41" s="71" t="str">
        <f t="shared" si="16"/>
        <v>A+</v>
      </c>
      <c r="Z41" s="71" t="str">
        <f t="shared" si="17"/>
        <v>9</v>
      </c>
      <c r="AA41" s="72" t="str">
        <f t="shared" si="18"/>
        <v>PASS</v>
      </c>
      <c r="AB41" s="70">
        <v>50</v>
      </c>
      <c r="AC41" s="70">
        <v>39</v>
      </c>
      <c r="AD41" s="70">
        <f t="shared" si="4"/>
        <v>89</v>
      </c>
      <c r="AE41" s="71" t="str">
        <f t="shared" si="19"/>
        <v>A+</v>
      </c>
      <c r="AF41" s="71" t="str">
        <f t="shared" si="20"/>
        <v>9</v>
      </c>
      <c r="AG41" s="72" t="str">
        <f t="shared" si="21"/>
        <v>PASS</v>
      </c>
      <c r="AH41" s="70">
        <v>50</v>
      </c>
      <c r="AI41" s="70">
        <v>49</v>
      </c>
      <c r="AJ41" s="70">
        <f t="shared" si="5"/>
        <v>99</v>
      </c>
      <c r="AK41" s="71" t="str">
        <f t="shared" si="22"/>
        <v>O</v>
      </c>
      <c r="AL41" s="71" t="str">
        <f t="shared" si="23"/>
        <v>10</v>
      </c>
      <c r="AM41" s="71" t="str">
        <f t="shared" si="24"/>
        <v>PASS</v>
      </c>
      <c r="AN41" s="70">
        <v>49</v>
      </c>
      <c r="AO41" s="70">
        <v>43</v>
      </c>
      <c r="AP41" s="70">
        <f t="shared" si="25"/>
        <v>92</v>
      </c>
      <c r="AQ41" s="71" t="str">
        <f t="shared" si="26"/>
        <v>O</v>
      </c>
      <c r="AR41" s="71" t="str">
        <f t="shared" si="27"/>
        <v>10</v>
      </c>
      <c r="AS41" s="72" t="str">
        <f t="shared" si="28"/>
        <v>PASS</v>
      </c>
      <c r="AT41" s="70">
        <v>50</v>
      </c>
      <c r="AU41" s="70">
        <v>50</v>
      </c>
      <c r="AV41" s="70">
        <f t="shared" si="6"/>
        <v>100</v>
      </c>
      <c r="AW41" s="71" t="str">
        <f t="shared" si="29"/>
        <v>O</v>
      </c>
      <c r="AX41" s="71" t="str">
        <f t="shared" si="30"/>
        <v>10</v>
      </c>
      <c r="AY41" s="71" t="str">
        <f t="shared" si="31"/>
        <v>PASS</v>
      </c>
      <c r="AZ41" s="70">
        <v>48</v>
      </c>
      <c r="BA41" s="73">
        <v>35</v>
      </c>
      <c r="BB41" s="70">
        <f t="shared" si="32"/>
        <v>83</v>
      </c>
      <c r="BC41" s="71" t="str">
        <f t="shared" si="33"/>
        <v>A+</v>
      </c>
      <c r="BD41" s="71" t="str">
        <f t="shared" si="34"/>
        <v>9</v>
      </c>
      <c r="BE41" s="70" t="str">
        <f t="shared" si="35"/>
        <v>PASS</v>
      </c>
      <c r="BF41" s="74">
        <v>99</v>
      </c>
      <c r="BG41" s="70" t="str">
        <f t="shared" si="36"/>
        <v>O</v>
      </c>
      <c r="BH41" s="70" t="str">
        <f t="shared" si="37"/>
        <v>10</v>
      </c>
      <c r="BI41" s="70" t="str">
        <f t="shared" si="38"/>
        <v>PASS</v>
      </c>
      <c r="BJ41" s="74">
        <f t="shared" si="39"/>
        <v>914</v>
      </c>
      <c r="BK41" s="74">
        <f t="shared" si="40"/>
        <v>206</v>
      </c>
      <c r="BL41" s="75">
        <f t="shared" si="41"/>
        <v>9.3636363636363633</v>
      </c>
      <c r="BM41" s="76">
        <f t="shared" si="42"/>
        <v>91.4</v>
      </c>
      <c r="BN41" s="77">
        <f>SUM(COUNTIF(D41:BI41, {"FAIL","AB"}))</f>
        <v>0</v>
      </c>
      <c r="BO41" s="72" t="str">
        <f t="shared" si="45"/>
        <v>FCD</v>
      </c>
      <c r="BQ41" s="70">
        <v>192</v>
      </c>
      <c r="BR41" s="70">
        <v>178</v>
      </c>
      <c r="BS41" s="70">
        <v>166</v>
      </c>
      <c r="BT41" s="70">
        <v>206</v>
      </c>
      <c r="BU41" s="80">
        <f t="shared" si="44"/>
        <v>9.2750000000000004</v>
      </c>
    </row>
    <row r="42" spans="1:73" s="51" customFormat="1" ht="30" customHeight="1" x14ac:dyDescent="0.3">
      <c r="A42" s="52">
        <v>39</v>
      </c>
      <c r="B42" s="54" t="s">
        <v>154</v>
      </c>
      <c r="C42" s="55" t="s">
        <v>155</v>
      </c>
      <c r="D42" s="44">
        <v>40</v>
      </c>
      <c r="E42" s="44">
        <v>26</v>
      </c>
      <c r="F42" s="44">
        <f t="shared" si="0"/>
        <v>66</v>
      </c>
      <c r="G42" s="44" t="str">
        <f t="shared" si="7"/>
        <v>B+</v>
      </c>
      <c r="H42" s="45" t="str">
        <f t="shared" si="8"/>
        <v>7</v>
      </c>
      <c r="I42" s="45" t="str">
        <f t="shared" si="9"/>
        <v>PASS</v>
      </c>
      <c r="J42" s="44">
        <v>39</v>
      </c>
      <c r="K42" s="44">
        <v>22</v>
      </c>
      <c r="L42" s="44">
        <f t="shared" si="1"/>
        <v>61</v>
      </c>
      <c r="M42" s="45" t="str">
        <f t="shared" si="10"/>
        <v>B+</v>
      </c>
      <c r="N42" s="45" t="str">
        <f t="shared" si="11"/>
        <v>7</v>
      </c>
      <c r="O42" s="45" t="str">
        <f t="shared" si="12"/>
        <v>PASS</v>
      </c>
      <c r="P42" s="44">
        <v>43</v>
      </c>
      <c r="Q42" s="44">
        <v>30</v>
      </c>
      <c r="R42" s="44">
        <f t="shared" si="2"/>
        <v>73</v>
      </c>
      <c r="S42" s="45" t="str">
        <f t="shared" si="13"/>
        <v>A</v>
      </c>
      <c r="T42" s="45" t="str">
        <f t="shared" si="14"/>
        <v>8</v>
      </c>
      <c r="U42" s="46" t="str">
        <f t="shared" si="15"/>
        <v>PASS</v>
      </c>
      <c r="V42" s="44">
        <v>40</v>
      </c>
      <c r="W42" s="44">
        <v>20</v>
      </c>
      <c r="X42" s="44">
        <f t="shared" si="3"/>
        <v>60</v>
      </c>
      <c r="Y42" s="45" t="str">
        <f t="shared" si="16"/>
        <v>B+</v>
      </c>
      <c r="Z42" s="45" t="str">
        <f t="shared" si="17"/>
        <v>7</v>
      </c>
      <c r="AA42" s="46" t="str">
        <f t="shared" si="18"/>
        <v>PASS</v>
      </c>
      <c r="AB42" s="44">
        <v>42</v>
      </c>
      <c r="AC42" s="44">
        <v>23</v>
      </c>
      <c r="AD42" s="44">
        <f t="shared" si="4"/>
        <v>65</v>
      </c>
      <c r="AE42" s="45" t="str">
        <f t="shared" si="19"/>
        <v>B+</v>
      </c>
      <c r="AF42" s="45" t="str">
        <f t="shared" si="20"/>
        <v>7</v>
      </c>
      <c r="AG42" s="46" t="str">
        <f t="shared" si="21"/>
        <v>PASS</v>
      </c>
      <c r="AH42" s="44">
        <v>44</v>
      </c>
      <c r="AI42" s="44">
        <v>45</v>
      </c>
      <c r="AJ42" s="44">
        <f t="shared" si="5"/>
        <v>89</v>
      </c>
      <c r="AK42" s="45" t="str">
        <f t="shared" si="22"/>
        <v>A+</v>
      </c>
      <c r="AL42" s="45" t="str">
        <f t="shared" si="23"/>
        <v>9</v>
      </c>
      <c r="AM42" s="45" t="str">
        <f t="shared" si="24"/>
        <v>PASS</v>
      </c>
      <c r="AN42" s="44">
        <v>50</v>
      </c>
      <c r="AO42" s="44">
        <v>41</v>
      </c>
      <c r="AP42" s="44">
        <f t="shared" si="25"/>
        <v>91</v>
      </c>
      <c r="AQ42" s="45" t="str">
        <f t="shared" si="26"/>
        <v>O</v>
      </c>
      <c r="AR42" s="45" t="str">
        <f t="shared" si="27"/>
        <v>10</v>
      </c>
      <c r="AS42" s="46" t="str">
        <f t="shared" si="28"/>
        <v>PASS</v>
      </c>
      <c r="AT42" s="44">
        <v>47</v>
      </c>
      <c r="AU42" s="44">
        <v>40</v>
      </c>
      <c r="AV42" s="44">
        <f t="shared" si="6"/>
        <v>87</v>
      </c>
      <c r="AW42" s="45" t="str">
        <f t="shared" si="29"/>
        <v>A+</v>
      </c>
      <c r="AX42" s="45" t="str">
        <f t="shared" si="30"/>
        <v>9</v>
      </c>
      <c r="AY42" s="45" t="str">
        <f t="shared" si="31"/>
        <v>PASS</v>
      </c>
      <c r="AZ42" s="44">
        <v>45</v>
      </c>
      <c r="BA42" s="60">
        <v>36</v>
      </c>
      <c r="BB42" s="44">
        <f t="shared" si="32"/>
        <v>81</v>
      </c>
      <c r="BC42" s="45" t="str">
        <f t="shared" si="33"/>
        <v>A+</v>
      </c>
      <c r="BD42" s="45" t="str">
        <f t="shared" si="34"/>
        <v>9</v>
      </c>
      <c r="BE42" s="44" t="str">
        <f t="shared" si="35"/>
        <v>PASS</v>
      </c>
      <c r="BF42" s="47">
        <v>96</v>
      </c>
      <c r="BG42" s="44" t="str">
        <f t="shared" si="36"/>
        <v>O</v>
      </c>
      <c r="BH42" s="44" t="str">
        <f t="shared" si="37"/>
        <v>10</v>
      </c>
      <c r="BI42" s="44" t="str">
        <f t="shared" si="38"/>
        <v>PASS</v>
      </c>
      <c r="BJ42" s="47">
        <f t="shared" si="39"/>
        <v>769</v>
      </c>
      <c r="BK42" s="47">
        <f t="shared" si="40"/>
        <v>173</v>
      </c>
      <c r="BL42" s="48">
        <f t="shared" si="41"/>
        <v>7.8636363636363633</v>
      </c>
      <c r="BM42" s="49">
        <f t="shared" si="42"/>
        <v>76.900000000000006</v>
      </c>
      <c r="BN42" s="50">
        <f>SUM(COUNTIF(D42:BI42, {"FAIL","AB"}))</f>
        <v>0</v>
      </c>
      <c r="BO42" s="46" t="str">
        <f t="shared" si="45"/>
        <v>FCD</v>
      </c>
      <c r="BQ42" s="44">
        <v>143</v>
      </c>
      <c r="BR42" s="44">
        <v>125</v>
      </c>
      <c r="BS42" s="44">
        <v>129</v>
      </c>
      <c r="BT42" s="44">
        <v>173</v>
      </c>
      <c r="BU42" s="79">
        <f t="shared" si="44"/>
        <v>7.125</v>
      </c>
    </row>
    <row r="43" spans="1:73" s="78" customFormat="1" ht="30" customHeight="1" x14ac:dyDescent="0.3">
      <c r="A43" s="67">
        <v>40</v>
      </c>
      <c r="B43" s="68" t="s">
        <v>156</v>
      </c>
      <c r="C43" s="69" t="s">
        <v>157</v>
      </c>
      <c r="D43" s="70">
        <v>50</v>
      </c>
      <c r="E43" s="70">
        <v>41</v>
      </c>
      <c r="F43" s="70">
        <f t="shared" si="0"/>
        <v>91</v>
      </c>
      <c r="G43" s="70" t="str">
        <f t="shared" si="7"/>
        <v>O</v>
      </c>
      <c r="H43" s="71" t="str">
        <f t="shared" si="8"/>
        <v>10</v>
      </c>
      <c r="I43" s="71" t="str">
        <f t="shared" si="9"/>
        <v>PASS</v>
      </c>
      <c r="J43" s="70">
        <v>43</v>
      </c>
      <c r="K43" s="70">
        <v>30</v>
      </c>
      <c r="L43" s="70">
        <f t="shared" si="1"/>
        <v>73</v>
      </c>
      <c r="M43" s="71" t="str">
        <f t="shared" si="10"/>
        <v>A</v>
      </c>
      <c r="N43" s="71" t="str">
        <f t="shared" si="11"/>
        <v>8</v>
      </c>
      <c r="O43" s="71" t="str">
        <f t="shared" si="12"/>
        <v>PASS</v>
      </c>
      <c r="P43" s="70">
        <v>50</v>
      </c>
      <c r="Q43" s="70">
        <v>38</v>
      </c>
      <c r="R43" s="70">
        <f t="shared" si="2"/>
        <v>88</v>
      </c>
      <c r="S43" s="71" t="str">
        <f t="shared" si="13"/>
        <v>A+</v>
      </c>
      <c r="T43" s="71" t="str">
        <f t="shared" si="14"/>
        <v>9</v>
      </c>
      <c r="U43" s="72" t="str">
        <f t="shared" si="15"/>
        <v>PASS</v>
      </c>
      <c r="V43" s="70">
        <v>46</v>
      </c>
      <c r="W43" s="70">
        <v>38</v>
      </c>
      <c r="X43" s="70">
        <f t="shared" si="3"/>
        <v>84</v>
      </c>
      <c r="Y43" s="71" t="str">
        <f t="shared" si="16"/>
        <v>A+</v>
      </c>
      <c r="Z43" s="71" t="str">
        <f t="shared" si="17"/>
        <v>9</v>
      </c>
      <c r="AA43" s="72" t="str">
        <f t="shared" si="18"/>
        <v>PASS</v>
      </c>
      <c r="AB43" s="70">
        <v>50</v>
      </c>
      <c r="AC43" s="70">
        <v>36</v>
      </c>
      <c r="AD43" s="70">
        <f t="shared" si="4"/>
        <v>86</v>
      </c>
      <c r="AE43" s="71" t="str">
        <f t="shared" si="19"/>
        <v>A+</v>
      </c>
      <c r="AF43" s="71" t="str">
        <f t="shared" si="20"/>
        <v>9</v>
      </c>
      <c r="AG43" s="72" t="str">
        <f t="shared" si="21"/>
        <v>PASS</v>
      </c>
      <c r="AH43" s="70">
        <v>49</v>
      </c>
      <c r="AI43" s="70">
        <v>45</v>
      </c>
      <c r="AJ43" s="70">
        <f t="shared" si="5"/>
        <v>94</v>
      </c>
      <c r="AK43" s="71" t="str">
        <f t="shared" si="22"/>
        <v>O</v>
      </c>
      <c r="AL43" s="71" t="str">
        <f t="shared" si="23"/>
        <v>10</v>
      </c>
      <c r="AM43" s="71" t="str">
        <f t="shared" si="24"/>
        <v>PASS</v>
      </c>
      <c r="AN43" s="70">
        <v>49</v>
      </c>
      <c r="AO43" s="70">
        <v>43</v>
      </c>
      <c r="AP43" s="70">
        <f t="shared" si="25"/>
        <v>92</v>
      </c>
      <c r="AQ43" s="71" t="str">
        <f t="shared" si="26"/>
        <v>O</v>
      </c>
      <c r="AR43" s="71" t="str">
        <f t="shared" si="27"/>
        <v>10</v>
      </c>
      <c r="AS43" s="72" t="str">
        <f t="shared" si="28"/>
        <v>PASS</v>
      </c>
      <c r="AT43" s="70">
        <v>49</v>
      </c>
      <c r="AU43" s="70">
        <v>47</v>
      </c>
      <c r="AV43" s="70">
        <f t="shared" si="6"/>
        <v>96</v>
      </c>
      <c r="AW43" s="71" t="str">
        <f t="shared" si="29"/>
        <v>O</v>
      </c>
      <c r="AX43" s="71" t="str">
        <f t="shared" si="30"/>
        <v>10</v>
      </c>
      <c r="AY43" s="71" t="str">
        <f t="shared" si="31"/>
        <v>PASS</v>
      </c>
      <c r="AZ43" s="70">
        <v>44</v>
      </c>
      <c r="BA43" s="73">
        <v>38</v>
      </c>
      <c r="BB43" s="70">
        <f t="shared" si="32"/>
        <v>82</v>
      </c>
      <c r="BC43" s="71" t="str">
        <f t="shared" si="33"/>
        <v>A+</v>
      </c>
      <c r="BD43" s="71" t="str">
        <f t="shared" si="34"/>
        <v>9</v>
      </c>
      <c r="BE43" s="70" t="str">
        <f t="shared" si="35"/>
        <v>PASS</v>
      </c>
      <c r="BF43" s="74">
        <v>98</v>
      </c>
      <c r="BG43" s="70" t="str">
        <f t="shared" si="36"/>
        <v>O</v>
      </c>
      <c r="BH43" s="70" t="str">
        <f t="shared" si="37"/>
        <v>10</v>
      </c>
      <c r="BI43" s="70" t="str">
        <f t="shared" si="38"/>
        <v>PASS</v>
      </c>
      <c r="BJ43" s="74">
        <f t="shared" si="39"/>
        <v>884</v>
      </c>
      <c r="BK43" s="74">
        <f t="shared" si="40"/>
        <v>202</v>
      </c>
      <c r="BL43" s="75">
        <f t="shared" si="41"/>
        <v>9.1818181818181817</v>
      </c>
      <c r="BM43" s="76">
        <f t="shared" si="42"/>
        <v>88.4</v>
      </c>
      <c r="BN43" s="77">
        <f>SUM(COUNTIF(D43:BI43, {"FAIL","AB"}))</f>
        <v>0</v>
      </c>
      <c r="BO43" s="72" t="str">
        <f t="shared" si="45"/>
        <v>FCD</v>
      </c>
      <c r="BQ43" s="70">
        <v>183</v>
      </c>
      <c r="BR43" s="70">
        <v>169</v>
      </c>
      <c r="BS43" s="70">
        <v>146</v>
      </c>
      <c r="BT43" s="70">
        <v>202</v>
      </c>
      <c r="BU43" s="80">
        <f t="shared" si="44"/>
        <v>8.75</v>
      </c>
    </row>
    <row r="44" spans="1:73" s="51" customFormat="1" ht="30" customHeight="1" x14ac:dyDescent="0.3">
      <c r="A44" s="52">
        <v>41</v>
      </c>
      <c r="B44" s="54" t="s">
        <v>158</v>
      </c>
      <c r="C44" s="55" t="s">
        <v>159</v>
      </c>
      <c r="D44" s="44">
        <v>50</v>
      </c>
      <c r="E44" s="44">
        <v>36</v>
      </c>
      <c r="F44" s="44">
        <f t="shared" si="0"/>
        <v>86</v>
      </c>
      <c r="G44" s="44" t="str">
        <f t="shared" si="7"/>
        <v>A+</v>
      </c>
      <c r="H44" s="45" t="str">
        <f t="shared" si="8"/>
        <v>9</v>
      </c>
      <c r="I44" s="45" t="str">
        <f t="shared" si="9"/>
        <v>PASS</v>
      </c>
      <c r="J44" s="44">
        <v>45</v>
      </c>
      <c r="K44" s="44">
        <v>32</v>
      </c>
      <c r="L44" s="44">
        <f t="shared" si="1"/>
        <v>77</v>
      </c>
      <c r="M44" s="45" t="str">
        <f t="shared" si="10"/>
        <v>A</v>
      </c>
      <c r="N44" s="45" t="str">
        <f t="shared" si="11"/>
        <v>8</v>
      </c>
      <c r="O44" s="45" t="str">
        <f t="shared" si="12"/>
        <v>PASS</v>
      </c>
      <c r="P44" s="44">
        <v>50</v>
      </c>
      <c r="Q44" s="44">
        <v>37</v>
      </c>
      <c r="R44" s="44">
        <f t="shared" si="2"/>
        <v>87</v>
      </c>
      <c r="S44" s="45" t="str">
        <f t="shared" si="13"/>
        <v>A+</v>
      </c>
      <c r="T44" s="45" t="str">
        <f t="shared" si="14"/>
        <v>9</v>
      </c>
      <c r="U44" s="46" t="str">
        <f t="shared" si="15"/>
        <v>PASS</v>
      </c>
      <c r="V44" s="44">
        <v>50</v>
      </c>
      <c r="W44" s="44">
        <v>35</v>
      </c>
      <c r="X44" s="44">
        <f t="shared" si="3"/>
        <v>85</v>
      </c>
      <c r="Y44" s="45" t="str">
        <f t="shared" si="16"/>
        <v>A+</v>
      </c>
      <c r="Z44" s="45" t="str">
        <f t="shared" si="17"/>
        <v>9</v>
      </c>
      <c r="AA44" s="46" t="str">
        <f t="shared" si="18"/>
        <v>PASS</v>
      </c>
      <c r="AB44" s="44">
        <v>49</v>
      </c>
      <c r="AC44" s="44">
        <v>34</v>
      </c>
      <c r="AD44" s="44">
        <f t="shared" si="4"/>
        <v>83</v>
      </c>
      <c r="AE44" s="45" t="str">
        <f t="shared" si="19"/>
        <v>A+</v>
      </c>
      <c r="AF44" s="45" t="str">
        <f t="shared" si="20"/>
        <v>9</v>
      </c>
      <c r="AG44" s="46" t="str">
        <f t="shared" si="21"/>
        <v>PASS</v>
      </c>
      <c r="AH44" s="44">
        <v>49</v>
      </c>
      <c r="AI44" s="44">
        <v>48</v>
      </c>
      <c r="AJ44" s="44">
        <f t="shared" si="5"/>
        <v>97</v>
      </c>
      <c r="AK44" s="45" t="str">
        <f t="shared" si="22"/>
        <v>O</v>
      </c>
      <c r="AL44" s="45" t="str">
        <f t="shared" si="23"/>
        <v>10</v>
      </c>
      <c r="AM44" s="45" t="str">
        <f t="shared" si="24"/>
        <v>PASS</v>
      </c>
      <c r="AN44" s="44">
        <v>49</v>
      </c>
      <c r="AO44" s="44">
        <v>44</v>
      </c>
      <c r="AP44" s="44">
        <f t="shared" si="25"/>
        <v>93</v>
      </c>
      <c r="AQ44" s="45" t="str">
        <f t="shared" si="26"/>
        <v>O</v>
      </c>
      <c r="AR44" s="45" t="str">
        <f t="shared" si="27"/>
        <v>10</v>
      </c>
      <c r="AS44" s="46" t="str">
        <f t="shared" si="28"/>
        <v>PASS</v>
      </c>
      <c r="AT44" s="44">
        <v>50</v>
      </c>
      <c r="AU44" s="44">
        <v>48</v>
      </c>
      <c r="AV44" s="44">
        <f t="shared" si="6"/>
        <v>98</v>
      </c>
      <c r="AW44" s="45" t="str">
        <f t="shared" si="29"/>
        <v>O</v>
      </c>
      <c r="AX44" s="45" t="str">
        <f t="shared" si="30"/>
        <v>10</v>
      </c>
      <c r="AY44" s="45" t="str">
        <f t="shared" si="31"/>
        <v>PASS</v>
      </c>
      <c r="AZ44" s="44">
        <v>41</v>
      </c>
      <c r="BA44" s="60">
        <v>27</v>
      </c>
      <c r="BB44" s="44">
        <f t="shared" si="32"/>
        <v>68</v>
      </c>
      <c r="BC44" s="45" t="str">
        <f t="shared" si="33"/>
        <v>B+</v>
      </c>
      <c r="BD44" s="45" t="str">
        <f t="shared" si="34"/>
        <v>7</v>
      </c>
      <c r="BE44" s="44" t="str">
        <f t="shared" si="35"/>
        <v>PASS</v>
      </c>
      <c r="BF44" s="47">
        <v>99</v>
      </c>
      <c r="BG44" s="44" t="str">
        <f t="shared" si="36"/>
        <v>O</v>
      </c>
      <c r="BH44" s="44" t="str">
        <f t="shared" si="37"/>
        <v>10</v>
      </c>
      <c r="BI44" s="44" t="str">
        <f t="shared" si="38"/>
        <v>PASS</v>
      </c>
      <c r="BJ44" s="47">
        <f t="shared" si="39"/>
        <v>873</v>
      </c>
      <c r="BK44" s="47">
        <f t="shared" si="40"/>
        <v>197</v>
      </c>
      <c r="BL44" s="48">
        <f t="shared" si="41"/>
        <v>8.954545454545455</v>
      </c>
      <c r="BM44" s="49">
        <f t="shared" si="42"/>
        <v>87.3</v>
      </c>
      <c r="BN44" s="50">
        <f>SUM(COUNTIF(D44:BI44, {"FAIL","AB"}))</f>
        <v>0</v>
      </c>
      <c r="BO44" s="46" t="str">
        <f t="shared" si="45"/>
        <v>FCD</v>
      </c>
      <c r="BQ44" s="44">
        <v>176</v>
      </c>
      <c r="BR44" s="44">
        <v>161</v>
      </c>
      <c r="BS44" s="44">
        <v>153</v>
      </c>
      <c r="BT44" s="44">
        <v>197</v>
      </c>
      <c r="BU44" s="79">
        <f t="shared" si="44"/>
        <v>8.5875000000000004</v>
      </c>
    </row>
    <row r="45" spans="1:73" s="78" customFormat="1" ht="30" customHeight="1" x14ac:dyDescent="0.3">
      <c r="A45" s="67">
        <v>42</v>
      </c>
      <c r="B45" s="68" t="s">
        <v>160</v>
      </c>
      <c r="C45" s="69" t="s">
        <v>161</v>
      </c>
      <c r="D45" s="70">
        <v>50</v>
      </c>
      <c r="E45" s="70">
        <v>46</v>
      </c>
      <c r="F45" s="70">
        <f t="shared" si="0"/>
        <v>96</v>
      </c>
      <c r="G45" s="70" t="str">
        <f t="shared" si="7"/>
        <v>O</v>
      </c>
      <c r="H45" s="71" t="str">
        <f t="shared" si="8"/>
        <v>10</v>
      </c>
      <c r="I45" s="71" t="str">
        <f t="shared" si="9"/>
        <v>PASS</v>
      </c>
      <c r="J45" s="70">
        <v>47</v>
      </c>
      <c r="K45" s="70">
        <v>34</v>
      </c>
      <c r="L45" s="70">
        <f t="shared" si="1"/>
        <v>81</v>
      </c>
      <c r="M45" s="71" t="str">
        <f t="shared" si="10"/>
        <v>A+</v>
      </c>
      <c r="N45" s="71" t="str">
        <f t="shared" si="11"/>
        <v>9</v>
      </c>
      <c r="O45" s="71" t="str">
        <f t="shared" si="12"/>
        <v>PASS</v>
      </c>
      <c r="P45" s="70">
        <v>50</v>
      </c>
      <c r="Q45" s="70">
        <v>38</v>
      </c>
      <c r="R45" s="70">
        <f t="shared" si="2"/>
        <v>88</v>
      </c>
      <c r="S45" s="71" t="str">
        <f t="shared" si="13"/>
        <v>A+</v>
      </c>
      <c r="T45" s="71" t="str">
        <f t="shared" si="14"/>
        <v>9</v>
      </c>
      <c r="U45" s="72" t="str">
        <f t="shared" si="15"/>
        <v>PASS</v>
      </c>
      <c r="V45" s="70">
        <v>50</v>
      </c>
      <c r="W45" s="70">
        <v>36</v>
      </c>
      <c r="X45" s="70">
        <f t="shared" si="3"/>
        <v>86</v>
      </c>
      <c r="Y45" s="71" t="str">
        <f t="shared" si="16"/>
        <v>A+</v>
      </c>
      <c r="Z45" s="71" t="str">
        <f t="shared" si="17"/>
        <v>9</v>
      </c>
      <c r="AA45" s="72" t="str">
        <f t="shared" si="18"/>
        <v>PASS</v>
      </c>
      <c r="AB45" s="70">
        <v>49</v>
      </c>
      <c r="AC45" s="70">
        <v>32</v>
      </c>
      <c r="AD45" s="70">
        <f t="shared" si="4"/>
        <v>81</v>
      </c>
      <c r="AE45" s="71" t="str">
        <f t="shared" si="19"/>
        <v>A+</v>
      </c>
      <c r="AF45" s="71" t="str">
        <f t="shared" si="20"/>
        <v>9</v>
      </c>
      <c r="AG45" s="72" t="str">
        <f t="shared" si="21"/>
        <v>PASS</v>
      </c>
      <c r="AH45" s="70">
        <v>50</v>
      </c>
      <c r="AI45" s="70">
        <v>50</v>
      </c>
      <c r="AJ45" s="70">
        <f t="shared" si="5"/>
        <v>100</v>
      </c>
      <c r="AK45" s="71" t="str">
        <f t="shared" si="22"/>
        <v>O</v>
      </c>
      <c r="AL45" s="71" t="str">
        <f t="shared" si="23"/>
        <v>10</v>
      </c>
      <c r="AM45" s="71" t="str">
        <f t="shared" si="24"/>
        <v>PASS</v>
      </c>
      <c r="AN45" s="70">
        <v>50</v>
      </c>
      <c r="AO45" s="70">
        <v>45</v>
      </c>
      <c r="AP45" s="70">
        <f t="shared" si="25"/>
        <v>95</v>
      </c>
      <c r="AQ45" s="71" t="str">
        <f t="shared" si="26"/>
        <v>O</v>
      </c>
      <c r="AR45" s="71" t="str">
        <f t="shared" si="27"/>
        <v>10</v>
      </c>
      <c r="AS45" s="72" t="str">
        <f t="shared" si="28"/>
        <v>PASS</v>
      </c>
      <c r="AT45" s="70">
        <v>50</v>
      </c>
      <c r="AU45" s="70">
        <v>48</v>
      </c>
      <c r="AV45" s="70">
        <f t="shared" si="6"/>
        <v>98</v>
      </c>
      <c r="AW45" s="71" t="str">
        <f t="shared" si="29"/>
        <v>O</v>
      </c>
      <c r="AX45" s="71" t="str">
        <f t="shared" si="30"/>
        <v>10</v>
      </c>
      <c r="AY45" s="71" t="str">
        <f t="shared" si="31"/>
        <v>PASS</v>
      </c>
      <c r="AZ45" s="70">
        <v>48</v>
      </c>
      <c r="BA45" s="73">
        <v>29</v>
      </c>
      <c r="BB45" s="70">
        <f t="shared" si="32"/>
        <v>77</v>
      </c>
      <c r="BC45" s="71" t="str">
        <f t="shared" si="33"/>
        <v>A</v>
      </c>
      <c r="BD45" s="71" t="str">
        <f t="shared" si="34"/>
        <v>8</v>
      </c>
      <c r="BE45" s="70" t="str">
        <f t="shared" si="35"/>
        <v>PASS</v>
      </c>
      <c r="BF45" s="74">
        <v>99</v>
      </c>
      <c r="BG45" s="70" t="str">
        <f t="shared" si="36"/>
        <v>O</v>
      </c>
      <c r="BH45" s="70" t="str">
        <f t="shared" si="37"/>
        <v>10</v>
      </c>
      <c r="BI45" s="70" t="str">
        <f t="shared" si="38"/>
        <v>PASS</v>
      </c>
      <c r="BJ45" s="74">
        <f t="shared" si="39"/>
        <v>901</v>
      </c>
      <c r="BK45" s="74">
        <f t="shared" si="40"/>
        <v>205</v>
      </c>
      <c r="BL45" s="75">
        <f t="shared" si="41"/>
        <v>9.3181818181818183</v>
      </c>
      <c r="BM45" s="76">
        <f t="shared" si="42"/>
        <v>90.100000000000009</v>
      </c>
      <c r="BN45" s="77">
        <f>SUM(COUNTIF(D45:BI45, {"FAIL","AB"}))</f>
        <v>0</v>
      </c>
      <c r="BO45" s="72" t="str">
        <f t="shared" si="45"/>
        <v>FCD</v>
      </c>
      <c r="BQ45" s="70">
        <v>163</v>
      </c>
      <c r="BR45" s="70">
        <v>161</v>
      </c>
      <c r="BS45" s="70">
        <v>162</v>
      </c>
      <c r="BT45" s="70">
        <v>205</v>
      </c>
      <c r="BU45" s="80">
        <f t="shared" si="44"/>
        <v>8.6374999999999993</v>
      </c>
    </row>
    <row r="46" spans="1:73" s="51" customFormat="1" ht="30" customHeight="1" x14ac:dyDescent="0.3">
      <c r="A46" s="52">
        <v>43</v>
      </c>
      <c r="B46" s="54" t="s">
        <v>162</v>
      </c>
      <c r="C46" s="55" t="s">
        <v>163</v>
      </c>
      <c r="D46" s="44">
        <v>50</v>
      </c>
      <c r="E46" s="44">
        <v>39</v>
      </c>
      <c r="F46" s="44">
        <f t="shared" si="0"/>
        <v>89</v>
      </c>
      <c r="G46" s="44" t="str">
        <f t="shared" si="7"/>
        <v>A+</v>
      </c>
      <c r="H46" s="45" t="str">
        <f t="shared" si="8"/>
        <v>9</v>
      </c>
      <c r="I46" s="45" t="str">
        <f t="shared" si="9"/>
        <v>PASS</v>
      </c>
      <c r="J46" s="44">
        <v>42</v>
      </c>
      <c r="K46" s="44">
        <v>25</v>
      </c>
      <c r="L46" s="44">
        <f t="shared" si="1"/>
        <v>67</v>
      </c>
      <c r="M46" s="45" t="str">
        <f t="shared" si="10"/>
        <v>B+</v>
      </c>
      <c r="N46" s="45" t="str">
        <f t="shared" si="11"/>
        <v>7</v>
      </c>
      <c r="O46" s="45" t="str">
        <f t="shared" si="12"/>
        <v>PASS</v>
      </c>
      <c r="P46" s="44">
        <v>48</v>
      </c>
      <c r="Q46" s="44">
        <v>28</v>
      </c>
      <c r="R46" s="44">
        <f t="shared" si="2"/>
        <v>76</v>
      </c>
      <c r="S46" s="45" t="str">
        <f t="shared" si="13"/>
        <v>A</v>
      </c>
      <c r="T46" s="45" t="str">
        <f t="shared" si="14"/>
        <v>8</v>
      </c>
      <c r="U46" s="46" t="str">
        <f t="shared" si="15"/>
        <v>PASS</v>
      </c>
      <c r="V46" s="44">
        <v>40</v>
      </c>
      <c r="W46" s="44">
        <v>30</v>
      </c>
      <c r="X46" s="44">
        <f t="shared" si="3"/>
        <v>70</v>
      </c>
      <c r="Y46" s="45" t="str">
        <f t="shared" si="16"/>
        <v>A</v>
      </c>
      <c r="Z46" s="45" t="str">
        <f t="shared" si="17"/>
        <v>8</v>
      </c>
      <c r="AA46" s="46" t="str">
        <f t="shared" si="18"/>
        <v>PASS</v>
      </c>
      <c r="AB46" s="44">
        <v>49</v>
      </c>
      <c r="AC46" s="44">
        <v>32</v>
      </c>
      <c r="AD46" s="44">
        <f t="shared" si="4"/>
        <v>81</v>
      </c>
      <c r="AE46" s="45" t="str">
        <f t="shared" si="19"/>
        <v>A+</v>
      </c>
      <c r="AF46" s="45" t="str">
        <f t="shared" si="20"/>
        <v>9</v>
      </c>
      <c r="AG46" s="46" t="str">
        <f t="shared" si="21"/>
        <v>PASS</v>
      </c>
      <c r="AH46" s="44">
        <v>50</v>
      </c>
      <c r="AI46" s="44">
        <v>45</v>
      </c>
      <c r="AJ46" s="44">
        <f t="shared" si="5"/>
        <v>95</v>
      </c>
      <c r="AK46" s="45" t="str">
        <f t="shared" si="22"/>
        <v>O</v>
      </c>
      <c r="AL46" s="45" t="str">
        <f t="shared" si="23"/>
        <v>10</v>
      </c>
      <c r="AM46" s="45" t="str">
        <f t="shared" si="24"/>
        <v>PASS</v>
      </c>
      <c r="AN46" s="44">
        <v>49</v>
      </c>
      <c r="AO46" s="44">
        <v>45</v>
      </c>
      <c r="AP46" s="44">
        <f t="shared" si="25"/>
        <v>94</v>
      </c>
      <c r="AQ46" s="45" t="str">
        <f t="shared" si="26"/>
        <v>O</v>
      </c>
      <c r="AR46" s="45" t="str">
        <f t="shared" si="27"/>
        <v>10</v>
      </c>
      <c r="AS46" s="46" t="str">
        <f t="shared" si="28"/>
        <v>PASS</v>
      </c>
      <c r="AT46" s="44">
        <v>48</v>
      </c>
      <c r="AU46" s="44">
        <v>47</v>
      </c>
      <c r="AV46" s="44">
        <f t="shared" si="6"/>
        <v>95</v>
      </c>
      <c r="AW46" s="45" t="str">
        <f t="shared" si="29"/>
        <v>O</v>
      </c>
      <c r="AX46" s="45" t="str">
        <f t="shared" si="30"/>
        <v>10</v>
      </c>
      <c r="AY46" s="45" t="str">
        <f t="shared" si="31"/>
        <v>PASS</v>
      </c>
      <c r="AZ46" s="44">
        <v>43</v>
      </c>
      <c r="BA46" s="60">
        <v>37</v>
      </c>
      <c r="BB46" s="44">
        <f t="shared" si="32"/>
        <v>80</v>
      </c>
      <c r="BC46" s="45" t="str">
        <f t="shared" si="33"/>
        <v>A+</v>
      </c>
      <c r="BD46" s="45" t="str">
        <f t="shared" si="34"/>
        <v>9</v>
      </c>
      <c r="BE46" s="44" t="str">
        <f t="shared" si="35"/>
        <v>PASS</v>
      </c>
      <c r="BF46" s="47">
        <v>98</v>
      </c>
      <c r="BG46" s="44" t="str">
        <f t="shared" si="36"/>
        <v>O</v>
      </c>
      <c r="BH46" s="44" t="str">
        <f t="shared" si="37"/>
        <v>10</v>
      </c>
      <c r="BI46" s="44" t="str">
        <f t="shared" si="38"/>
        <v>PASS</v>
      </c>
      <c r="BJ46" s="47">
        <f t="shared" si="39"/>
        <v>845</v>
      </c>
      <c r="BK46" s="47">
        <f t="shared" si="40"/>
        <v>188</v>
      </c>
      <c r="BL46" s="48">
        <f t="shared" si="41"/>
        <v>8.545454545454545</v>
      </c>
      <c r="BM46" s="49">
        <f t="shared" si="42"/>
        <v>84.5</v>
      </c>
      <c r="BN46" s="50">
        <f>SUM(COUNTIF(D46:BI46, {"FAIL","AB"}))</f>
        <v>0</v>
      </c>
      <c r="BO46" s="46" t="str">
        <f t="shared" si="45"/>
        <v>FCD</v>
      </c>
      <c r="BQ46" s="44">
        <v>166</v>
      </c>
      <c r="BR46" s="44">
        <v>163</v>
      </c>
      <c r="BS46" s="44">
        <v>150</v>
      </c>
      <c r="BT46" s="44">
        <v>188</v>
      </c>
      <c r="BU46" s="79">
        <f t="shared" si="44"/>
        <v>8.3375000000000004</v>
      </c>
    </row>
    <row r="47" spans="1:73" s="51" customFormat="1" ht="30" customHeight="1" x14ac:dyDescent="0.3">
      <c r="A47" s="52">
        <v>44</v>
      </c>
      <c r="B47" s="54" t="s">
        <v>164</v>
      </c>
      <c r="C47" s="55" t="s">
        <v>165</v>
      </c>
      <c r="D47" s="44">
        <v>46</v>
      </c>
      <c r="E47" s="44">
        <v>34</v>
      </c>
      <c r="F47" s="44">
        <f t="shared" si="0"/>
        <v>80</v>
      </c>
      <c r="G47" s="44" t="str">
        <f t="shared" si="7"/>
        <v>A+</v>
      </c>
      <c r="H47" s="45" t="str">
        <f t="shared" si="8"/>
        <v>9</v>
      </c>
      <c r="I47" s="45" t="str">
        <f t="shared" si="9"/>
        <v>PASS</v>
      </c>
      <c r="J47" s="44">
        <v>43</v>
      </c>
      <c r="K47" s="44">
        <v>35</v>
      </c>
      <c r="L47" s="44">
        <f t="shared" si="1"/>
        <v>78</v>
      </c>
      <c r="M47" s="45" t="str">
        <f t="shared" si="10"/>
        <v>A</v>
      </c>
      <c r="N47" s="45" t="str">
        <f t="shared" si="11"/>
        <v>8</v>
      </c>
      <c r="O47" s="45" t="str">
        <f t="shared" si="12"/>
        <v>PASS</v>
      </c>
      <c r="P47" s="44">
        <v>47</v>
      </c>
      <c r="Q47" s="44">
        <v>31</v>
      </c>
      <c r="R47" s="44">
        <f t="shared" si="2"/>
        <v>78</v>
      </c>
      <c r="S47" s="45" t="str">
        <f t="shared" si="13"/>
        <v>A</v>
      </c>
      <c r="T47" s="45" t="str">
        <f t="shared" si="14"/>
        <v>8</v>
      </c>
      <c r="U47" s="46" t="str">
        <f t="shared" si="15"/>
        <v>PASS</v>
      </c>
      <c r="V47" s="44">
        <v>39</v>
      </c>
      <c r="W47" s="44">
        <v>27</v>
      </c>
      <c r="X47" s="44">
        <f t="shared" si="3"/>
        <v>66</v>
      </c>
      <c r="Y47" s="45" t="str">
        <f t="shared" si="16"/>
        <v>B+</v>
      </c>
      <c r="Z47" s="45" t="str">
        <f t="shared" si="17"/>
        <v>7</v>
      </c>
      <c r="AA47" s="46" t="str">
        <f t="shared" si="18"/>
        <v>PASS</v>
      </c>
      <c r="AB47" s="44">
        <v>48</v>
      </c>
      <c r="AC47" s="44">
        <v>28</v>
      </c>
      <c r="AD47" s="44">
        <f t="shared" si="4"/>
        <v>76</v>
      </c>
      <c r="AE47" s="45" t="str">
        <f t="shared" si="19"/>
        <v>A</v>
      </c>
      <c r="AF47" s="45" t="str">
        <f t="shared" si="20"/>
        <v>8</v>
      </c>
      <c r="AG47" s="46" t="str">
        <f t="shared" si="21"/>
        <v>PASS</v>
      </c>
      <c r="AH47" s="44">
        <v>50</v>
      </c>
      <c r="AI47" s="44">
        <v>49</v>
      </c>
      <c r="AJ47" s="44">
        <f t="shared" si="5"/>
        <v>99</v>
      </c>
      <c r="AK47" s="45" t="str">
        <f t="shared" si="22"/>
        <v>O</v>
      </c>
      <c r="AL47" s="45" t="str">
        <f t="shared" si="23"/>
        <v>10</v>
      </c>
      <c r="AM47" s="45" t="str">
        <f t="shared" si="24"/>
        <v>PASS</v>
      </c>
      <c r="AN47" s="44">
        <v>49</v>
      </c>
      <c r="AO47" s="44">
        <v>41</v>
      </c>
      <c r="AP47" s="44">
        <f t="shared" si="25"/>
        <v>90</v>
      </c>
      <c r="AQ47" s="45" t="str">
        <f t="shared" si="26"/>
        <v>O</v>
      </c>
      <c r="AR47" s="45" t="str">
        <f t="shared" si="27"/>
        <v>10</v>
      </c>
      <c r="AS47" s="46" t="str">
        <f t="shared" si="28"/>
        <v>PASS</v>
      </c>
      <c r="AT47" s="44">
        <v>49</v>
      </c>
      <c r="AU47" s="44">
        <v>37</v>
      </c>
      <c r="AV47" s="44">
        <f t="shared" si="6"/>
        <v>86</v>
      </c>
      <c r="AW47" s="45" t="str">
        <f t="shared" si="29"/>
        <v>A+</v>
      </c>
      <c r="AX47" s="45" t="str">
        <f t="shared" si="30"/>
        <v>9</v>
      </c>
      <c r="AY47" s="45" t="str">
        <f t="shared" si="31"/>
        <v>PASS</v>
      </c>
      <c r="AZ47" s="44">
        <v>43</v>
      </c>
      <c r="BA47" s="60">
        <v>38</v>
      </c>
      <c r="BB47" s="44">
        <f t="shared" si="32"/>
        <v>81</v>
      </c>
      <c r="BC47" s="45" t="str">
        <f t="shared" si="33"/>
        <v>A+</v>
      </c>
      <c r="BD47" s="45" t="str">
        <f t="shared" si="34"/>
        <v>9</v>
      </c>
      <c r="BE47" s="44" t="str">
        <f t="shared" si="35"/>
        <v>PASS</v>
      </c>
      <c r="BF47" s="47">
        <v>98</v>
      </c>
      <c r="BG47" s="44" t="str">
        <f t="shared" si="36"/>
        <v>O</v>
      </c>
      <c r="BH47" s="44" t="str">
        <f t="shared" si="37"/>
        <v>10</v>
      </c>
      <c r="BI47" s="44" t="str">
        <f t="shared" si="38"/>
        <v>PASS</v>
      </c>
      <c r="BJ47" s="47">
        <f t="shared" si="39"/>
        <v>832</v>
      </c>
      <c r="BK47" s="47">
        <f t="shared" si="40"/>
        <v>186</v>
      </c>
      <c r="BL47" s="48">
        <f t="shared" si="41"/>
        <v>8.454545454545455</v>
      </c>
      <c r="BM47" s="49">
        <f t="shared" si="42"/>
        <v>83.2</v>
      </c>
      <c r="BN47" s="50">
        <f>SUM(COUNTIF(D47:BI47, {"FAIL","AB"}))</f>
        <v>0</v>
      </c>
      <c r="BO47" s="46" t="str">
        <f t="shared" si="45"/>
        <v>FCD</v>
      </c>
      <c r="BQ47" s="44">
        <v>168</v>
      </c>
      <c r="BR47" s="44">
        <v>153</v>
      </c>
      <c r="BS47" s="44">
        <v>141</v>
      </c>
      <c r="BT47" s="44">
        <v>186</v>
      </c>
      <c r="BU47" s="79">
        <f t="shared" si="44"/>
        <v>8.1</v>
      </c>
    </row>
    <row r="48" spans="1:73" s="51" customFormat="1" ht="30" customHeight="1" x14ac:dyDescent="0.3">
      <c r="A48" s="52">
        <v>45</v>
      </c>
      <c r="B48" s="54" t="s">
        <v>166</v>
      </c>
      <c r="C48" s="55" t="s">
        <v>167</v>
      </c>
      <c r="D48" s="44">
        <v>50</v>
      </c>
      <c r="E48" s="44">
        <v>31</v>
      </c>
      <c r="F48" s="44">
        <f t="shared" si="0"/>
        <v>81</v>
      </c>
      <c r="G48" s="44" t="str">
        <f t="shared" si="7"/>
        <v>A+</v>
      </c>
      <c r="H48" s="45" t="str">
        <f t="shared" si="8"/>
        <v>9</v>
      </c>
      <c r="I48" s="45" t="str">
        <f t="shared" si="9"/>
        <v>PASS</v>
      </c>
      <c r="J48" s="44">
        <v>43</v>
      </c>
      <c r="K48" s="44">
        <v>31</v>
      </c>
      <c r="L48" s="44">
        <f t="shared" si="1"/>
        <v>74</v>
      </c>
      <c r="M48" s="45" t="str">
        <f t="shared" si="10"/>
        <v>A</v>
      </c>
      <c r="N48" s="45" t="str">
        <f t="shared" si="11"/>
        <v>8</v>
      </c>
      <c r="O48" s="45" t="str">
        <f t="shared" si="12"/>
        <v>PASS</v>
      </c>
      <c r="P48" s="44">
        <v>47</v>
      </c>
      <c r="Q48" s="44">
        <v>27</v>
      </c>
      <c r="R48" s="44">
        <f t="shared" si="2"/>
        <v>74</v>
      </c>
      <c r="S48" s="45" t="str">
        <f t="shared" si="13"/>
        <v>A</v>
      </c>
      <c r="T48" s="45" t="str">
        <f t="shared" si="14"/>
        <v>8</v>
      </c>
      <c r="U48" s="46" t="str">
        <f t="shared" si="15"/>
        <v>PASS</v>
      </c>
      <c r="V48" s="44">
        <v>44</v>
      </c>
      <c r="W48" s="44">
        <v>34</v>
      </c>
      <c r="X48" s="44">
        <f t="shared" si="3"/>
        <v>78</v>
      </c>
      <c r="Y48" s="45" t="str">
        <f t="shared" si="16"/>
        <v>A</v>
      </c>
      <c r="Z48" s="45" t="str">
        <f t="shared" si="17"/>
        <v>8</v>
      </c>
      <c r="AA48" s="46" t="str">
        <f t="shared" si="18"/>
        <v>PASS</v>
      </c>
      <c r="AB48" s="44">
        <v>49</v>
      </c>
      <c r="AC48" s="44">
        <v>33</v>
      </c>
      <c r="AD48" s="44">
        <f t="shared" si="4"/>
        <v>82</v>
      </c>
      <c r="AE48" s="45" t="str">
        <f t="shared" si="19"/>
        <v>A+</v>
      </c>
      <c r="AF48" s="45" t="str">
        <f t="shared" si="20"/>
        <v>9</v>
      </c>
      <c r="AG48" s="46" t="str">
        <f t="shared" si="21"/>
        <v>PASS</v>
      </c>
      <c r="AH48" s="44">
        <v>48</v>
      </c>
      <c r="AI48" s="44">
        <v>49</v>
      </c>
      <c r="AJ48" s="44">
        <f t="shared" si="5"/>
        <v>97</v>
      </c>
      <c r="AK48" s="45" t="str">
        <f t="shared" si="22"/>
        <v>O</v>
      </c>
      <c r="AL48" s="45" t="str">
        <f t="shared" si="23"/>
        <v>10</v>
      </c>
      <c r="AM48" s="45" t="str">
        <f t="shared" si="24"/>
        <v>PASS</v>
      </c>
      <c r="AN48" s="44">
        <v>49</v>
      </c>
      <c r="AO48" s="44">
        <v>43</v>
      </c>
      <c r="AP48" s="44">
        <f t="shared" si="25"/>
        <v>92</v>
      </c>
      <c r="AQ48" s="45" t="str">
        <f t="shared" si="26"/>
        <v>O</v>
      </c>
      <c r="AR48" s="45" t="str">
        <f t="shared" si="27"/>
        <v>10</v>
      </c>
      <c r="AS48" s="46" t="str">
        <f t="shared" si="28"/>
        <v>PASS</v>
      </c>
      <c r="AT48" s="44">
        <v>49</v>
      </c>
      <c r="AU48" s="44">
        <v>47</v>
      </c>
      <c r="AV48" s="44">
        <f t="shared" si="6"/>
        <v>96</v>
      </c>
      <c r="AW48" s="45" t="str">
        <f t="shared" si="29"/>
        <v>O</v>
      </c>
      <c r="AX48" s="45" t="str">
        <f t="shared" si="30"/>
        <v>10</v>
      </c>
      <c r="AY48" s="45" t="str">
        <f t="shared" si="31"/>
        <v>PASS</v>
      </c>
      <c r="AZ48" s="44">
        <v>44</v>
      </c>
      <c r="BA48" s="60">
        <v>37</v>
      </c>
      <c r="BB48" s="44">
        <f t="shared" si="32"/>
        <v>81</v>
      </c>
      <c r="BC48" s="45" t="str">
        <f t="shared" si="33"/>
        <v>A+</v>
      </c>
      <c r="BD48" s="45" t="str">
        <f t="shared" si="34"/>
        <v>9</v>
      </c>
      <c r="BE48" s="44" t="str">
        <f t="shared" si="35"/>
        <v>PASS</v>
      </c>
      <c r="BF48" s="47">
        <v>98</v>
      </c>
      <c r="BG48" s="44" t="str">
        <f t="shared" si="36"/>
        <v>O</v>
      </c>
      <c r="BH48" s="44" t="str">
        <f t="shared" si="37"/>
        <v>10</v>
      </c>
      <c r="BI48" s="44" t="str">
        <f t="shared" si="38"/>
        <v>PASS</v>
      </c>
      <c r="BJ48" s="47">
        <f t="shared" si="39"/>
        <v>853</v>
      </c>
      <c r="BK48" s="47">
        <f t="shared" si="40"/>
        <v>192</v>
      </c>
      <c r="BL48" s="48">
        <f t="shared" si="41"/>
        <v>8.7272727272727266</v>
      </c>
      <c r="BM48" s="49">
        <f t="shared" si="42"/>
        <v>85.3</v>
      </c>
      <c r="BN48" s="50">
        <f>SUM(COUNTIF(D48:BI48, {"FAIL","AB"}))</f>
        <v>0</v>
      </c>
      <c r="BO48" s="46" t="str">
        <f t="shared" si="45"/>
        <v>FCD</v>
      </c>
      <c r="BQ48" s="44">
        <v>177</v>
      </c>
      <c r="BR48" s="44">
        <v>159</v>
      </c>
      <c r="BS48" s="44">
        <v>151</v>
      </c>
      <c r="BT48" s="44">
        <v>192</v>
      </c>
      <c r="BU48" s="79">
        <f t="shared" si="44"/>
        <v>8.4875000000000007</v>
      </c>
    </row>
    <row r="49" spans="1:73" s="51" customFormat="1" ht="30" customHeight="1" x14ac:dyDescent="0.3">
      <c r="A49" s="52">
        <v>46</v>
      </c>
      <c r="B49" s="54" t="s">
        <v>168</v>
      </c>
      <c r="C49" s="55" t="s">
        <v>169</v>
      </c>
      <c r="D49" s="44">
        <v>43</v>
      </c>
      <c r="E49" s="44">
        <v>29</v>
      </c>
      <c r="F49" s="44">
        <f t="shared" si="0"/>
        <v>72</v>
      </c>
      <c r="G49" s="44" t="str">
        <f t="shared" si="7"/>
        <v>A</v>
      </c>
      <c r="H49" s="45" t="str">
        <f t="shared" si="8"/>
        <v>8</v>
      </c>
      <c r="I49" s="45" t="str">
        <f t="shared" si="9"/>
        <v>PASS</v>
      </c>
      <c r="J49" s="44">
        <v>36</v>
      </c>
      <c r="K49" s="44">
        <v>27</v>
      </c>
      <c r="L49" s="44">
        <f t="shared" si="1"/>
        <v>63</v>
      </c>
      <c r="M49" s="45" t="str">
        <f t="shared" si="10"/>
        <v>B+</v>
      </c>
      <c r="N49" s="45" t="str">
        <f t="shared" si="11"/>
        <v>7</v>
      </c>
      <c r="O49" s="45" t="str">
        <f t="shared" si="12"/>
        <v>PASS</v>
      </c>
      <c r="P49" s="44">
        <v>46</v>
      </c>
      <c r="Q49" s="44">
        <v>27</v>
      </c>
      <c r="R49" s="44">
        <f t="shared" si="2"/>
        <v>73</v>
      </c>
      <c r="S49" s="45" t="str">
        <f t="shared" si="13"/>
        <v>A</v>
      </c>
      <c r="T49" s="45" t="str">
        <f t="shared" si="14"/>
        <v>8</v>
      </c>
      <c r="U49" s="46" t="str">
        <f t="shared" si="15"/>
        <v>PASS</v>
      </c>
      <c r="V49" s="44">
        <v>41</v>
      </c>
      <c r="W49" s="44">
        <v>25</v>
      </c>
      <c r="X49" s="44">
        <f t="shared" si="3"/>
        <v>66</v>
      </c>
      <c r="Y49" s="45" t="str">
        <f t="shared" si="16"/>
        <v>B+</v>
      </c>
      <c r="Z49" s="45" t="str">
        <f t="shared" si="17"/>
        <v>7</v>
      </c>
      <c r="AA49" s="46" t="str">
        <f t="shared" si="18"/>
        <v>PASS</v>
      </c>
      <c r="AB49" s="44">
        <v>44</v>
      </c>
      <c r="AC49" s="44">
        <v>33</v>
      </c>
      <c r="AD49" s="44">
        <f t="shared" si="4"/>
        <v>77</v>
      </c>
      <c r="AE49" s="45" t="str">
        <f t="shared" si="19"/>
        <v>A</v>
      </c>
      <c r="AF49" s="45" t="str">
        <f t="shared" si="20"/>
        <v>8</v>
      </c>
      <c r="AG49" s="46" t="str">
        <f t="shared" si="21"/>
        <v>PASS</v>
      </c>
      <c r="AH49" s="44">
        <v>45</v>
      </c>
      <c r="AI49" s="44">
        <v>48</v>
      </c>
      <c r="AJ49" s="44">
        <f t="shared" si="5"/>
        <v>93</v>
      </c>
      <c r="AK49" s="45" t="str">
        <f t="shared" si="22"/>
        <v>O</v>
      </c>
      <c r="AL49" s="45" t="str">
        <f t="shared" si="23"/>
        <v>10</v>
      </c>
      <c r="AM49" s="45" t="str">
        <f t="shared" si="24"/>
        <v>PASS</v>
      </c>
      <c r="AN49" s="44">
        <v>48</v>
      </c>
      <c r="AO49" s="44">
        <v>32</v>
      </c>
      <c r="AP49" s="44">
        <f t="shared" si="25"/>
        <v>80</v>
      </c>
      <c r="AQ49" s="45" t="str">
        <f t="shared" si="26"/>
        <v>A+</v>
      </c>
      <c r="AR49" s="45" t="str">
        <f t="shared" si="27"/>
        <v>9</v>
      </c>
      <c r="AS49" s="46" t="str">
        <f t="shared" si="28"/>
        <v>PASS</v>
      </c>
      <c r="AT49" s="44">
        <v>48</v>
      </c>
      <c r="AU49" s="44">
        <v>25</v>
      </c>
      <c r="AV49" s="44">
        <f t="shared" si="6"/>
        <v>73</v>
      </c>
      <c r="AW49" s="45" t="str">
        <f t="shared" si="29"/>
        <v>A</v>
      </c>
      <c r="AX49" s="45" t="str">
        <f t="shared" si="30"/>
        <v>8</v>
      </c>
      <c r="AY49" s="45" t="str">
        <f t="shared" si="31"/>
        <v>PASS</v>
      </c>
      <c r="AZ49" s="44">
        <v>43</v>
      </c>
      <c r="BA49" s="60">
        <v>37</v>
      </c>
      <c r="BB49" s="44">
        <f t="shared" si="32"/>
        <v>80</v>
      </c>
      <c r="BC49" s="45" t="str">
        <f t="shared" si="33"/>
        <v>A+</v>
      </c>
      <c r="BD49" s="45" t="str">
        <f t="shared" si="34"/>
        <v>9</v>
      </c>
      <c r="BE49" s="44" t="str">
        <f t="shared" si="35"/>
        <v>PASS</v>
      </c>
      <c r="BF49" s="47">
        <v>98</v>
      </c>
      <c r="BG49" s="44" t="str">
        <f t="shared" si="36"/>
        <v>O</v>
      </c>
      <c r="BH49" s="44" t="str">
        <f t="shared" si="37"/>
        <v>10</v>
      </c>
      <c r="BI49" s="44" t="str">
        <f t="shared" si="38"/>
        <v>PASS</v>
      </c>
      <c r="BJ49" s="47">
        <f t="shared" si="39"/>
        <v>775</v>
      </c>
      <c r="BK49" s="47">
        <f t="shared" si="40"/>
        <v>177</v>
      </c>
      <c r="BL49" s="48">
        <f t="shared" si="41"/>
        <v>8.045454545454545</v>
      </c>
      <c r="BM49" s="49">
        <f t="shared" si="42"/>
        <v>77.5</v>
      </c>
      <c r="BN49" s="50">
        <f>SUM(COUNTIF(D49:BI49, {"FAIL","AB"}))</f>
        <v>0</v>
      </c>
      <c r="BO49" s="46" t="str">
        <f t="shared" si="45"/>
        <v>FCD</v>
      </c>
      <c r="BQ49" s="44">
        <v>159</v>
      </c>
      <c r="BR49" s="44">
        <v>132</v>
      </c>
      <c r="BS49" s="44">
        <v>120</v>
      </c>
      <c r="BT49" s="44">
        <v>177</v>
      </c>
      <c r="BU49" s="79">
        <f t="shared" si="44"/>
        <v>7.35</v>
      </c>
    </row>
    <row r="50" spans="1:73" s="51" customFormat="1" ht="30" customHeight="1" x14ac:dyDescent="0.3">
      <c r="A50" s="52">
        <v>47</v>
      </c>
      <c r="B50" s="54" t="s">
        <v>170</v>
      </c>
      <c r="C50" s="55" t="s">
        <v>171</v>
      </c>
      <c r="D50" s="44">
        <v>39</v>
      </c>
      <c r="E50" s="44">
        <v>13</v>
      </c>
      <c r="F50" s="44">
        <f t="shared" si="0"/>
        <v>52</v>
      </c>
      <c r="G50" s="44" t="str">
        <f t="shared" si="7"/>
        <v>C</v>
      </c>
      <c r="H50" s="45" t="str">
        <f t="shared" si="8"/>
        <v>5</v>
      </c>
      <c r="I50" s="45" t="str">
        <f t="shared" si="9"/>
        <v>FAIL</v>
      </c>
      <c r="J50" s="44">
        <v>34</v>
      </c>
      <c r="K50" s="44">
        <v>22</v>
      </c>
      <c r="L50" s="44">
        <f t="shared" si="1"/>
        <v>56</v>
      </c>
      <c r="M50" s="45" t="str">
        <f t="shared" si="10"/>
        <v>B</v>
      </c>
      <c r="N50" s="45" t="str">
        <f t="shared" si="11"/>
        <v>6</v>
      </c>
      <c r="O50" s="45" t="str">
        <f t="shared" si="12"/>
        <v>PASS</v>
      </c>
      <c r="P50" s="44">
        <v>34</v>
      </c>
      <c r="Q50" s="44">
        <v>26</v>
      </c>
      <c r="R50" s="44">
        <f t="shared" si="2"/>
        <v>60</v>
      </c>
      <c r="S50" s="45" t="str">
        <f t="shared" si="13"/>
        <v>B+</v>
      </c>
      <c r="T50" s="45" t="str">
        <f t="shared" si="14"/>
        <v>7</v>
      </c>
      <c r="U50" s="46" t="str">
        <f t="shared" si="15"/>
        <v>PASS</v>
      </c>
      <c r="V50" s="44">
        <v>30</v>
      </c>
      <c r="W50" s="44">
        <v>8</v>
      </c>
      <c r="X50" s="44">
        <f t="shared" si="3"/>
        <v>38</v>
      </c>
      <c r="Y50" s="45" t="str">
        <f t="shared" si="16"/>
        <v>F</v>
      </c>
      <c r="Z50" s="45" t="str">
        <f t="shared" si="17"/>
        <v>0</v>
      </c>
      <c r="AA50" s="46" t="str">
        <f t="shared" si="18"/>
        <v>FAIL</v>
      </c>
      <c r="AB50" s="44">
        <v>38</v>
      </c>
      <c r="AC50" s="44">
        <v>21</v>
      </c>
      <c r="AD50" s="44">
        <f t="shared" si="4"/>
        <v>59</v>
      </c>
      <c r="AE50" s="45" t="str">
        <f t="shared" si="19"/>
        <v>B</v>
      </c>
      <c r="AF50" s="45" t="str">
        <f t="shared" si="20"/>
        <v>6</v>
      </c>
      <c r="AG50" s="46" t="str">
        <f t="shared" si="21"/>
        <v>PASS</v>
      </c>
      <c r="AH50" s="44">
        <v>47</v>
      </c>
      <c r="AI50" s="44">
        <v>44</v>
      </c>
      <c r="AJ50" s="44">
        <f t="shared" si="5"/>
        <v>91</v>
      </c>
      <c r="AK50" s="45" t="str">
        <f t="shared" si="22"/>
        <v>O</v>
      </c>
      <c r="AL50" s="45" t="str">
        <f t="shared" si="23"/>
        <v>10</v>
      </c>
      <c r="AM50" s="45" t="str">
        <f t="shared" si="24"/>
        <v>PASS</v>
      </c>
      <c r="AN50" s="44">
        <v>48</v>
      </c>
      <c r="AO50" s="44">
        <v>27</v>
      </c>
      <c r="AP50" s="44">
        <f t="shared" si="25"/>
        <v>75</v>
      </c>
      <c r="AQ50" s="45" t="str">
        <f t="shared" si="26"/>
        <v>A</v>
      </c>
      <c r="AR50" s="45" t="str">
        <f t="shared" si="27"/>
        <v>8</v>
      </c>
      <c r="AS50" s="46" t="str">
        <f t="shared" si="28"/>
        <v>PASS</v>
      </c>
      <c r="AT50" s="44">
        <v>44</v>
      </c>
      <c r="AU50" s="44">
        <v>36</v>
      </c>
      <c r="AV50" s="44">
        <f t="shared" si="6"/>
        <v>80</v>
      </c>
      <c r="AW50" s="45" t="str">
        <f t="shared" si="29"/>
        <v>A+</v>
      </c>
      <c r="AX50" s="45" t="str">
        <f t="shared" si="30"/>
        <v>9</v>
      </c>
      <c r="AY50" s="45" t="str">
        <f t="shared" si="31"/>
        <v>PASS</v>
      </c>
      <c r="AZ50" s="44">
        <v>37</v>
      </c>
      <c r="BA50" s="60">
        <v>27</v>
      </c>
      <c r="BB50" s="44">
        <f t="shared" si="32"/>
        <v>64</v>
      </c>
      <c r="BC50" s="45" t="str">
        <f t="shared" si="33"/>
        <v>B+</v>
      </c>
      <c r="BD50" s="45" t="str">
        <f t="shared" si="34"/>
        <v>7</v>
      </c>
      <c r="BE50" s="44" t="str">
        <f t="shared" si="35"/>
        <v>PASS</v>
      </c>
      <c r="BF50" s="47">
        <v>98</v>
      </c>
      <c r="BG50" s="44" t="str">
        <f t="shared" si="36"/>
        <v>O</v>
      </c>
      <c r="BH50" s="44" t="str">
        <f t="shared" si="37"/>
        <v>10</v>
      </c>
      <c r="BI50" s="44" t="str">
        <f t="shared" si="38"/>
        <v>PASS</v>
      </c>
      <c r="BJ50" s="47">
        <f t="shared" si="39"/>
        <v>673</v>
      </c>
      <c r="BK50" s="47">
        <f t="shared" si="40"/>
        <v>133</v>
      </c>
      <c r="BL50" s="48">
        <f t="shared" si="41"/>
        <v>6.0454545454545459</v>
      </c>
      <c r="BM50" s="49">
        <f t="shared" si="42"/>
        <v>67.300000000000011</v>
      </c>
      <c r="BN50" s="50">
        <f>SUM(COUNTIF(D50:BI50, {"FAIL","AB"}))</f>
        <v>2</v>
      </c>
      <c r="BO50" s="46" t="str">
        <f t="shared" si="45"/>
        <v>FAIL</v>
      </c>
      <c r="BQ50" s="44">
        <v>148</v>
      </c>
      <c r="BR50" s="44">
        <v>112</v>
      </c>
      <c r="BS50" s="44">
        <v>112</v>
      </c>
      <c r="BT50" s="44">
        <v>133</v>
      </c>
      <c r="BU50" s="79">
        <f t="shared" si="44"/>
        <v>6.3125</v>
      </c>
    </row>
    <row r="51" spans="1:73" s="78" customFormat="1" ht="30" customHeight="1" x14ac:dyDescent="0.3">
      <c r="A51" s="67">
        <v>48</v>
      </c>
      <c r="B51" s="68" t="s">
        <v>172</v>
      </c>
      <c r="C51" s="69" t="s">
        <v>173</v>
      </c>
      <c r="D51" s="70">
        <v>50</v>
      </c>
      <c r="E51" s="70">
        <v>45</v>
      </c>
      <c r="F51" s="70">
        <f t="shared" si="0"/>
        <v>95</v>
      </c>
      <c r="G51" s="70" t="str">
        <f t="shared" si="7"/>
        <v>O</v>
      </c>
      <c r="H51" s="71" t="str">
        <f t="shared" si="8"/>
        <v>10</v>
      </c>
      <c r="I51" s="71" t="str">
        <f t="shared" si="9"/>
        <v>PASS</v>
      </c>
      <c r="J51" s="70">
        <v>47</v>
      </c>
      <c r="K51" s="70">
        <v>33</v>
      </c>
      <c r="L51" s="70">
        <f t="shared" si="1"/>
        <v>80</v>
      </c>
      <c r="M51" s="71" t="str">
        <f t="shared" si="10"/>
        <v>A+</v>
      </c>
      <c r="N51" s="71" t="str">
        <f t="shared" si="11"/>
        <v>9</v>
      </c>
      <c r="O51" s="71" t="str">
        <f t="shared" si="12"/>
        <v>PASS</v>
      </c>
      <c r="P51" s="70">
        <v>50</v>
      </c>
      <c r="Q51" s="70">
        <v>34</v>
      </c>
      <c r="R51" s="70">
        <f t="shared" si="2"/>
        <v>84</v>
      </c>
      <c r="S51" s="71" t="str">
        <f t="shared" si="13"/>
        <v>A+</v>
      </c>
      <c r="T51" s="71" t="str">
        <f t="shared" si="14"/>
        <v>9</v>
      </c>
      <c r="U51" s="72" t="str">
        <f t="shared" si="15"/>
        <v>PASS</v>
      </c>
      <c r="V51" s="70">
        <v>47</v>
      </c>
      <c r="W51" s="70">
        <v>35</v>
      </c>
      <c r="X51" s="70">
        <f t="shared" si="3"/>
        <v>82</v>
      </c>
      <c r="Y51" s="71" t="str">
        <f t="shared" si="16"/>
        <v>A+</v>
      </c>
      <c r="Z51" s="71" t="str">
        <f t="shared" si="17"/>
        <v>9</v>
      </c>
      <c r="AA51" s="72" t="str">
        <f t="shared" si="18"/>
        <v>PASS</v>
      </c>
      <c r="AB51" s="70">
        <v>50</v>
      </c>
      <c r="AC51" s="70">
        <v>44</v>
      </c>
      <c r="AD51" s="70">
        <f t="shared" si="4"/>
        <v>94</v>
      </c>
      <c r="AE51" s="71" t="str">
        <f t="shared" si="19"/>
        <v>O</v>
      </c>
      <c r="AF51" s="71" t="str">
        <f t="shared" si="20"/>
        <v>10</v>
      </c>
      <c r="AG51" s="72" t="str">
        <f t="shared" si="21"/>
        <v>PASS</v>
      </c>
      <c r="AH51" s="70">
        <v>50</v>
      </c>
      <c r="AI51" s="70">
        <v>45</v>
      </c>
      <c r="AJ51" s="70">
        <f t="shared" si="5"/>
        <v>95</v>
      </c>
      <c r="AK51" s="71" t="str">
        <f t="shared" si="22"/>
        <v>O</v>
      </c>
      <c r="AL51" s="71" t="str">
        <f t="shared" si="23"/>
        <v>10</v>
      </c>
      <c r="AM51" s="71" t="str">
        <f t="shared" si="24"/>
        <v>PASS</v>
      </c>
      <c r="AN51" s="70">
        <v>48</v>
      </c>
      <c r="AO51" s="70">
        <v>48</v>
      </c>
      <c r="AP51" s="70">
        <f t="shared" si="25"/>
        <v>96</v>
      </c>
      <c r="AQ51" s="71" t="str">
        <f t="shared" si="26"/>
        <v>O</v>
      </c>
      <c r="AR51" s="71" t="str">
        <f t="shared" si="27"/>
        <v>10</v>
      </c>
      <c r="AS51" s="72" t="str">
        <f t="shared" si="28"/>
        <v>PASS</v>
      </c>
      <c r="AT51" s="70">
        <v>50</v>
      </c>
      <c r="AU51" s="70">
        <v>49</v>
      </c>
      <c r="AV51" s="70">
        <f t="shared" si="6"/>
        <v>99</v>
      </c>
      <c r="AW51" s="71" t="str">
        <f t="shared" si="29"/>
        <v>O</v>
      </c>
      <c r="AX51" s="71" t="str">
        <f t="shared" si="30"/>
        <v>10</v>
      </c>
      <c r="AY51" s="71" t="str">
        <f t="shared" si="31"/>
        <v>PASS</v>
      </c>
      <c r="AZ51" s="70">
        <v>44</v>
      </c>
      <c r="BA51" s="73">
        <v>37</v>
      </c>
      <c r="BB51" s="70">
        <f t="shared" si="32"/>
        <v>81</v>
      </c>
      <c r="BC51" s="71" t="str">
        <f t="shared" si="33"/>
        <v>A+</v>
      </c>
      <c r="BD51" s="71" t="str">
        <f t="shared" si="34"/>
        <v>9</v>
      </c>
      <c r="BE51" s="70" t="str">
        <f t="shared" si="35"/>
        <v>PASS</v>
      </c>
      <c r="BF51" s="74">
        <v>99</v>
      </c>
      <c r="BG51" s="70" t="str">
        <f t="shared" si="36"/>
        <v>O</v>
      </c>
      <c r="BH51" s="70" t="str">
        <f t="shared" si="37"/>
        <v>10</v>
      </c>
      <c r="BI51" s="70" t="str">
        <f t="shared" si="38"/>
        <v>PASS</v>
      </c>
      <c r="BJ51" s="74">
        <f t="shared" si="39"/>
        <v>905</v>
      </c>
      <c r="BK51" s="74">
        <f t="shared" si="40"/>
        <v>208</v>
      </c>
      <c r="BL51" s="75">
        <f t="shared" si="41"/>
        <v>9.454545454545455</v>
      </c>
      <c r="BM51" s="76">
        <f t="shared" si="42"/>
        <v>90.5</v>
      </c>
      <c r="BN51" s="77">
        <f>SUM(COUNTIF(D51:BI51, {"FAIL","AB"}))</f>
        <v>0</v>
      </c>
      <c r="BO51" s="72" t="str">
        <f t="shared" si="45"/>
        <v>FCD</v>
      </c>
      <c r="BQ51" s="70">
        <v>177</v>
      </c>
      <c r="BR51" s="70">
        <v>163</v>
      </c>
      <c r="BS51" s="70">
        <v>154</v>
      </c>
      <c r="BT51" s="70">
        <v>208</v>
      </c>
      <c r="BU51" s="80">
        <f t="shared" si="44"/>
        <v>8.7750000000000004</v>
      </c>
    </row>
    <row r="52" spans="1:73" s="51" customFormat="1" ht="30" customHeight="1" x14ac:dyDescent="0.3">
      <c r="A52" s="52">
        <v>49</v>
      </c>
      <c r="B52" s="54" t="s">
        <v>174</v>
      </c>
      <c r="C52" s="55" t="s">
        <v>175</v>
      </c>
      <c r="D52" s="44">
        <v>50</v>
      </c>
      <c r="E52" s="44">
        <v>28</v>
      </c>
      <c r="F52" s="44">
        <f t="shared" si="0"/>
        <v>78</v>
      </c>
      <c r="G52" s="44" t="str">
        <f t="shared" si="7"/>
        <v>A</v>
      </c>
      <c r="H52" s="45" t="str">
        <f t="shared" si="8"/>
        <v>8</v>
      </c>
      <c r="I52" s="45" t="str">
        <f t="shared" si="9"/>
        <v>PASS</v>
      </c>
      <c r="J52" s="44">
        <v>42</v>
      </c>
      <c r="K52" s="44">
        <v>28</v>
      </c>
      <c r="L52" s="44">
        <f t="shared" si="1"/>
        <v>70</v>
      </c>
      <c r="M52" s="45" t="str">
        <f t="shared" si="10"/>
        <v>A</v>
      </c>
      <c r="N52" s="45" t="str">
        <f t="shared" si="11"/>
        <v>8</v>
      </c>
      <c r="O52" s="45" t="str">
        <f t="shared" si="12"/>
        <v>PASS</v>
      </c>
      <c r="P52" s="44">
        <v>50</v>
      </c>
      <c r="Q52" s="44">
        <v>27</v>
      </c>
      <c r="R52" s="44">
        <f t="shared" si="2"/>
        <v>77</v>
      </c>
      <c r="S52" s="45" t="str">
        <f t="shared" si="13"/>
        <v>A</v>
      </c>
      <c r="T52" s="45" t="str">
        <f t="shared" si="14"/>
        <v>8</v>
      </c>
      <c r="U52" s="46" t="str">
        <f t="shared" si="15"/>
        <v>PASS</v>
      </c>
      <c r="V52" s="44">
        <v>44</v>
      </c>
      <c r="W52" s="44">
        <v>40</v>
      </c>
      <c r="X52" s="44">
        <f t="shared" si="3"/>
        <v>84</v>
      </c>
      <c r="Y52" s="45" t="str">
        <f t="shared" si="16"/>
        <v>A+</v>
      </c>
      <c r="Z52" s="45" t="str">
        <f t="shared" si="17"/>
        <v>9</v>
      </c>
      <c r="AA52" s="46" t="str">
        <f t="shared" si="18"/>
        <v>PASS</v>
      </c>
      <c r="AB52" s="44">
        <v>44</v>
      </c>
      <c r="AC52" s="44">
        <v>24</v>
      </c>
      <c r="AD52" s="44">
        <f t="shared" si="4"/>
        <v>68</v>
      </c>
      <c r="AE52" s="45" t="str">
        <f t="shared" si="19"/>
        <v>B+</v>
      </c>
      <c r="AF52" s="45" t="str">
        <f t="shared" si="20"/>
        <v>7</v>
      </c>
      <c r="AG52" s="46" t="str">
        <f t="shared" si="21"/>
        <v>PASS</v>
      </c>
      <c r="AH52" s="44">
        <v>50</v>
      </c>
      <c r="AI52" s="44">
        <v>47</v>
      </c>
      <c r="AJ52" s="44">
        <f t="shared" si="5"/>
        <v>97</v>
      </c>
      <c r="AK52" s="45" t="str">
        <f t="shared" si="22"/>
        <v>O</v>
      </c>
      <c r="AL52" s="45" t="str">
        <f t="shared" si="23"/>
        <v>10</v>
      </c>
      <c r="AM52" s="45" t="str">
        <f t="shared" si="24"/>
        <v>PASS</v>
      </c>
      <c r="AN52" s="44">
        <v>48</v>
      </c>
      <c r="AO52" s="44">
        <v>47</v>
      </c>
      <c r="AP52" s="44">
        <f t="shared" si="25"/>
        <v>95</v>
      </c>
      <c r="AQ52" s="45" t="str">
        <f t="shared" si="26"/>
        <v>O</v>
      </c>
      <c r="AR52" s="45" t="str">
        <f t="shared" si="27"/>
        <v>10</v>
      </c>
      <c r="AS52" s="46" t="str">
        <f t="shared" si="28"/>
        <v>PASS</v>
      </c>
      <c r="AT52" s="44">
        <v>49</v>
      </c>
      <c r="AU52" s="44">
        <v>47</v>
      </c>
      <c r="AV52" s="44">
        <f t="shared" si="6"/>
        <v>96</v>
      </c>
      <c r="AW52" s="45" t="str">
        <f t="shared" si="29"/>
        <v>O</v>
      </c>
      <c r="AX52" s="45" t="str">
        <f t="shared" si="30"/>
        <v>10</v>
      </c>
      <c r="AY52" s="45" t="str">
        <f t="shared" si="31"/>
        <v>PASS</v>
      </c>
      <c r="AZ52" s="44">
        <v>44</v>
      </c>
      <c r="BA52" s="60">
        <v>33</v>
      </c>
      <c r="BB52" s="44">
        <f t="shared" si="32"/>
        <v>77</v>
      </c>
      <c r="BC52" s="45" t="str">
        <f t="shared" si="33"/>
        <v>A</v>
      </c>
      <c r="BD52" s="45" t="str">
        <f t="shared" si="34"/>
        <v>8</v>
      </c>
      <c r="BE52" s="44" t="str">
        <f t="shared" si="35"/>
        <v>PASS</v>
      </c>
      <c r="BF52" s="47">
        <v>98</v>
      </c>
      <c r="BG52" s="44" t="str">
        <f t="shared" si="36"/>
        <v>O</v>
      </c>
      <c r="BH52" s="44" t="str">
        <f t="shared" si="37"/>
        <v>10</v>
      </c>
      <c r="BI52" s="44" t="str">
        <f t="shared" si="38"/>
        <v>PASS</v>
      </c>
      <c r="BJ52" s="47">
        <f t="shared" si="39"/>
        <v>840</v>
      </c>
      <c r="BK52" s="47">
        <f t="shared" si="40"/>
        <v>187</v>
      </c>
      <c r="BL52" s="48">
        <f t="shared" si="41"/>
        <v>8.5</v>
      </c>
      <c r="BM52" s="49">
        <f t="shared" si="42"/>
        <v>84</v>
      </c>
      <c r="BN52" s="50">
        <f>SUM(COUNTIF(D52:BI52, {"FAIL","AB"}))</f>
        <v>0</v>
      </c>
      <c r="BO52" s="46" t="str">
        <f t="shared" si="45"/>
        <v>FCD</v>
      </c>
      <c r="BQ52" s="44">
        <v>157</v>
      </c>
      <c r="BR52" s="44">
        <v>142</v>
      </c>
      <c r="BS52" s="44">
        <v>138</v>
      </c>
      <c r="BT52" s="44">
        <v>187</v>
      </c>
      <c r="BU52" s="79">
        <f t="shared" si="44"/>
        <v>7.8</v>
      </c>
    </row>
    <row r="53" spans="1:73" s="51" customFormat="1" ht="30" customHeight="1" x14ac:dyDescent="0.3">
      <c r="A53" s="52">
        <v>50</v>
      </c>
      <c r="B53" s="54" t="s">
        <v>176</v>
      </c>
      <c r="C53" s="55" t="s">
        <v>177</v>
      </c>
      <c r="D53" s="44">
        <v>43</v>
      </c>
      <c r="E53" s="44">
        <v>33</v>
      </c>
      <c r="F53" s="44">
        <f t="shared" si="0"/>
        <v>76</v>
      </c>
      <c r="G53" s="44" t="str">
        <f t="shared" si="7"/>
        <v>A</v>
      </c>
      <c r="H53" s="45" t="str">
        <f t="shared" si="8"/>
        <v>8</v>
      </c>
      <c r="I53" s="45" t="str">
        <f t="shared" si="9"/>
        <v>PASS</v>
      </c>
      <c r="J53" s="44">
        <v>39</v>
      </c>
      <c r="K53" s="44">
        <v>22</v>
      </c>
      <c r="L53" s="44">
        <f t="shared" si="1"/>
        <v>61</v>
      </c>
      <c r="M53" s="45" t="str">
        <f t="shared" si="10"/>
        <v>B+</v>
      </c>
      <c r="N53" s="45" t="str">
        <f t="shared" si="11"/>
        <v>7</v>
      </c>
      <c r="O53" s="45" t="str">
        <f t="shared" si="12"/>
        <v>PASS</v>
      </c>
      <c r="P53" s="44">
        <v>46</v>
      </c>
      <c r="Q53" s="44">
        <v>29</v>
      </c>
      <c r="R53" s="44">
        <f t="shared" si="2"/>
        <v>75</v>
      </c>
      <c r="S53" s="45" t="str">
        <f t="shared" si="13"/>
        <v>A</v>
      </c>
      <c r="T53" s="45" t="str">
        <f t="shared" si="14"/>
        <v>8</v>
      </c>
      <c r="U53" s="46" t="str">
        <f t="shared" si="15"/>
        <v>PASS</v>
      </c>
      <c r="V53" s="44">
        <v>40</v>
      </c>
      <c r="W53" s="44">
        <v>39</v>
      </c>
      <c r="X53" s="44">
        <f t="shared" si="3"/>
        <v>79</v>
      </c>
      <c r="Y53" s="45" t="str">
        <f t="shared" si="16"/>
        <v>A</v>
      </c>
      <c r="Z53" s="45" t="str">
        <f t="shared" si="17"/>
        <v>8</v>
      </c>
      <c r="AA53" s="46" t="str">
        <f t="shared" si="18"/>
        <v>PASS</v>
      </c>
      <c r="AB53" s="44">
        <v>41</v>
      </c>
      <c r="AC53" s="44">
        <v>33</v>
      </c>
      <c r="AD53" s="44">
        <f t="shared" si="4"/>
        <v>74</v>
      </c>
      <c r="AE53" s="45" t="str">
        <f t="shared" si="19"/>
        <v>A</v>
      </c>
      <c r="AF53" s="45" t="str">
        <f t="shared" si="20"/>
        <v>8</v>
      </c>
      <c r="AG53" s="46" t="str">
        <f t="shared" si="21"/>
        <v>PASS</v>
      </c>
      <c r="AH53" s="44">
        <v>47</v>
      </c>
      <c r="AI53" s="44">
        <v>49</v>
      </c>
      <c r="AJ53" s="44">
        <f t="shared" si="5"/>
        <v>96</v>
      </c>
      <c r="AK53" s="45" t="str">
        <f t="shared" si="22"/>
        <v>O</v>
      </c>
      <c r="AL53" s="45" t="str">
        <f t="shared" si="23"/>
        <v>10</v>
      </c>
      <c r="AM53" s="45" t="str">
        <f t="shared" si="24"/>
        <v>PASS</v>
      </c>
      <c r="AN53" s="44">
        <v>47</v>
      </c>
      <c r="AO53" s="44">
        <v>40</v>
      </c>
      <c r="AP53" s="44">
        <f t="shared" si="25"/>
        <v>87</v>
      </c>
      <c r="AQ53" s="45" t="str">
        <f t="shared" si="26"/>
        <v>A+</v>
      </c>
      <c r="AR53" s="45" t="str">
        <f t="shared" si="27"/>
        <v>9</v>
      </c>
      <c r="AS53" s="46" t="str">
        <f t="shared" si="28"/>
        <v>PASS</v>
      </c>
      <c r="AT53" s="44">
        <v>47</v>
      </c>
      <c r="AU53" s="44">
        <v>46</v>
      </c>
      <c r="AV53" s="44">
        <f t="shared" si="6"/>
        <v>93</v>
      </c>
      <c r="AW53" s="45" t="str">
        <f t="shared" si="29"/>
        <v>O</v>
      </c>
      <c r="AX53" s="45" t="str">
        <f t="shared" si="30"/>
        <v>10</v>
      </c>
      <c r="AY53" s="45" t="str">
        <f t="shared" si="31"/>
        <v>PASS</v>
      </c>
      <c r="AZ53" s="44">
        <v>42</v>
      </c>
      <c r="BA53" s="60">
        <v>31</v>
      </c>
      <c r="BB53" s="44">
        <f t="shared" si="32"/>
        <v>73</v>
      </c>
      <c r="BC53" s="45" t="str">
        <f t="shared" si="33"/>
        <v>A</v>
      </c>
      <c r="BD53" s="45" t="str">
        <f t="shared" si="34"/>
        <v>8</v>
      </c>
      <c r="BE53" s="44" t="str">
        <f t="shared" si="35"/>
        <v>PASS</v>
      </c>
      <c r="BF53" s="47">
        <v>98</v>
      </c>
      <c r="BG53" s="44" t="str">
        <f t="shared" si="36"/>
        <v>O</v>
      </c>
      <c r="BH53" s="44" t="str">
        <f t="shared" si="37"/>
        <v>10</v>
      </c>
      <c r="BI53" s="44" t="str">
        <f t="shared" si="38"/>
        <v>PASS</v>
      </c>
      <c r="BJ53" s="47">
        <f t="shared" si="39"/>
        <v>812</v>
      </c>
      <c r="BK53" s="47">
        <f t="shared" si="40"/>
        <v>181</v>
      </c>
      <c r="BL53" s="48">
        <f t="shared" si="41"/>
        <v>8.2272727272727266</v>
      </c>
      <c r="BM53" s="49">
        <f t="shared" si="42"/>
        <v>81.2</v>
      </c>
      <c r="BN53" s="50">
        <f>SUM(COUNTIF(D53:BI53, {"FAIL","AB"}))</f>
        <v>0</v>
      </c>
      <c r="BO53" s="46" t="str">
        <f t="shared" si="45"/>
        <v>FCD</v>
      </c>
      <c r="BQ53" s="44">
        <v>164</v>
      </c>
      <c r="BR53" s="44">
        <v>132</v>
      </c>
      <c r="BS53" s="44">
        <v>130</v>
      </c>
      <c r="BT53" s="44">
        <v>181</v>
      </c>
      <c r="BU53" s="79">
        <f t="shared" si="44"/>
        <v>7.5875000000000004</v>
      </c>
    </row>
    <row r="54" spans="1:73" s="51" customFormat="1" ht="30" customHeight="1" x14ac:dyDescent="0.3">
      <c r="A54" s="52">
        <v>51</v>
      </c>
      <c r="B54" s="54" t="s">
        <v>178</v>
      </c>
      <c r="C54" s="55" t="s">
        <v>179</v>
      </c>
      <c r="D54" s="44">
        <v>49</v>
      </c>
      <c r="E54" s="44">
        <v>41</v>
      </c>
      <c r="F54" s="44">
        <f t="shared" si="0"/>
        <v>90</v>
      </c>
      <c r="G54" s="44" t="str">
        <f t="shared" si="7"/>
        <v>O</v>
      </c>
      <c r="H54" s="45" t="str">
        <f t="shared" si="8"/>
        <v>10</v>
      </c>
      <c r="I54" s="45" t="str">
        <f t="shared" si="9"/>
        <v>PASS</v>
      </c>
      <c r="J54" s="44">
        <v>43</v>
      </c>
      <c r="K54" s="44">
        <v>35</v>
      </c>
      <c r="L54" s="44">
        <f t="shared" si="1"/>
        <v>78</v>
      </c>
      <c r="M54" s="45" t="str">
        <f t="shared" si="10"/>
        <v>A</v>
      </c>
      <c r="N54" s="45" t="str">
        <f t="shared" si="11"/>
        <v>8</v>
      </c>
      <c r="O54" s="45" t="str">
        <f t="shared" si="12"/>
        <v>PASS</v>
      </c>
      <c r="P54" s="44">
        <v>48</v>
      </c>
      <c r="Q54" s="44">
        <v>34</v>
      </c>
      <c r="R54" s="44">
        <f t="shared" si="2"/>
        <v>82</v>
      </c>
      <c r="S54" s="45" t="str">
        <f t="shared" si="13"/>
        <v>A+</v>
      </c>
      <c r="T54" s="45" t="str">
        <f t="shared" si="14"/>
        <v>9</v>
      </c>
      <c r="U54" s="46" t="str">
        <f t="shared" si="15"/>
        <v>PASS</v>
      </c>
      <c r="V54" s="44">
        <v>46</v>
      </c>
      <c r="W54" s="44">
        <v>31</v>
      </c>
      <c r="X54" s="44">
        <f t="shared" si="3"/>
        <v>77</v>
      </c>
      <c r="Y54" s="45" t="str">
        <f t="shared" si="16"/>
        <v>A</v>
      </c>
      <c r="Z54" s="45" t="str">
        <f t="shared" si="17"/>
        <v>8</v>
      </c>
      <c r="AA54" s="46" t="str">
        <f t="shared" si="18"/>
        <v>PASS</v>
      </c>
      <c r="AB54" s="44">
        <v>47</v>
      </c>
      <c r="AC54" s="44">
        <v>43</v>
      </c>
      <c r="AD54" s="44">
        <f t="shared" si="4"/>
        <v>90</v>
      </c>
      <c r="AE54" s="45" t="str">
        <f t="shared" si="19"/>
        <v>O</v>
      </c>
      <c r="AF54" s="45" t="str">
        <f t="shared" si="20"/>
        <v>10</v>
      </c>
      <c r="AG54" s="46" t="str">
        <f t="shared" si="21"/>
        <v>PASS</v>
      </c>
      <c r="AH54" s="44">
        <v>50</v>
      </c>
      <c r="AI54" s="44">
        <v>49</v>
      </c>
      <c r="AJ54" s="44">
        <f t="shared" si="5"/>
        <v>99</v>
      </c>
      <c r="AK54" s="45" t="str">
        <f t="shared" si="22"/>
        <v>O</v>
      </c>
      <c r="AL54" s="45" t="str">
        <f t="shared" si="23"/>
        <v>10</v>
      </c>
      <c r="AM54" s="45" t="str">
        <f t="shared" si="24"/>
        <v>PASS</v>
      </c>
      <c r="AN54" s="44">
        <v>48</v>
      </c>
      <c r="AO54" s="44">
        <v>40</v>
      </c>
      <c r="AP54" s="44">
        <f t="shared" si="25"/>
        <v>88</v>
      </c>
      <c r="AQ54" s="45" t="str">
        <f t="shared" si="26"/>
        <v>A+</v>
      </c>
      <c r="AR54" s="45" t="str">
        <f t="shared" si="27"/>
        <v>9</v>
      </c>
      <c r="AS54" s="46" t="str">
        <f t="shared" si="28"/>
        <v>PASS</v>
      </c>
      <c r="AT54" s="44">
        <v>49</v>
      </c>
      <c r="AU54" s="44">
        <v>46</v>
      </c>
      <c r="AV54" s="44">
        <f t="shared" si="6"/>
        <v>95</v>
      </c>
      <c r="AW54" s="45" t="str">
        <f t="shared" si="29"/>
        <v>O</v>
      </c>
      <c r="AX54" s="45" t="str">
        <f t="shared" si="30"/>
        <v>10</v>
      </c>
      <c r="AY54" s="45" t="str">
        <f t="shared" si="31"/>
        <v>PASS</v>
      </c>
      <c r="AZ54" s="44">
        <v>45</v>
      </c>
      <c r="BA54" s="60">
        <v>40</v>
      </c>
      <c r="BB54" s="44">
        <f t="shared" si="32"/>
        <v>85</v>
      </c>
      <c r="BC54" s="45" t="str">
        <f t="shared" si="33"/>
        <v>A+</v>
      </c>
      <c r="BD54" s="45" t="str">
        <f t="shared" si="34"/>
        <v>9</v>
      </c>
      <c r="BE54" s="44" t="str">
        <f t="shared" si="35"/>
        <v>PASS</v>
      </c>
      <c r="BF54" s="47">
        <v>98</v>
      </c>
      <c r="BG54" s="44" t="str">
        <f t="shared" si="36"/>
        <v>O</v>
      </c>
      <c r="BH54" s="44" t="str">
        <f t="shared" si="37"/>
        <v>10</v>
      </c>
      <c r="BI54" s="44" t="str">
        <f t="shared" si="38"/>
        <v>PASS</v>
      </c>
      <c r="BJ54" s="47">
        <f t="shared" si="39"/>
        <v>882</v>
      </c>
      <c r="BK54" s="47">
        <f t="shared" si="40"/>
        <v>200</v>
      </c>
      <c r="BL54" s="48">
        <f t="shared" si="41"/>
        <v>9.0909090909090917</v>
      </c>
      <c r="BM54" s="49">
        <f t="shared" si="42"/>
        <v>88.2</v>
      </c>
      <c r="BN54" s="50">
        <f>SUM(COUNTIF(D54:BI54, {"FAIL","AB"}))</f>
        <v>0</v>
      </c>
      <c r="BO54" s="46" t="str">
        <f t="shared" si="45"/>
        <v>FCD</v>
      </c>
      <c r="BQ54" s="44">
        <v>174</v>
      </c>
      <c r="BR54" s="44">
        <v>157</v>
      </c>
      <c r="BS54" s="44">
        <v>140</v>
      </c>
      <c r="BT54" s="44">
        <v>200</v>
      </c>
      <c r="BU54" s="79">
        <f t="shared" si="44"/>
        <v>8.3874999999999993</v>
      </c>
    </row>
    <row r="55" spans="1:73" s="51" customFormat="1" ht="30" customHeight="1" x14ac:dyDescent="0.3">
      <c r="A55" s="52">
        <v>52</v>
      </c>
      <c r="B55" s="54" t="s">
        <v>180</v>
      </c>
      <c r="C55" s="55" t="s">
        <v>181</v>
      </c>
      <c r="D55" s="44">
        <v>49</v>
      </c>
      <c r="E55" s="44">
        <v>38</v>
      </c>
      <c r="F55" s="44">
        <f t="shared" si="0"/>
        <v>87</v>
      </c>
      <c r="G55" s="44" t="str">
        <f t="shared" si="7"/>
        <v>A+</v>
      </c>
      <c r="H55" s="45" t="str">
        <f t="shared" si="8"/>
        <v>9</v>
      </c>
      <c r="I55" s="45" t="str">
        <f t="shared" si="9"/>
        <v>PASS</v>
      </c>
      <c r="J55" s="44">
        <v>41</v>
      </c>
      <c r="K55" s="44">
        <v>34</v>
      </c>
      <c r="L55" s="44">
        <f t="shared" si="1"/>
        <v>75</v>
      </c>
      <c r="M55" s="45" t="str">
        <f t="shared" si="10"/>
        <v>A</v>
      </c>
      <c r="N55" s="45" t="str">
        <f t="shared" si="11"/>
        <v>8</v>
      </c>
      <c r="O55" s="45" t="str">
        <f t="shared" si="12"/>
        <v>PASS</v>
      </c>
      <c r="P55" s="44">
        <v>48</v>
      </c>
      <c r="Q55" s="44">
        <v>38</v>
      </c>
      <c r="R55" s="44">
        <f t="shared" si="2"/>
        <v>86</v>
      </c>
      <c r="S55" s="45" t="str">
        <f t="shared" si="13"/>
        <v>A+</v>
      </c>
      <c r="T55" s="45" t="str">
        <f t="shared" si="14"/>
        <v>9</v>
      </c>
      <c r="U55" s="46" t="str">
        <f t="shared" si="15"/>
        <v>PASS</v>
      </c>
      <c r="V55" s="44">
        <v>47</v>
      </c>
      <c r="W55" s="44">
        <v>38</v>
      </c>
      <c r="X55" s="44">
        <f t="shared" si="3"/>
        <v>85</v>
      </c>
      <c r="Y55" s="45" t="str">
        <f t="shared" si="16"/>
        <v>A+</v>
      </c>
      <c r="Z55" s="45" t="str">
        <f t="shared" si="17"/>
        <v>9</v>
      </c>
      <c r="AA55" s="46" t="str">
        <f t="shared" si="18"/>
        <v>PASS</v>
      </c>
      <c r="AB55" s="44">
        <v>49</v>
      </c>
      <c r="AC55" s="44">
        <v>44</v>
      </c>
      <c r="AD55" s="44">
        <f t="shared" si="4"/>
        <v>93</v>
      </c>
      <c r="AE55" s="45" t="str">
        <f t="shared" si="19"/>
        <v>O</v>
      </c>
      <c r="AF55" s="45" t="str">
        <f t="shared" si="20"/>
        <v>10</v>
      </c>
      <c r="AG55" s="46" t="str">
        <f t="shared" si="21"/>
        <v>PASS</v>
      </c>
      <c r="AH55" s="44">
        <v>50</v>
      </c>
      <c r="AI55" s="44">
        <v>48</v>
      </c>
      <c r="AJ55" s="44">
        <f t="shared" si="5"/>
        <v>98</v>
      </c>
      <c r="AK55" s="45" t="str">
        <f t="shared" si="22"/>
        <v>O</v>
      </c>
      <c r="AL55" s="45" t="str">
        <f t="shared" si="23"/>
        <v>10</v>
      </c>
      <c r="AM55" s="45" t="str">
        <f t="shared" si="24"/>
        <v>PASS</v>
      </c>
      <c r="AN55" s="44">
        <v>50</v>
      </c>
      <c r="AO55" s="44">
        <v>43</v>
      </c>
      <c r="AP55" s="44">
        <f t="shared" si="25"/>
        <v>93</v>
      </c>
      <c r="AQ55" s="45" t="str">
        <f t="shared" si="26"/>
        <v>O</v>
      </c>
      <c r="AR55" s="45" t="str">
        <f t="shared" si="27"/>
        <v>10</v>
      </c>
      <c r="AS55" s="46" t="str">
        <f t="shared" si="28"/>
        <v>PASS</v>
      </c>
      <c r="AT55" s="44">
        <v>49</v>
      </c>
      <c r="AU55" s="44">
        <v>47</v>
      </c>
      <c r="AV55" s="44">
        <f t="shared" si="6"/>
        <v>96</v>
      </c>
      <c r="AW55" s="45" t="str">
        <f t="shared" si="29"/>
        <v>O</v>
      </c>
      <c r="AX55" s="45" t="str">
        <f t="shared" si="30"/>
        <v>10</v>
      </c>
      <c r="AY55" s="45" t="str">
        <f t="shared" si="31"/>
        <v>PASS</v>
      </c>
      <c r="AZ55" s="44">
        <v>44</v>
      </c>
      <c r="BA55" s="60">
        <v>35</v>
      </c>
      <c r="BB55" s="44">
        <f t="shared" si="32"/>
        <v>79</v>
      </c>
      <c r="BC55" s="45" t="str">
        <f t="shared" si="33"/>
        <v>A</v>
      </c>
      <c r="BD55" s="45" t="str">
        <f t="shared" si="34"/>
        <v>8</v>
      </c>
      <c r="BE55" s="44" t="str">
        <f t="shared" si="35"/>
        <v>PASS</v>
      </c>
      <c r="BF55" s="47">
        <v>98</v>
      </c>
      <c r="BG55" s="44" t="str">
        <f t="shared" si="36"/>
        <v>O</v>
      </c>
      <c r="BH55" s="44" t="str">
        <f t="shared" si="37"/>
        <v>10</v>
      </c>
      <c r="BI55" s="44" t="str">
        <f t="shared" si="38"/>
        <v>PASS</v>
      </c>
      <c r="BJ55" s="47">
        <f t="shared" si="39"/>
        <v>890</v>
      </c>
      <c r="BK55" s="47">
        <f t="shared" si="40"/>
        <v>200</v>
      </c>
      <c r="BL55" s="48">
        <f t="shared" si="41"/>
        <v>9.0909090909090917</v>
      </c>
      <c r="BM55" s="49">
        <f t="shared" si="42"/>
        <v>89</v>
      </c>
      <c r="BN55" s="50">
        <f>SUM(COUNTIF(D55:BI55, {"FAIL","AB"}))</f>
        <v>0</v>
      </c>
      <c r="BO55" s="46" t="str">
        <f t="shared" si="45"/>
        <v>FCD</v>
      </c>
      <c r="BQ55" s="44">
        <v>174</v>
      </c>
      <c r="BR55" s="44">
        <v>154</v>
      </c>
      <c r="BS55" s="44">
        <v>144</v>
      </c>
      <c r="BT55" s="44">
        <v>200</v>
      </c>
      <c r="BU55" s="79">
        <f t="shared" si="44"/>
        <v>8.4</v>
      </c>
    </row>
    <row r="56" spans="1:73" s="51" customFormat="1" ht="30" customHeight="1" x14ac:dyDescent="0.3">
      <c r="A56" s="52">
        <v>53</v>
      </c>
      <c r="B56" s="54" t="s">
        <v>182</v>
      </c>
      <c r="C56" s="55" t="s">
        <v>183</v>
      </c>
      <c r="D56" s="44">
        <v>33</v>
      </c>
      <c r="E56" s="44">
        <v>20</v>
      </c>
      <c r="F56" s="44">
        <f t="shared" si="0"/>
        <v>53</v>
      </c>
      <c r="G56" s="44" t="str">
        <f t="shared" si="7"/>
        <v>C</v>
      </c>
      <c r="H56" s="45" t="str">
        <f t="shared" si="8"/>
        <v>5</v>
      </c>
      <c r="I56" s="45" t="str">
        <f t="shared" si="9"/>
        <v>PASS</v>
      </c>
      <c r="J56" s="44">
        <v>37</v>
      </c>
      <c r="K56" s="44">
        <v>21</v>
      </c>
      <c r="L56" s="44">
        <f t="shared" si="1"/>
        <v>58</v>
      </c>
      <c r="M56" s="45" t="str">
        <f t="shared" si="10"/>
        <v>B</v>
      </c>
      <c r="N56" s="45" t="str">
        <f t="shared" si="11"/>
        <v>6</v>
      </c>
      <c r="O56" s="45" t="str">
        <f t="shared" si="12"/>
        <v>PASS</v>
      </c>
      <c r="P56" s="44">
        <v>38</v>
      </c>
      <c r="Q56" s="44">
        <v>21</v>
      </c>
      <c r="R56" s="44">
        <f t="shared" si="2"/>
        <v>59</v>
      </c>
      <c r="S56" s="45" t="str">
        <f t="shared" si="13"/>
        <v>B</v>
      </c>
      <c r="T56" s="45" t="str">
        <f t="shared" si="14"/>
        <v>6</v>
      </c>
      <c r="U56" s="46" t="str">
        <f t="shared" si="15"/>
        <v>PASS</v>
      </c>
      <c r="V56" s="44">
        <v>35</v>
      </c>
      <c r="W56" s="44">
        <v>31</v>
      </c>
      <c r="X56" s="44">
        <f t="shared" si="3"/>
        <v>66</v>
      </c>
      <c r="Y56" s="45" t="str">
        <f t="shared" si="16"/>
        <v>B+</v>
      </c>
      <c r="Z56" s="45" t="str">
        <f t="shared" si="17"/>
        <v>7</v>
      </c>
      <c r="AA56" s="46" t="str">
        <f t="shared" si="18"/>
        <v>PASS</v>
      </c>
      <c r="AB56" s="44">
        <v>44</v>
      </c>
      <c r="AC56" s="44">
        <v>46</v>
      </c>
      <c r="AD56" s="44">
        <f t="shared" si="4"/>
        <v>90</v>
      </c>
      <c r="AE56" s="45" t="str">
        <f t="shared" si="19"/>
        <v>O</v>
      </c>
      <c r="AF56" s="45" t="str">
        <f t="shared" si="20"/>
        <v>10</v>
      </c>
      <c r="AG56" s="46" t="str">
        <f t="shared" si="21"/>
        <v>PASS</v>
      </c>
      <c r="AH56" s="44">
        <v>40</v>
      </c>
      <c r="AI56" s="44">
        <v>40</v>
      </c>
      <c r="AJ56" s="44">
        <f t="shared" si="5"/>
        <v>80</v>
      </c>
      <c r="AK56" s="45" t="str">
        <f t="shared" si="22"/>
        <v>A+</v>
      </c>
      <c r="AL56" s="45" t="str">
        <f t="shared" si="23"/>
        <v>9</v>
      </c>
      <c r="AM56" s="45" t="str">
        <f t="shared" si="24"/>
        <v>PASS</v>
      </c>
      <c r="AN56" s="44">
        <v>46</v>
      </c>
      <c r="AO56" s="44">
        <v>18</v>
      </c>
      <c r="AP56" s="44">
        <f t="shared" si="25"/>
        <v>64</v>
      </c>
      <c r="AQ56" s="45" t="str">
        <f t="shared" si="26"/>
        <v>B+</v>
      </c>
      <c r="AR56" s="45" t="str">
        <f t="shared" si="27"/>
        <v>7</v>
      </c>
      <c r="AS56" s="46" t="str">
        <f t="shared" si="28"/>
        <v>PASS</v>
      </c>
      <c r="AT56" s="44">
        <v>47</v>
      </c>
      <c r="AU56" s="44">
        <v>36</v>
      </c>
      <c r="AV56" s="44">
        <f t="shared" si="6"/>
        <v>83</v>
      </c>
      <c r="AW56" s="45" t="str">
        <f t="shared" si="29"/>
        <v>A+</v>
      </c>
      <c r="AX56" s="45" t="str">
        <f t="shared" si="30"/>
        <v>9</v>
      </c>
      <c r="AY56" s="45" t="str">
        <f t="shared" si="31"/>
        <v>PASS</v>
      </c>
      <c r="AZ56" s="44">
        <v>39</v>
      </c>
      <c r="BA56" s="60">
        <v>24</v>
      </c>
      <c r="BB56" s="44">
        <f t="shared" si="32"/>
        <v>63</v>
      </c>
      <c r="BC56" s="45" t="str">
        <f t="shared" si="33"/>
        <v>B+</v>
      </c>
      <c r="BD56" s="45" t="str">
        <f t="shared" si="34"/>
        <v>7</v>
      </c>
      <c r="BE56" s="44" t="str">
        <f t="shared" si="35"/>
        <v>PASS</v>
      </c>
      <c r="BF56" s="47">
        <v>94</v>
      </c>
      <c r="BG56" s="44" t="str">
        <f t="shared" si="36"/>
        <v>O</v>
      </c>
      <c r="BH56" s="44" t="str">
        <f t="shared" si="37"/>
        <v>10</v>
      </c>
      <c r="BI56" s="44" t="str">
        <f t="shared" si="38"/>
        <v>PASS</v>
      </c>
      <c r="BJ56" s="47">
        <f t="shared" si="39"/>
        <v>710</v>
      </c>
      <c r="BK56" s="47">
        <f t="shared" si="40"/>
        <v>156</v>
      </c>
      <c r="BL56" s="48">
        <f t="shared" si="41"/>
        <v>7.0909090909090908</v>
      </c>
      <c r="BM56" s="49">
        <f t="shared" si="42"/>
        <v>71</v>
      </c>
      <c r="BN56" s="50">
        <f>SUM(COUNTIF(D56:BI56, {"FAIL","AB"}))</f>
        <v>0</v>
      </c>
      <c r="BO56" s="46" t="str">
        <f t="shared" si="45"/>
        <v>FCD</v>
      </c>
      <c r="BQ56" s="44">
        <v>135</v>
      </c>
      <c r="BR56" s="44">
        <v>104</v>
      </c>
      <c r="BS56" s="44">
        <v>119</v>
      </c>
      <c r="BT56" s="44">
        <v>156</v>
      </c>
      <c r="BU56" s="79">
        <f t="shared" si="44"/>
        <v>6.4249999999999998</v>
      </c>
    </row>
    <row r="57" spans="1:73" s="51" customFormat="1" ht="30" customHeight="1" x14ac:dyDescent="0.3">
      <c r="A57" s="52">
        <v>54</v>
      </c>
      <c r="B57" s="54" t="s">
        <v>184</v>
      </c>
      <c r="C57" s="55" t="s">
        <v>185</v>
      </c>
      <c r="D57" s="44">
        <v>36</v>
      </c>
      <c r="E57" s="44">
        <v>22</v>
      </c>
      <c r="F57" s="44">
        <f t="shared" si="0"/>
        <v>58</v>
      </c>
      <c r="G57" s="44" t="str">
        <f t="shared" si="7"/>
        <v>B</v>
      </c>
      <c r="H57" s="45" t="str">
        <f t="shared" si="8"/>
        <v>6</v>
      </c>
      <c r="I57" s="45" t="str">
        <f t="shared" si="9"/>
        <v>PASS</v>
      </c>
      <c r="J57" s="44">
        <v>40</v>
      </c>
      <c r="K57" s="44">
        <v>27</v>
      </c>
      <c r="L57" s="44">
        <f t="shared" si="1"/>
        <v>67</v>
      </c>
      <c r="M57" s="45" t="str">
        <f t="shared" si="10"/>
        <v>B+</v>
      </c>
      <c r="N57" s="45" t="str">
        <f t="shared" si="11"/>
        <v>7</v>
      </c>
      <c r="O57" s="45" t="str">
        <f t="shared" si="12"/>
        <v>PASS</v>
      </c>
      <c r="P57" s="44">
        <v>45</v>
      </c>
      <c r="Q57" s="44">
        <v>15</v>
      </c>
      <c r="R57" s="44">
        <f t="shared" si="2"/>
        <v>60</v>
      </c>
      <c r="S57" s="45" t="str">
        <f t="shared" si="13"/>
        <v>B+</v>
      </c>
      <c r="T57" s="45" t="str">
        <f t="shared" si="14"/>
        <v>7</v>
      </c>
      <c r="U57" s="46" t="str">
        <f t="shared" si="15"/>
        <v>FAIL</v>
      </c>
      <c r="V57" s="44">
        <v>42</v>
      </c>
      <c r="W57" s="44">
        <v>23</v>
      </c>
      <c r="X57" s="44">
        <f t="shared" si="3"/>
        <v>65</v>
      </c>
      <c r="Y57" s="45" t="str">
        <f t="shared" si="16"/>
        <v>B+</v>
      </c>
      <c r="Z57" s="45" t="str">
        <f t="shared" si="17"/>
        <v>7</v>
      </c>
      <c r="AA57" s="46" t="str">
        <f t="shared" si="18"/>
        <v>PASS</v>
      </c>
      <c r="AB57" s="44">
        <v>43</v>
      </c>
      <c r="AC57" s="44">
        <v>29</v>
      </c>
      <c r="AD57" s="44">
        <f t="shared" si="4"/>
        <v>72</v>
      </c>
      <c r="AE57" s="45" t="str">
        <f t="shared" si="19"/>
        <v>A</v>
      </c>
      <c r="AF57" s="45" t="str">
        <f t="shared" si="20"/>
        <v>8</v>
      </c>
      <c r="AG57" s="46" t="str">
        <f t="shared" si="21"/>
        <v>PASS</v>
      </c>
      <c r="AH57" s="44">
        <v>48</v>
      </c>
      <c r="AI57" s="44">
        <v>35</v>
      </c>
      <c r="AJ57" s="44">
        <f t="shared" si="5"/>
        <v>83</v>
      </c>
      <c r="AK57" s="45" t="str">
        <f t="shared" si="22"/>
        <v>A+</v>
      </c>
      <c r="AL57" s="45" t="str">
        <f t="shared" si="23"/>
        <v>9</v>
      </c>
      <c r="AM57" s="45" t="str">
        <f t="shared" si="24"/>
        <v>PASS</v>
      </c>
      <c r="AN57" s="44">
        <v>49</v>
      </c>
      <c r="AO57" s="44">
        <v>36</v>
      </c>
      <c r="AP57" s="44">
        <f t="shared" si="25"/>
        <v>85</v>
      </c>
      <c r="AQ57" s="45" t="str">
        <f t="shared" si="26"/>
        <v>A+</v>
      </c>
      <c r="AR57" s="45" t="str">
        <f t="shared" si="27"/>
        <v>9</v>
      </c>
      <c r="AS57" s="46" t="str">
        <f t="shared" si="28"/>
        <v>PASS</v>
      </c>
      <c r="AT57" s="44">
        <v>48</v>
      </c>
      <c r="AU57" s="44">
        <v>47</v>
      </c>
      <c r="AV57" s="44">
        <f t="shared" si="6"/>
        <v>95</v>
      </c>
      <c r="AW57" s="45" t="str">
        <f t="shared" si="29"/>
        <v>O</v>
      </c>
      <c r="AX57" s="45" t="str">
        <f t="shared" si="30"/>
        <v>10</v>
      </c>
      <c r="AY57" s="45" t="str">
        <f t="shared" si="31"/>
        <v>PASS</v>
      </c>
      <c r="AZ57" s="44">
        <v>44</v>
      </c>
      <c r="BA57" s="60">
        <v>18</v>
      </c>
      <c r="BB57" s="44">
        <f t="shared" si="32"/>
        <v>62</v>
      </c>
      <c r="BC57" s="45" t="str">
        <f t="shared" si="33"/>
        <v>B+</v>
      </c>
      <c r="BD57" s="45" t="str">
        <f t="shared" si="34"/>
        <v>7</v>
      </c>
      <c r="BE57" s="44" t="str">
        <f t="shared" si="35"/>
        <v>PASS</v>
      </c>
      <c r="BF57" s="47">
        <v>96</v>
      </c>
      <c r="BG57" s="44" t="str">
        <f t="shared" si="36"/>
        <v>O</v>
      </c>
      <c r="BH57" s="44" t="str">
        <f t="shared" si="37"/>
        <v>10</v>
      </c>
      <c r="BI57" s="44" t="str">
        <f t="shared" si="38"/>
        <v>PASS</v>
      </c>
      <c r="BJ57" s="47">
        <f t="shared" si="39"/>
        <v>743</v>
      </c>
      <c r="BK57" s="47">
        <f t="shared" si="40"/>
        <v>166</v>
      </c>
      <c r="BL57" s="48">
        <f t="shared" si="41"/>
        <v>7.5454545454545459</v>
      </c>
      <c r="BM57" s="49">
        <f t="shared" si="42"/>
        <v>74.3</v>
      </c>
      <c r="BN57" s="50">
        <f>SUM(COUNTIF(D57:BI57, {"FAIL","AB"}))</f>
        <v>1</v>
      </c>
      <c r="BO57" s="46" t="str">
        <f t="shared" si="45"/>
        <v>FAIL</v>
      </c>
      <c r="BQ57" s="44">
        <v>0</v>
      </c>
      <c r="BR57" s="44">
        <v>0</v>
      </c>
      <c r="BS57" s="44">
        <v>131</v>
      </c>
      <c r="BT57" s="44">
        <v>166</v>
      </c>
      <c r="BU57" s="79">
        <f t="shared" si="44"/>
        <v>3.7124999999999999</v>
      </c>
    </row>
    <row r="58" spans="1:73" s="51" customFormat="1" ht="26.25" customHeight="1" x14ac:dyDescent="0.3">
      <c r="A58" s="52">
        <v>55</v>
      </c>
      <c r="B58" s="54" t="s">
        <v>186</v>
      </c>
      <c r="C58" s="55" t="s">
        <v>187</v>
      </c>
      <c r="D58" s="44">
        <v>40</v>
      </c>
      <c r="E58" s="44">
        <v>29</v>
      </c>
      <c r="F58" s="44">
        <f t="shared" si="0"/>
        <v>69</v>
      </c>
      <c r="G58" s="44" t="str">
        <f t="shared" si="7"/>
        <v>B+</v>
      </c>
      <c r="H58" s="45" t="str">
        <f t="shared" si="8"/>
        <v>7</v>
      </c>
      <c r="I58" s="45" t="str">
        <f t="shared" si="9"/>
        <v>PASS</v>
      </c>
      <c r="J58" s="44">
        <v>41</v>
      </c>
      <c r="K58" s="44">
        <v>27</v>
      </c>
      <c r="L58" s="44">
        <f t="shared" si="1"/>
        <v>68</v>
      </c>
      <c r="M58" s="45" t="str">
        <f t="shared" si="10"/>
        <v>B+</v>
      </c>
      <c r="N58" s="45" t="str">
        <f t="shared" si="11"/>
        <v>7</v>
      </c>
      <c r="O58" s="45" t="str">
        <f t="shared" si="12"/>
        <v>PASS</v>
      </c>
      <c r="P58" s="44">
        <v>47</v>
      </c>
      <c r="Q58" s="44">
        <v>39</v>
      </c>
      <c r="R58" s="44">
        <f t="shared" si="2"/>
        <v>86</v>
      </c>
      <c r="S58" s="45" t="str">
        <f t="shared" si="13"/>
        <v>A+</v>
      </c>
      <c r="T58" s="45" t="str">
        <f t="shared" si="14"/>
        <v>9</v>
      </c>
      <c r="U58" s="46" t="str">
        <f t="shared" si="15"/>
        <v>PASS</v>
      </c>
      <c r="V58" s="44">
        <v>47</v>
      </c>
      <c r="W58" s="44">
        <v>21</v>
      </c>
      <c r="X58" s="44">
        <f t="shared" si="3"/>
        <v>68</v>
      </c>
      <c r="Y58" s="45" t="str">
        <f t="shared" si="16"/>
        <v>B+</v>
      </c>
      <c r="Z58" s="45" t="str">
        <f t="shared" si="17"/>
        <v>7</v>
      </c>
      <c r="AA58" s="46" t="str">
        <f t="shared" si="18"/>
        <v>PASS</v>
      </c>
      <c r="AB58" s="44">
        <v>48</v>
      </c>
      <c r="AC58" s="44">
        <v>41</v>
      </c>
      <c r="AD58" s="44">
        <f t="shared" si="4"/>
        <v>89</v>
      </c>
      <c r="AE58" s="45" t="str">
        <f t="shared" si="19"/>
        <v>A+</v>
      </c>
      <c r="AF58" s="45" t="str">
        <f t="shared" si="20"/>
        <v>9</v>
      </c>
      <c r="AG58" s="46" t="str">
        <f t="shared" si="21"/>
        <v>PASS</v>
      </c>
      <c r="AH58" s="44">
        <v>47</v>
      </c>
      <c r="AI58" s="44">
        <v>35</v>
      </c>
      <c r="AJ58" s="44">
        <f t="shared" si="5"/>
        <v>82</v>
      </c>
      <c r="AK58" s="45" t="str">
        <f t="shared" si="22"/>
        <v>A+</v>
      </c>
      <c r="AL58" s="45" t="str">
        <f t="shared" si="23"/>
        <v>9</v>
      </c>
      <c r="AM58" s="45" t="str">
        <f t="shared" si="24"/>
        <v>PASS</v>
      </c>
      <c r="AN58" s="44">
        <v>49</v>
      </c>
      <c r="AO58" s="44">
        <v>38</v>
      </c>
      <c r="AP58" s="44">
        <f t="shared" si="25"/>
        <v>87</v>
      </c>
      <c r="AQ58" s="45" t="str">
        <f t="shared" si="26"/>
        <v>A+</v>
      </c>
      <c r="AR58" s="45" t="str">
        <f t="shared" si="27"/>
        <v>9</v>
      </c>
      <c r="AS58" s="46" t="str">
        <f t="shared" si="28"/>
        <v>PASS</v>
      </c>
      <c r="AT58" s="44">
        <v>49</v>
      </c>
      <c r="AU58" s="44">
        <v>46</v>
      </c>
      <c r="AV58" s="44">
        <f t="shared" si="6"/>
        <v>95</v>
      </c>
      <c r="AW58" s="45" t="str">
        <f t="shared" si="29"/>
        <v>O</v>
      </c>
      <c r="AX58" s="45" t="str">
        <f t="shared" si="30"/>
        <v>10</v>
      </c>
      <c r="AY58" s="45" t="str">
        <f t="shared" si="31"/>
        <v>PASS</v>
      </c>
      <c r="AZ58" s="44">
        <v>45</v>
      </c>
      <c r="BA58" s="60">
        <v>34</v>
      </c>
      <c r="BB58" s="44">
        <f t="shared" si="32"/>
        <v>79</v>
      </c>
      <c r="BC58" s="45" t="str">
        <f t="shared" si="33"/>
        <v>A</v>
      </c>
      <c r="BD58" s="45" t="str">
        <f t="shared" si="34"/>
        <v>8</v>
      </c>
      <c r="BE58" s="44" t="str">
        <f t="shared" si="35"/>
        <v>PASS</v>
      </c>
      <c r="BF58" s="47">
        <v>97</v>
      </c>
      <c r="BG58" s="44" t="str">
        <f t="shared" si="36"/>
        <v>O</v>
      </c>
      <c r="BH58" s="44" t="str">
        <f t="shared" si="37"/>
        <v>10</v>
      </c>
      <c r="BI58" s="44" t="str">
        <f t="shared" si="38"/>
        <v>PASS</v>
      </c>
      <c r="BJ58" s="47">
        <f t="shared" si="39"/>
        <v>820</v>
      </c>
      <c r="BK58" s="47">
        <f t="shared" si="40"/>
        <v>180</v>
      </c>
      <c r="BL58" s="48">
        <f t="shared" si="41"/>
        <v>8.1818181818181817</v>
      </c>
      <c r="BM58" s="49">
        <f t="shared" si="42"/>
        <v>82</v>
      </c>
      <c r="BN58" s="50">
        <f>SUM(COUNTIF(D58:BI58, {"FAIL","AB"}))</f>
        <v>0</v>
      </c>
      <c r="BO58" s="46" t="str">
        <f t="shared" ref="BO58:BO64" si="46">IF(BN58&gt;0,"FAIL", IF(BM58&gt;=70,"FCD",IF(BM58&gt;=60,"FC","SC")))</f>
        <v>FCD</v>
      </c>
      <c r="BQ58" s="44">
        <v>0</v>
      </c>
      <c r="BR58" s="44">
        <v>0</v>
      </c>
      <c r="BS58" s="44">
        <v>130</v>
      </c>
      <c r="BT58" s="44">
        <v>180</v>
      </c>
      <c r="BU58" s="79">
        <f t="shared" si="44"/>
        <v>3.875</v>
      </c>
    </row>
    <row r="59" spans="1:73" s="51" customFormat="1" ht="30" customHeight="1" x14ac:dyDescent="0.3">
      <c r="A59" s="52">
        <v>56</v>
      </c>
      <c r="B59" s="54" t="s">
        <v>188</v>
      </c>
      <c r="C59" s="55" t="s">
        <v>189</v>
      </c>
      <c r="D59" s="44">
        <v>35</v>
      </c>
      <c r="E59" s="44">
        <v>33</v>
      </c>
      <c r="F59" s="44">
        <f t="shared" si="0"/>
        <v>68</v>
      </c>
      <c r="G59" s="44" t="str">
        <f t="shared" si="7"/>
        <v>B+</v>
      </c>
      <c r="H59" s="45" t="str">
        <f t="shared" si="8"/>
        <v>7</v>
      </c>
      <c r="I59" s="45" t="str">
        <f t="shared" si="9"/>
        <v>PASS</v>
      </c>
      <c r="J59" s="44">
        <v>33</v>
      </c>
      <c r="K59" s="44">
        <v>23</v>
      </c>
      <c r="L59" s="44">
        <f t="shared" si="1"/>
        <v>56</v>
      </c>
      <c r="M59" s="45" t="str">
        <f t="shared" si="10"/>
        <v>B</v>
      </c>
      <c r="N59" s="45" t="str">
        <f t="shared" si="11"/>
        <v>6</v>
      </c>
      <c r="O59" s="45" t="str">
        <f t="shared" si="12"/>
        <v>PASS</v>
      </c>
      <c r="P59" s="44">
        <v>36</v>
      </c>
      <c r="Q59" s="44">
        <v>22</v>
      </c>
      <c r="R59" s="44">
        <f t="shared" si="2"/>
        <v>58</v>
      </c>
      <c r="S59" s="45" t="str">
        <f t="shared" si="13"/>
        <v>B</v>
      </c>
      <c r="T59" s="45" t="str">
        <f t="shared" si="14"/>
        <v>6</v>
      </c>
      <c r="U59" s="46" t="str">
        <f t="shared" si="15"/>
        <v>PASS</v>
      </c>
      <c r="V59" s="44">
        <v>34</v>
      </c>
      <c r="W59" s="44">
        <v>18</v>
      </c>
      <c r="X59" s="44">
        <f t="shared" si="3"/>
        <v>52</v>
      </c>
      <c r="Y59" s="45" t="str">
        <f t="shared" si="16"/>
        <v>C</v>
      </c>
      <c r="Z59" s="45" t="str">
        <f t="shared" si="17"/>
        <v>5</v>
      </c>
      <c r="AA59" s="46" t="str">
        <f t="shared" si="18"/>
        <v>PASS</v>
      </c>
      <c r="AB59" s="44">
        <v>33</v>
      </c>
      <c r="AC59" s="44">
        <v>22</v>
      </c>
      <c r="AD59" s="44">
        <f t="shared" si="4"/>
        <v>55</v>
      </c>
      <c r="AE59" s="45" t="str">
        <f t="shared" si="19"/>
        <v>B</v>
      </c>
      <c r="AF59" s="45" t="str">
        <f t="shared" si="20"/>
        <v>6</v>
      </c>
      <c r="AG59" s="46" t="str">
        <f t="shared" si="21"/>
        <v>PASS</v>
      </c>
      <c r="AH59" s="44">
        <v>47</v>
      </c>
      <c r="AI59" s="44">
        <v>43</v>
      </c>
      <c r="AJ59" s="44">
        <f t="shared" si="5"/>
        <v>90</v>
      </c>
      <c r="AK59" s="45" t="str">
        <f t="shared" si="22"/>
        <v>O</v>
      </c>
      <c r="AL59" s="45" t="str">
        <f t="shared" si="23"/>
        <v>10</v>
      </c>
      <c r="AM59" s="45" t="str">
        <f t="shared" si="24"/>
        <v>PASS</v>
      </c>
      <c r="AN59" s="44">
        <v>46</v>
      </c>
      <c r="AO59" s="44">
        <v>33</v>
      </c>
      <c r="AP59" s="44">
        <f t="shared" si="25"/>
        <v>79</v>
      </c>
      <c r="AQ59" s="45" t="str">
        <f t="shared" si="26"/>
        <v>A</v>
      </c>
      <c r="AR59" s="45" t="str">
        <f t="shared" si="27"/>
        <v>8</v>
      </c>
      <c r="AS59" s="46" t="str">
        <f t="shared" si="28"/>
        <v>PASS</v>
      </c>
      <c r="AT59" s="44">
        <v>50</v>
      </c>
      <c r="AU59" s="44">
        <v>47</v>
      </c>
      <c r="AV59" s="44">
        <f t="shared" si="6"/>
        <v>97</v>
      </c>
      <c r="AW59" s="45" t="str">
        <f t="shared" si="29"/>
        <v>O</v>
      </c>
      <c r="AX59" s="45" t="str">
        <f t="shared" si="30"/>
        <v>10</v>
      </c>
      <c r="AY59" s="45" t="str">
        <f t="shared" si="31"/>
        <v>PASS</v>
      </c>
      <c r="AZ59" s="44">
        <v>39</v>
      </c>
      <c r="BA59" s="60">
        <v>26</v>
      </c>
      <c r="BB59" s="44">
        <f t="shared" si="32"/>
        <v>65</v>
      </c>
      <c r="BC59" s="45" t="str">
        <f t="shared" si="33"/>
        <v>B+</v>
      </c>
      <c r="BD59" s="45" t="str">
        <f t="shared" si="34"/>
        <v>7</v>
      </c>
      <c r="BE59" s="44" t="str">
        <f t="shared" si="35"/>
        <v>PASS</v>
      </c>
      <c r="BF59" s="47">
        <v>95</v>
      </c>
      <c r="BG59" s="44" t="str">
        <f t="shared" si="36"/>
        <v>O</v>
      </c>
      <c r="BH59" s="44" t="str">
        <f t="shared" si="37"/>
        <v>10</v>
      </c>
      <c r="BI59" s="44" t="str">
        <f t="shared" si="38"/>
        <v>PASS</v>
      </c>
      <c r="BJ59" s="47">
        <f t="shared" si="39"/>
        <v>715</v>
      </c>
      <c r="BK59" s="47">
        <f t="shared" si="40"/>
        <v>151</v>
      </c>
      <c r="BL59" s="48">
        <f t="shared" si="41"/>
        <v>6.8636363636363633</v>
      </c>
      <c r="BM59" s="49">
        <f t="shared" si="42"/>
        <v>71.5</v>
      </c>
      <c r="BN59" s="50">
        <f>SUM(COUNTIF(D59:BI59, {"FAIL","AB"}))</f>
        <v>0</v>
      </c>
      <c r="BO59" s="46" t="str">
        <f t="shared" si="46"/>
        <v>FCD</v>
      </c>
      <c r="BQ59" s="44">
        <v>0</v>
      </c>
      <c r="BR59" s="44">
        <v>0</v>
      </c>
      <c r="BS59" s="44">
        <v>89</v>
      </c>
      <c r="BT59" s="44">
        <v>151</v>
      </c>
      <c r="BU59" s="79">
        <f t="shared" si="44"/>
        <v>3</v>
      </c>
    </row>
    <row r="60" spans="1:73" s="51" customFormat="1" ht="30" customHeight="1" x14ac:dyDescent="0.3">
      <c r="A60" s="52">
        <v>57</v>
      </c>
      <c r="B60" s="54" t="s">
        <v>190</v>
      </c>
      <c r="C60" s="55" t="s">
        <v>191</v>
      </c>
      <c r="D60" s="44">
        <v>35</v>
      </c>
      <c r="E60" s="44">
        <v>10</v>
      </c>
      <c r="F60" s="44">
        <f t="shared" si="0"/>
        <v>45</v>
      </c>
      <c r="G60" s="44" t="str">
        <f t="shared" si="7"/>
        <v>P</v>
      </c>
      <c r="H60" s="45" t="str">
        <f t="shared" si="8"/>
        <v>4</v>
      </c>
      <c r="I60" s="45" t="str">
        <f t="shared" si="9"/>
        <v>FAIL</v>
      </c>
      <c r="J60" s="44">
        <v>33</v>
      </c>
      <c r="K60" s="44">
        <v>37</v>
      </c>
      <c r="L60" s="44">
        <f t="shared" si="1"/>
        <v>70</v>
      </c>
      <c r="M60" s="45" t="str">
        <f t="shared" si="10"/>
        <v>A</v>
      </c>
      <c r="N60" s="45" t="str">
        <f t="shared" si="11"/>
        <v>8</v>
      </c>
      <c r="O60" s="45" t="str">
        <f t="shared" si="12"/>
        <v>PASS</v>
      </c>
      <c r="P60" s="44">
        <v>40</v>
      </c>
      <c r="Q60" s="44">
        <v>27</v>
      </c>
      <c r="R60" s="44">
        <f t="shared" si="2"/>
        <v>67</v>
      </c>
      <c r="S60" s="45" t="str">
        <f t="shared" si="13"/>
        <v>B+</v>
      </c>
      <c r="T60" s="45" t="str">
        <f t="shared" si="14"/>
        <v>7</v>
      </c>
      <c r="U60" s="46" t="str">
        <f t="shared" si="15"/>
        <v>PASS</v>
      </c>
      <c r="V60" s="44">
        <v>38</v>
      </c>
      <c r="W60" s="44">
        <v>21</v>
      </c>
      <c r="X60" s="44">
        <f t="shared" si="3"/>
        <v>59</v>
      </c>
      <c r="Y60" s="45" t="str">
        <f t="shared" si="16"/>
        <v>B</v>
      </c>
      <c r="Z60" s="45" t="str">
        <f t="shared" si="17"/>
        <v>6</v>
      </c>
      <c r="AA60" s="46" t="str">
        <f t="shared" si="18"/>
        <v>PASS</v>
      </c>
      <c r="AB60" s="44">
        <v>39</v>
      </c>
      <c r="AC60" s="44">
        <v>45</v>
      </c>
      <c r="AD60" s="44">
        <f t="shared" si="4"/>
        <v>84</v>
      </c>
      <c r="AE60" s="45" t="str">
        <f t="shared" si="19"/>
        <v>A+</v>
      </c>
      <c r="AF60" s="45" t="str">
        <f t="shared" si="20"/>
        <v>9</v>
      </c>
      <c r="AG60" s="46" t="str">
        <f t="shared" si="21"/>
        <v>PASS</v>
      </c>
      <c r="AH60" s="44">
        <v>42</v>
      </c>
      <c r="AI60" s="44">
        <v>40</v>
      </c>
      <c r="AJ60" s="44">
        <f t="shared" si="5"/>
        <v>82</v>
      </c>
      <c r="AK60" s="45" t="str">
        <f t="shared" si="22"/>
        <v>A+</v>
      </c>
      <c r="AL60" s="45" t="str">
        <f t="shared" si="23"/>
        <v>9</v>
      </c>
      <c r="AM60" s="45" t="str">
        <f t="shared" si="24"/>
        <v>PASS</v>
      </c>
      <c r="AN60" s="44">
        <v>50</v>
      </c>
      <c r="AO60" s="44">
        <v>41</v>
      </c>
      <c r="AP60" s="44">
        <f t="shared" si="25"/>
        <v>91</v>
      </c>
      <c r="AQ60" s="45" t="str">
        <f t="shared" si="26"/>
        <v>O</v>
      </c>
      <c r="AR60" s="45" t="str">
        <f t="shared" si="27"/>
        <v>10</v>
      </c>
      <c r="AS60" s="46" t="str">
        <f t="shared" si="28"/>
        <v>PASS</v>
      </c>
      <c r="AT60" s="44">
        <v>44</v>
      </c>
      <c r="AU60" s="44">
        <v>38</v>
      </c>
      <c r="AV60" s="44">
        <f t="shared" si="6"/>
        <v>82</v>
      </c>
      <c r="AW60" s="45" t="str">
        <f t="shared" si="29"/>
        <v>A+</v>
      </c>
      <c r="AX60" s="45" t="str">
        <f t="shared" si="30"/>
        <v>9</v>
      </c>
      <c r="AY60" s="45" t="str">
        <f t="shared" si="31"/>
        <v>PASS</v>
      </c>
      <c r="AZ60" s="44">
        <v>38</v>
      </c>
      <c r="BA60" s="60">
        <v>27</v>
      </c>
      <c r="BB60" s="44">
        <f t="shared" si="32"/>
        <v>65</v>
      </c>
      <c r="BC60" s="45" t="str">
        <f t="shared" si="33"/>
        <v>B+</v>
      </c>
      <c r="BD60" s="45" t="str">
        <f t="shared" si="34"/>
        <v>7</v>
      </c>
      <c r="BE60" s="44" t="str">
        <f t="shared" si="35"/>
        <v>PASS</v>
      </c>
      <c r="BF60" s="47">
        <v>94</v>
      </c>
      <c r="BG60" s="44" t="str">
        <f t="shared" si="36"/>
        <v>O</v>
      </c>
      <c r="BH60" s="44" t="str">
        <f t="shared" si="37"/>
        <v>10</v>
      </c>
      <c r="BI60" s="44" t="str">
        <f t="shared" si="38"/>
        <v>PASS</v>
      </c>
      <c r="BJ60" s="47">
        <f t="shared" si="39"/>
        <v>739</v>
      </c>
      <c r="BK60" s="47">
        <f t="shared" si="40"/>
        <v>163</v>
      </c>
      <c r="BL60" s="48">
        <f t="shared" si="41"/>
        <v>7.4090909090909092</v>
      </c>
      <c r="BM60" s="49">
        <f t="shared" si="42"/>
        <v>73.900000000000006</v>
      </c>
      <c r="BN60" s="50">
        <f>SUM(COUNTIF(D60:BI60, {"FAIL","AB"}))</f>
        <v>1</v>
      </c>
      <c r="BO60" s="46" t="str">
        <f t="shared" si="46"/>
        <v>FAIL</v>
      </c>
      <c r="BQ60" s="44">
        <v>0</v>
      </c>
      <c r="BR60" s="44">
        <v>0</v>
      </c>
      <c r="BS60" s="44">
        <v>97</v>
      </c>
      <c r="BT60" s="44">
        <v>163</v>
      </c>
      <c r="BU60" s="79">
        <f t="shared" si="44"/>
        <v>3.25</v>
      </c>
    </row>
    <row r="61" spans="1:73" s="51" customFormat="1" ht="30" customHeight="1" x14ac:dyDescent="0.3">
      <c r="A61" s="52">
        <v>58</v>
      </c>
      <c r="B61" s="54" t="s">
        <v>192</v>
      </c>
      <c r="C61" s="55" t="s">
        <v>193</v>
      </c>
      <c r="D61" s="44">
        <v>33</v>
      </c>
      <c r="E61" s="44">
        <v>13</v>
      </c>
      <c r="F61" s="44">
        <f t="shared" si="0"/>
        <v>46</v>
      </c>
      <c r="G61" s="44" t="str">
        <f t="shared" si="7"/>
        <v>P</v>
      </c>
      <c r="H61" s="45" t="str">
        <f t="shared" si="8"/>
        <v>4</v>
      </c>
      <c r="I61" s="45" t="str">
        <f t="shared" si="9"/>
        <v>FAIL</v>
      </c>
      <c r="J61" s="44">
        <v>32</v>
      </c>
      <c r="K61" s="44">
        <v>18</v>
      </c>
      <c r="L61" s="44">
        <f t="shared" si="1"/>
        <v>50</v>
      </c>
      <c r="M61" s="45" t="str">
        <f t="shared" si="10"/>
        <v>C</v>
      </c>
      <c r="N61" s="45" t="str">
        <f t="shared" si="11"/>
        <v>5</v>
      </c>
      <c r="O61" s="45" t="str">
        <f t="shared" si="12"/>
        <v>PASS</v>
      </c>
      <c r="P61" s="44">
        <v>30</v>
      </c>
      <c r="Q61" s="44">
        <v>20</v>
      </c>
      <c r="R61" s="44">
        <f t="shared" si="2"/>
        <v>50</v>
      </c>
      <c r="S61" s="45" t="str">
        <f t="shared" si="13"/>
        <v>C</v>
      </c>
      <c r="T61" s="45" t="str">
        <f t="shared" si="14"/>
        <v>5</v>
      </c>
      <c r="U61" s="46" t="str">
        <f t="shared" si="15"/>
        <v>PASS</v>
      </c>
      <c r="V61" s="44">
        <v>31</v>
      </c>
      <c r="W61" s="44">
        <v>23</v>
      </c>
      <c r="X61" s="44">
        <f t="shared" si="3"/>
        <v>54</v>
      </c>
      <c r="Y61" s="45" t="str">
        <f t="shared" si="16"/>
        <v>C</v>
      </c>
      <c r="Z61" s="45" t="str">
        <f t="shared" si="17"/>
        <v>5</v>
      </c>
      <c r="AA61" s="46" t="str">
        <f t="shared" si="18"/>
        <v>PASS</v>
      </c>
      <c r="AB61" s="44">
        <v>32</v>
      </c>
      <c r="AC61" s="44">
        <v>37</v>
      </c>
      <c r="AD61" s="44">
        <f t="shared" si="4"/>
        <v>69</v>
      </c>
      <c r="AE61" s="45" t="str">
        <f t="shared" si="19"/>
        <v>B+</v>
      </c>
      <c r="AF61" s="45" t="str">
        <f t="shared" si="20"/>
        <v>7</v>
      </c>
      <c r="AG61" s="46" t="str">
        <f t="shared" si="21"/>
        <v>PASS</v>
      </c>
      <c r="AH61" s="44">
        <v>42</v>
      </c>
      <c r="AI61" s="44">
        <v>38</v>
      </c>
      <c r="AJ61" s="44">
        <f t="shared" si="5"/>
        <v>80</v>
      </c>
      <c r="AK61" s="45" t="str">
        <f t="shared" si="22"/>
        <v>A+</v>
      </c>
      <c r="AL61" s="45" t="str">
        <f t="shared" si="23"/>
        <v>9</v>
      </c>
      <c r="AM61" s="45" t="str">
        <f t="shared" si="24"/>
        <v>PASS</v>
      </c>
      <c r="AN61" s="44">
        <v>48</v>
      </c>
      <c r="AO61" s="44">
        <v>23</v>
      </c>
      <c r="AP61" s="44">
        <f t="shared" si="25"/>
        <v>71</v>
      </c>
      <c r="AQ61" s="45" t="str">
        <f t="shared" si="26"/>
        <v>A</v>
      </c>
      <c r="AR61" s="45" t="str">
        <f t="shared" si="27"/>
        <v>8</v>
      </c>
      <c r="AS61" s="46" t="str">
        <f t="shared" si="28"/>
        <v>PASS</v>
      </c>
      <c r="AT61" s="44">
        <v>45</v>
      </c>
      <c r="AU61" s="44">
        <v>31</v>
      </c>
      <c r="AV61" s="44">
        <f t="shared" si="6"/>
        <v>76</v>
      </c>
      <c r="AW61" s="45" t="str">
        <f t="shared" si="29"/>
        <v>A</v>
      </c>
      <c r="AX61" s="45" t="str">
        <f t="shared" si="30"/>
        <v>8</v>
      </c>
      <c r="AY61" s="45" t="str">
        <f t="shared" si="31"/>
        <v>PASS</v>
      </c>
      <c r="AZ61" s="44">
        <v>37</v>
      </c>
      <c r="BA61" s="60">
        <v>8</v>
      </c>
      <c r="BB61" s="44">
        <f t="shared" si="32"/>
        <v>45</v>
      </c>
      <c r="BC61" s="45" t="str">
        <f t="shared" si="33"/>
        <v>P</v>
      </c>
      <c r="BD61" s="45" t="str">
        <f t="shared" si="34"/>
        <v>4</v>
      </c>
      <c r="BE61" s="44" t="str">
        <f t="shared" si="35"/>
        <v>FAIL</v>
      </c>
      <c r="BF61" s="47">
        <v>93</v>
      </c>
      <c r="BG61" s="44" t="str">
        <f t="shared" si="36"/>
        <v>O</v>
      </c>
      <c r="BH61" s="44" t="str">
        <f t="shared" si="37"/>
        <v>10</v>
      </c>
      <c r="BI61" s="44" t="str">
        <f t="shared" si="38"/>
        <v>PASS</v>
      </c>
      <c r="BJ61" s="47">
        <f t="shared" si="39"/>
        <v>634</v>
      </c>
      <c r="BK61" s="47">
        <f t="shared" si="40"/>
        <v>130</v>
      </c>
      <c r="BL61" s="48">
        <f t="shared" si="41"/>
        <v>5.9090909090909092</v>
      </c>
      <c r="BM61" s="49">
        <f t="shared" si="42"/>
        <v>63.4</v>
      </c>
      <c r="BN61" s="50">
        <f>SUM(COUNTIF(D61:BI61, {"FAIL","AB"}))</f>
        <v>2</v>
      </c>
      <c r="BO61" s="46" t="str">
        <f t="shared" si="46"/>
        <v>FAIL</v>
      </c>
      <c r="BQ61" s="44">
        <v>0</v>
      </c>
      <c r="BR61" s="44">
        <v>0</v>
      </c>
      <c r="BS61" s="44">
        <v>98</v>
      </c>
      <c r="BT61" s="44">
        <v>130</v>
      </c>
      <c r="BU61" s="79">
        <f t="shared" si="44"/>
        <v>2.85</v>
      </c>
    </row>
    <row r="62" spans="1:73" s="51" customFormat="1" ht="30" customHeight="1" x14ac:dyDescent="0.3">
      <c r="A62" s="52">
        <v>59</v>
      </c>
      <c r="B62" s="54" t="s">
        <v>194</v>
      </c>
      <c r="C62" s="55" t="s">
        <v>195</v>
      </c>
      <c r="D62" s="44">
        <v>37</v>
      </c>
      <c r="E62" s="44">
        <v>26</v>
      </c>
      <c r="F62" s="44">
        <f t="shared" si="0"/>
        <v>63</v>
      </c>
      <c r="G62" s="44" t="str">
        <f t="shared" si="7"/>
        <v>B+</v>
      </c>
      <c r="H62" s="45" t="str">
        <f t="shared" si="8"/>
        <v>7</v>
      </c>
      <c r="I62" s="45" t="str">
        <f t="shared" si="9"/>
        <v>PASS</v>
      </c>
      <c r="J62" s="44">
        <v>34</v>
      </c>
      <c r="K62" s="44">
        <v>20</v>
      </c>
      <c r="L62" s="44">
        <f t="shared" si="1"/>
        <v>54</v>
      </c>
      <c r="M62" s="45" t="str">
        <f t="shared" si="10"/>
        <v>C</v>
      </c>
      <c r="N62" s="45" t="str">
        <f t="shared" si="11"/>
        <v>5</v>
      </c>
      <c r="O62" s="45" t="str">
        <f t="shared" si="12"/>
        <v>PASS</v>
      </c>
      <c r="P62" s="44">
        <v>38</v>
      </c>
      <c r="Q62" s="44">
        <v>34</v>
      </c>
      <c r="R62" s="44">
        <f t="shared" si="2"/>
        <v>72</v>
      </c>
      <c r="S62" s="45" t="str">
        <f t="shared" si="13"/>
        <v>A</v>
      </c>
      <c r="T62" s="45" t="str">
        <f t="shared" si="14"/>
        <v>8</v>
      </c>
      <c r="U62" s="46" t="str">
        <f t="shared" si="15"/>
        <v>PASS</v>
      </c>
      <c r="V62" s="44">
        <v>38</v>
      </c>
      <c r="W62" s="44">
        <v>26</v>
      </c>
      <c r="X62" s="44">
        <f t="shared" si="3"/>
        <v>64</v>
      </c>
      <c r="Y62" s="45" t="str">
        <f t="shared" si="16"/>
        <v>B+</v>
      </c>
      <c r="Z62" s="45" t="str">
        <f t="shared" si="17"/>
        <v>7</v>
      </c>
      <c r="AA62" s="46" t="str">
        <f t="shared" si="18"/>
        <v>PASS</v>
      </c>
      <c r="AB62" s="44">
        <v>39</v>
      </c>
      <c r="AC62" s="44">
        <v>33</v>
      </c>
      <c r="AD62" s="44">
        <f t="shared" si="4"/>
        <v>72</v>
      </c>
      <c r="AE62" s="45" t="str">
        <f t="shared" si="19"/>
        <v>A</v>
      </c>
      <c r="AF62" s="45" t="str">
        <f t="shared" si="20"/>
        <v>8</v>
      </c>
      <c r="AG62" s="46" t="str">
        <f t="shared" si="21"/>
        <v>PASS</v>
      </c>
      <c r="AH62" s="44">
        <v>48</v>
      </c>
      <c r="AI62" s="44">
        <v>43</v>
      </c>
      <c r="AJ62" s="44">
        <f t="shared" si="5"/>
        <v>91</v>
      </c>
      <c r="AK62" s="45" t="str">
        <f t="shared" si="22"/>
        <v>O</v>
      </c>
      <c r="AL62" s="45" t="str">
        <f t="shared" si="23"/>
        <v>10</v>
      </c>
      <c r="AM62" s="45" t="str">
        <f t="shared" si="24"/>
        <v>PASS</v>
      </c>
      <c r="AN62" s="44">
        <v>49</v>
      </c>
      <c r="AO62" s="44">
        <v>37</v>
      </c>
      <c r="AP62" s="44">
        <f t="shared" si="25"/>
        <v>86</v>
      </c>
      <c r="AQ62" s="45" t="str">
        <f t="shared" si="26"/>
        <v>A+</v>
      </c>
      <c r="AR62" s="45" t="str">
        <f t="shared" si="27"/>
        <v>9</v>
      </c>
      <c r="AS62" s="46" t="str">
        <f t="shared" si="28"/>
        <v>PASS</v>
      </c>
      <c r="AT62" s="44">
        <v>46</v>
      </c>
      <c r="AU62" s="44">
        <v>46</v>
      </c>
      <c r="AV62" s="44">
        <f t="shared" si="6"/>
        <v>92</v>
      </c>
      <c r="AW62" s="45" t="str">
        <f t="shared" si="29"/>
        <v>O</v>
      </c>
      <c r="AX62" s="45" t="str">
        <f t="shared" si="30"/>
        <v>10</v>
      </c>
      <c r="AY62" s="45" t="str">
        <f t="shared" si="31"/>
        <v>PASS</v>
      </c>
      <c r="AZ62" s="44">
        <v>35</v>
      </c>
      <c r="BA62" s="60">
        <v>29</v>
      </c>
      <c r="BB62" s="44">
        <f t="shared" si="32"/>
        <v>64</v>
      </c>
      <c r="BC62" s="45" t="str">
        <f t="shared" si="33"/>
        <v>B+</v>
      </c>
      <c r="BD62" s="45" t="str">
        <f t="shared" si="34"/>
        <v>7</v>
      </c>
      <c r="BE62" s="44" t="str">
        <f t="shared" si="35"/>
        <v>PASS</v>
      </c>
      <c r="BF62" s="47">
        <v>95</v>
      </c>
      <c r="BG62" s="44" t="str">
        <f t="shared" si="36"/>
        <v>O</v>
      </c>
      <c r="BH62" s="44" t="str">
        <f t="shared" si="37"/>
        <v>10</v>
      </c>
      <c r="BI62" s="44" t="str">
        <f t="shared" si="38"/>
        <v>PASS</v>
      </c>
      <c r="BJ62" s="47">
        <f t="shared" si="39"/>
        <v>753</v>
      </c>
      <c r="BK62" s="47">
        <f t="shared" si="40"/>
        <v>166</v>
      </c>
      <c r="BL62" s="48">
        <f t="shared" si="41"/>
        <v>7.5454545454545459</v>
      </c>
      <c r="BM62" s="49">
        <f t="shared" si="42"/>
        <v>75.3</v>
      </c>
      <c r="BN62" s="50">
        <f>SUM(COUNTIF(D62:BI62, {"FAIL","AB"}))</f>
        <v>0</v>
      </c>
      <c r="BO62" s="46" t="str">
        <f t="shared" si="46"/>
        <v>FCD</v>
      </c>
      <c r="BQ62" s="44">
        <v>0</v>
      </c>
      <c r="BR62" s="44">
        <v>0</v>
      </c>
      <c r="BS62" s="44">
        <v>113</v>
      </c>
      <c r="BT62" s="44">
        <v>166</v>
      </c>
      <c r="BU62" s="79">
        <f t="shared" si="44"/>
        <v>3.4874999999999998</v>
      </c>
    </row>
    <row r="63" spans="1:73" s="51" customFormat="1" ht="30" customHeight="1" x14ac:dyDescent="0.3">
      <c r="A63" s="52">
        <v>60</v>
      </c>
      <c r="B63" s="54" t="s">
        <v>196</v>
      </c>
      <c r="C63" s="55" t="s">
        <v>197</v>
      </c>
      <c r="D63" s="44">
        <v>30</v>
      </c>
      <c r="E63" s="44">
        <v>25</v>
      </c>
      <c r="F63" s="44">
        <f t="shared" si="0"/>
        <v>55</v>
      </c>
      <c r="G63" s="44" t="str">
        <f t="shared" si="7"/>
        <v>B</v>
      </c>
      <c r="H63" s="45" t="str">
        <f t="shared" si="8"/>
        <v>6</v>
      </c>
      <c r="I63" s="45" t="str">
        <f t="shared" si="9"/>
        <v>PASS</v>
      </c>
      <c r="J63" s="44">
        <v>34</v>
      </c>
      <c r="K63" s="44">
        <v>28</v>
      </c>
      <c r="L63" s="44">
        <f t="shared" si="1"/>
        <v>62</v>
      </c>
      <c r="M63" s="45" t="str">
        <f t="shared" si="10"/>
        <v>B+</v>
      </c>
      <c r="N63" s="45" t="str">
        <f t="shared" si="11"/>
        <v>7</v>
      </c>
      <c r="O63" s="45" t="str">
        <f t="shared" si="12"/>
        <v>PASS</v>
      </c>
      <c r="P63" s="44">
        <v>40</v>
      </c>
      <c r="Q63" s="44">
        <v>34</v>
      </c>
      <c r="R63" s="44">
        <f t="shared" si="2"/>
        <v>74</v>
      </c>
      <c r="S63" s="45" t="str">
        <f t="shared" si="13"/>
        <v>A</v>
      </c>
      <c r="T63" s="45" t="str">
        <f t="shared" si="14"/>
        <v>8</v>
      </c>
      <c r="U63" s="46" t="str">
        <f t="shared" si="15"/>
        <v>PASS</v>
      </c>
      <c r="V63" s="44">
        <v>35</v>
      </c>
      <c r="W63" s="44">
        <v>38</v>
      </c>
      <c r="X63" s="44">
        <f t="shared" si="3"/>
        <v>73</v>
      </c>
      <c r="Y63" s="45" t="str">
        <f t="shared" si="16"/>
        <v>A</v>
      </c>
      <c r="Z63" s="45" t="str">
        <f t="shared" si="17"/>
        <v>8</v>
      </c>
      <c r="AA63" s="46" t="str">
        <f t="shared" si="18"/>
        <v>PASS</v>
      </c>
      <c r="AB63" s="44">
        <v>33</v>
      </c>
      <c r="AC63" s="44">
        <v>35</v>
      </c>
      <c r="AD63" s="44">
        <f t="shared" si="4"/>
        <v>68</v>
      </c>
      <c r="AE63" s="45" t="str">
        <f t="shared" si="19"/>
        <v>B+</v>
      </c>
      <c r="AF63" s="45" t="str">
        <f t="shared" si="20"/>
        <v>7</v>
      </c>
      <c r="AG63" s="46" t="str">
        <f t="shared" si="21"/>
        <v>PASS</v>
      </c>
      <c r="AH63" s="44">
        <v>46</v>
      </c>
      <c r="AI63" s="44">
        <v>45</v>
      </c>
      <c r="AJ63" s="44">
        <f t="shared" si="5"/>
        <v>91</v>
      </c>
      <c r="AK63" s="45" t="str">
        <f t="shared" si="22"/>
        <v>O</v>
      </c>
      <c r="AL63" s="45" t="str">
        <f t="shared" si="23"/>
        <v>10</v>
      </c>
      <c r="AM63" s="45" t="str">
        <f t="shared" si="24"/>
        <v>PASS</v>
      </c>
      <c r="AN63" s="44">
        <v>46</v>
      </c>
      <c r="AO63" s="44">
        <v>43</v>
      </c>
      <c r="AP63" s="44">
        <f t="shared" si="25"/>
        <v>89</v>
      </c>
      <c r="AQ63" s="45" t="str">
        <f t="shared" si="26"/>
        <v>A+</v>
      </c>
      <c r="AR63" s="45" t="str">
        <f t="shared" si="27"/>
        <v>9</v>
      </c>
      <c r="AS63" s="46" t="str">
        <f t="shared" si="28"/>
        <v>PASS</v>
      </c>
      <c r="AT63" s="44">
        <v>45</v>
      </c>
      <c r="AU63" s="44">
        <v>28</v>
      </c>
      <c r="AV63" s="44">
        <f t="shared" si="6"/>
        <v>73</v>
      </c>
      <c r="AW63" s="45" t="str">
        <f t="shared" si="29"/>
        <v>A</v>
      </c>
      <c r="AX63" s="45" t="str">
        <f t="shared" si="30"/>
        <v>8</v>
      </c>
      <c r="AY63" s="45" t="str">
        <f t="shared" si="31"/>
        <v>PASS</v>
      </c>
      <c r="AZ63" s="44">
        <v>41</v>
      </c>
      <c r="BA63" s="60">
        <v>26</v>
      </c>
      <c r="BB63" s="44">
        <f t="shared" si="32"/>
        <v>67</v>
      </c>
      <c r="BC63" s="45" t="str">
        <f t="shared" si="33"/>
        <v>B+</v>
      </c>
      <c r="BD63" s="45" t="str">
        <f t="shared" si="34"/>
        <v>7</v>
      </c>
      <c r="BE63" s="44" t="str">
        <f t="shared" si="35"/>
        <v>PASS</v>
      </c>
      <c r="BF63" s="47">
        <v>94</v>
      </c>
      <c r="BG63" s="44" t="str">
        <f t="shared" si="36"/>
        <v>O</v>
      </c>
      <c r="BH63" s="44" t="str">
        <f t="shared" si="37"/>
        <v>10</v>
      </c>
      <c r="BI63" s="44" t="str">
        <f t="shared" si="38"/>
        <v>PASS</v>
      </c>
      <c r="BJ63" s="47">
        <f t="shared" si="39"/>
        <v>746</v>
      </c>
      <c r="BK63" s="47">
        <f t="shared" si="40"/>
        <v>170</v>
      </c>
      <c r="BL63" s="48">
        <f t="shared" si="41"/>
        <v>7.7272727272727275</v>
      </c>
      <c r="BM63" s="49">
        <f t="shared" si="42"/>
        <v>74.599999999999994</v>
      </c>
      <c r="BN63" s="50">
        <f>SUM(COUNTIF(D63:BI63, {"FAIL","AB"}))</f>
        <v>0</v>
      </c>
      <c r="BO63" s="53" t="str">
        <f t="shared" si="46"/>
        <v>FCD</v>
      </c>
      <c r="BQ63" s="44">
        <v>0</v>
      </c>
      <c r="BR63" s="44">
        <v>0</v>
      </c>
      <c r="BS63" s="44">
        <v>97</v>
      </c>
      <c r="BT63" s="44">
        <v>170</v>
      </c>
      <c r="BU63" s="79">
        <f t="shared" si="44"/>
        <v>3.3374999999999999</v>
      </c>
    </row>
    <row r="64" spans="1:73" s="51" customFormat="1" ht="30" customHeight="1" x14ac:dyDescent="0.3">
      <c r="A64" s="52">
        <v>61</v>
      </c>
      <c r="B64" s="54" t="s">
        <v>198</v>
      </c>
      <c r="C64" s="55" t="s">
        <v>199</v>
      </c>
      <c r="D64" s="44">
        <v>31</v>
      </c>
      <c r="E64" s="44">
        <v>12</v>
      </c>
      <c r="F64" s="44">
        <f t="shared" ref="F64" si="47">SUM(D64:E64)</f>
        <v>43</v>
      </c>
      <c r="G64" s="44" t="str">
        <f t="shared" ref="G64" si="48">IF(OR(F64&lt;=39),"F",(IF(F64&gt;=90,"O",IF(F64&gt;=80,"A+",IF(F64&gt;=70,"A",IF(F64&gt;=60,"B+",IF(F64&gt;=55,"B",IF(F64&gt;=50,"C",IF(F64&gt;=40,"P")))))))))</f>
        <v>P</v>
      </c>
      <c r="H64" s="45" t="str">
        <f t="shared" ref="H64" si="49">IF(OR(F64&lt;=39),"0",(IF(F64&gt;=90,"10",IF(F64&gt;=80,"9",IF(F64&gt;=70,"8",IF(F64&gt;=60,"7",IF(F64&gt;=55,"6",IF(F64&gt;=50,"5",IF(F64&gt;=40,"4")))))))))</f>
        <v>4</v>
      </c>
      <c r="I64" s="45" t="str">
        <f t="shared" ref="I64" si="50">IF((E64=0),"AB",(IF(OR(D64&lt;20,E64&lt;18,D64+E64&lt;38),"FAIL","PASS")))</f>
        <v>FAIL</v>
      </c>
      <c r="J64" s="44">
        <v>34</v>
      </c>
      <c r="K64" s="44">
        <v>11</v>
      </c>
      <c r="L64" s="44">
        <f t="shared" ref="L64" si="51">SUM(J64:K64)</f>
        <v>45</v>
      </c>
      <c r="M64" s="45" t="str">
        <f t="shared" ref="M64" si="52">IF(OR(L64&lt;=39),"F",(IF(L64&gt;=90,"O",IF(L64&gt;=80,"A+",IF(L64&gt;=70,"A",IF(L64&gt;=60,"B+",IF(L64&gt;=55,"B",IF(L64&gt;=50,"C",IF(L64&gt;=40,"P")))))))))</f>
        <v>P</v>
      </c>
      <c r="N64" s="45" t="str">
        <f t="shared" ref="N64" si="53">IF(OR(L64&lt;=39),"0",(IF(L64&gt;=90,"10",IF(L64&gt;=80,"9",IF(L64&gt;=70,"8",IF(L64&gt;=60,"7",IF(L64&gt;=55,"6",IF(L64&gt;=50,"5",IF(L64&gt;=40,"4")))))))))</f>
        <v>4</v>
      </c>
      <c r="O64" s="45" t="str">
        <f t="shared" ref="O64" si="54">IF((K64=0),"AB",(IF(OR(J64&lt;20,K64&lt;18,J64+K64&lt;38),"FAIL","PASS")))</f>
        <v>FAIL</v>
      </c>
      <c r="P64" s="44">
        <v>40</v>
      </c>
      <c r="Q64" s="44">
        <v>31</v>
      </c>
      <c r="R64" s="44">
        <f t="shared" ref="R64" si="55">SUM(P64:Q64)</f>
        <v>71</v>
      </c>
      <c r="S64" s="45" t="str">
        <f t="shared" ref="S64" si="56">IF(OR(R64&lt;=39),"F",(IF(R64&gt;=90,"O",IF(R64&gt;=80,"A+",IF(R64&gt;=70,"A",IF(R64&gt;=60,"B+",IF(R64&gt;=55,"B",IF(R64&gt;=50,"C",IF(R64&gt;=40,"P")))))))))</f>
        <v>A</v>
      </c>
      <c r="T64" s="45" t="str">
        <f t="shared" ref="T64" si="57">IF(OR(R64&lt;=39),"0",(IF(R64&gt;=90,"10",IF(R64&gt;=80,"9",IF(R64&gt;=70,"8",IF(R64&gt;=60,"7",IF(R64&gt;=55,"6",IF(R64&gt;=50,"5",IF(R64&gt;=40,"4")))))))))</f>
        <v>8</v>
      </c>
      <c r="U64" s="46" t="str">
        <f t="shared" ref="U64" si="58">IF((Q64=0),"AB",(IF(OR(P64&lt;20,Q64&lt;18,P64+Q64&lt;38),"FAIL","PASS")))</f>
        <v>PASS</v>
      </c>
      <c r="V64" s="44">
        <v>39</v>
      </c>
      <c r="W64" s="44">
        <v>21</v>
      </c>
      <c r="X64" s="44">
        <f t="shared" ref="X64" si="59">SUM(V64:W64)</f>
        <v>60</v>
      </c>
      <c r="Y64" s="45" t="str">
        <f t="shared" ref="Y64" si="60">IF(OR(X64&lt;=39),"F",(IF(X64&gt;=90,"O",IF(X64&gt;=80,"A+",IF(X64&gt;=70,"A",IF(X64&gt;=60,"B+",IF(X64&gt;=55,"B",IF(X64&gt;=50,"C",IF(X64&gt;=40,"P")))))))))</f>
        <v>B+</v>
      </c>
      <c r="Z64" s="45" t="str">
        <f t="shared" ref="Z64" si="61">IF(OR(X64&lt;=39),"0",(IF(X64&gt;=90,"10",IF(X64&gt;=80,"9",IF(X64&gt;=70,"8",IF(X64&gt;=60,"7",IF(X64&gt;=55,"6",IF(X64&gt;=50,"5",IF(X64&gt;=40,"4")))))))))</f>
        <v>7</v>
      </c>
      <c r="AA64" s="46" t="str">
        <f t="shared" ref="AA64" si="62">IF((W64=0),"AB",(IF(OR(V64&lt;20,W64&lt;18,V64+W64&lt;38),"FAIL","PASS")))</f>
        <v>PASS</v>
      </c>
      <c r="AB64" s="44">
        <v>39</v>
      </c>
      <c r="AC64" s="44">
        <v>27</v>
      </c>
      <c r="AD64" s="44">
        <f t="shared" ref="AD64" si="63">SUM(AB64:AC64)</f>
        <v>66</v>
      </c>
      <c r="AE64" s="45" t="str">
        <f t="shared" ref="AE64" si="64">IF(OR(AD64&lt;=39),"F",(IF(AD64&gt;=90,"O",IF(AD64&gt;=80,"A+",IF(AD64&gt;=70,"A",IF(AD64&gt;=60,"B+",IF(AD64&gt;=55,"B",IF(AD64&gt;=50,"C",IF(AD64&gt;=40,"P")))))))))</f>
        <v>B+</v>
      </c>
      <c r="AF64" s="45" t="str">
        <f t="shared" ref="AF64" si="65">IF(OR(AD64&lt;=39),"0",(IF(AD64&gt;=90,"10",IF(AD64&gt;=80,"9",IF(AD64&gt;=70,"8",IF(AD64&gt;=60,"7",IF(AD64&gt;=55,"6",IF(AD64&gt;=50,"5",IF(AD64&gt;=40,"4")))))))))</f>
        <v>7</v>
      </c>
      <c r="AG64" s="46" t="str">
        <f t="shared" ref="AG64" si="66">IF((AD64=0),"AB",(IF(OR(AB64&lt;20,AC64&lt;18,AB64+AD64&lt;38),"FAIL","PASS")))</f>
        <v>PASS</v>
      </c>
      <c r="AH64" s="44">
        <v>46</v>
      </c>
      <c r="AI64" s="44">
        <v>43</v>
      </c>
      <c r="AJ64" s="44">
        <f t="shared" ref="AJ64" si="67">SUM(AH64:AI64)</f>
        <v>89</v>
      </c>
      <c r="AK64" s="45" t="str">
        <f t="shared" ref="AK64" si="68">IF(OR(AJ64&lt;=39),"F",(IF(AJ64&gt;=90,"O",IF(AJ64&gt;=80,"A+",IF(AJ64&gt;=70,"A",IF(AJ64&gt;=60,"B+",IF(AJ64&gt;=55,"B",IF(AJ64&gt;=50,"C",IF(AJ64&gt;=40,"P")))))))))</f>
        <v>A+</v>
      </c>
      <c r="AL64" s="45" t="str">
        <f t="shared" ref="AL64" si="69">IF(OR(AJ64&lt;=39),"0",(IF(AJ64&gt;=90,"10",IF(AJ64&gt;=80,"9",IF(AJ64&gt;=70,"8",IF(AJ64&gt;=60,"7",IF(AJ64&gt;=55,"6",IF(AJ64&gt;=50,"5",IF(AJ64&gt;=40,"4")))))))))</f>
        <v>9</v>
      </c>
      <c r="AM64" s="45" t="str">
        <f t="shared" ref="AM64" si="70">IF((AI64=0),"AB",(IF(OR(AH64&lt;20,AI64&lt;18,AH64+AI64&lt;38),"FAIL","PASS")))</f>
        <v>PASS</v>
      </c>
      <c r="AN64" s="44">
        <v>44</v>
      </c>
      <c r="AO64" s="44">
        <v>45</v>
      </c>
      <c r="AP64" s="44">
        <f t="shared" ref="AP64" si="71">SUM(AN64:AO64)</f>
        <v>89</v>
      </c>
      <c r="AQ64" s="45" t="str">
        <f t="shared" ref="AQ64" si="72">IF(OR(AP64&lt;=39),"F",(IF(AP64&gt;=90,"O",IF(AP64&gt;=80,"A+",IF(AP64&gt;=70,"A",IF(AP64&gt;=60,"B+",IF(AP64&gt;=55,"B",IF(AP64&gt;=50,"C",IF(AP64&gt;=40,"P")))))))))</f>
        <v>A+</v>
      </c>
      <c r="AR64" s="45" t="str">
        <f t="shared" ref="AR64" si="73">IF(OR(AP64&lt;=39),"0",(IF(AP64&gt;=90,"10",IF(AP64&gt;=80,"9",IF(AP64&gt;=70,"8",IF(AP64&gt;=60,"7",IF(AP64&gt;=55,"6",IF(AP64&gt;=50,"5",IF(AP64&gt;=40,"4")))))))))</f>
        <v>9</v>
      </c>
      <c r="AS64" s="46" t="str">
        <f t="shared" ref="AS64" si="74">IF((AO64=0),"AB",(IF(OR(AN64&lt;20,AO64&lt;18,AN64+AO64&lt;38),"FAIL","PASS")))</f>
        <v>PASS</v>
      </c>
      <c r="AT64" s="44">
        <v>42</v>
      </c>
      <c r="AU64" s="44">
        <v>38</v>
      </c>
      <c r="AV64" s="44">
        <f t="shared" ref="AV64" si="75">SUM(AT64:AU64)</f>
        <v>80</v>
      </c>
      <c r="AW64" s="45" t="str">
        <f t="shared" ref="AW64" si="76">IF(OR(AV64&lt;=39),"F",(IF(AV64&gt;=90,"O",IF(AV64&gt;=80,"A+",IF(AV64&gt;=70,"A",IF(AV64&gt;=60,"B+",IF(AV64&gt;=55,"B",IF(AV64&gt;=50,"C",IF(AV64&gt;=40,"P")))))))))</f>
        <v>A+</v>
      </c>
      <c r="AX64" s="45" t="str">
        <f t="shared" ref="AX64" si="77">IF(OR(AV64&lt;=39),"0",(IF(AV64&gt;=90,"10",IF(AV64&gt;=80,"9",IF(AV64&gt;=70,"8",IF(AV64&gt;=60,"7",IF(AV64&gt;=55,"6",IF(AV64&gt;=50,"5",IF(AV64&gt;=40,"4")))))))))</f>
        <v>9</v>
      </c>
      <c r="AY64" s="45" t="str">
        <f t="shared" ref="AY64" si="78">IF((AU64=0),"AB",(IF(OR(AT64&lt;20,AU64&lt;18,AT64+AU64&lt;38),"FAIL","PASS")))</f>
        <v>PASS</v>
      </c>
      <c r="AZ64" s="44">
        <v>41</v>
      </c>
      <c r="BA64" s="60">
        <v>19</v>
      </c>
      <c r="BB64" s="44">
        <f t="shared" ref="BB64" si="79">SUM(AZ64:BA64)</f>
        <v>60</v>
      </c>
      <c r="BC64" s="45" t="str">
        <f t="shared" ref="BC64" si="80">IF(OR(BB64&lt;=39),"F",(IF(BB64&gt;=90,"O",IF(BB64&gt;=80,"A+",IF(BB64&gt;=70,"A",IF(BB64&gt;=60,"B+",IF(BB64&gt;=55,"B",IF(BB64&gt;=50,"C",IF(BB64&gt;=40,"P")))))))))</f>
        <v>B+</v>
      </c>
      <c r="BD64" s="45" t="str">
        <f t="shared" ref="BD64" si="81">IF(OR(BB64&lt;=39),"0",(IF(BB64&gt;=90,"10",IF(BB64&gt;=80,"9",IF(BB64&gt;=70,"8",IF(BB64&gt;=60,"7",IF(BB64&gt;=55,"6",IF(BB64&gt;=50,"5",IF(BB64&gt;=40,"4")))))))))</f>
        <v>7</v>
      </c>
      <c r="BE64" s="44" t="str">
        <f t="shared" ref="BE64" si="82">IF((BA64=0),"AB",(IF(OR(AZ64&lt;20,BA64&lt;18,AZ64+BA64&lt;38),"FAIL","PASS")))</f>
        <v>PASS</v>
      </c>
      <c r="BF64" s="47">
        <v>97</v>
      </c>
      <c r="BG64" s="44" t="str">
        <f t="shared" ref="BG64" si="83">IF(OR(BF64&lt;=39),"F",(IF(BF64&gt;=90,"O",IF(BF64&gt;=80,"A+",IF(BF64&gt;=70,"A",IF(BF64&gt;=60,"B+",IF(BF64&gt;=55,"B",IF(BF64&gt;=50,"C",IF(BF64&gt;=40,"P")))))))))</f>
        <v>O</v>
      </c>
      <c r="BH64" s="44" t="str">
        <f t="shared" ref="BH64" si="84">IF(OR(BF64&lt;=39),"0",(IF(BF64&gt;=90,"10",IF(BF64&gt;=80,"9",IF(BF64&gt;=70,"8",IF(BF64&gt;=60,"7",IF(BF64&gt;=55,"6",IF(BF64&gt;=50,"5",IF(BF64&gt;=40,"4")))))))))</f>
        <v>10</v>
      </c>
      <c r="BI64" s="44" t="str">
        <f t="shared" ref="BI64" si="85">IF((BF64=0),"AB",(IF(OR(BF64&lt;20,BF64&lt;18,BF64+BF64&lt;38),"FAIL","PASS")))</f>
        <v>PASS</v>
      </c>
      <c r="BJ64" s="47">
        <f t="shared" si="39"/>
        <v>700</v>
      </c>
      <c r="BK64" s="47">
        <f t="shared" si="40"/>
        <v>149</v>
      </c>
      <c r="BL64" s="48">
        <f t="shared" si="41"/>
        <v>6.7727272727272725</v>
      </c>
      <c r="BM64" s="49">
        <f t="shared" si="42"/>
        <v>70</v>
      </c>
      <c r="BN64" s="50">
        <f>SUM(COUNTIF(D64:BI64, {"FAIL","AB"}))</f>
        <v>2</v>
      </c>
      <c r="BO64" s="53" t="str">
        <f t="shared" si="46"/>
        <v>FAIL</v>
      </c>
      <c r="BQ64" s="44">
        <v>0</v>
      </c>
      <c r="BR64" s="44">
        <v>0</v>
      </c>
      <c r="BS64" s="44">
        <v>90</v>
      </c>
      <c r="BT64" s="44">
        <v>149</v>
      </c>
      <c r="BU64" s="79">
        <f t="shared" si="44"/>
        <v>2.9874999999999998</v>
      </c>
    </row>
    <row r="65" spans="1:73" s="51" customFormat="1" ht="26.25" customHeight="1" x14ac:dyDescent="0.3">
      <c r="A65" s="52">
        <v>62</v>
      </c>
      <c r="B65" s="54" t="s">
        <v>200</v>
      </c>
      <c r="C65" s="55" t="s">
        <v>201</v>
      </c>
      <c r="D65" s="44">
        <v>33</v>
      </c>
      <c r="E65" s="44">
        <v>33</v>
      </c>
      <c r="F65" s="44">
        <f t="shared" si="0"/>
        <v>66</v>
      </c>
      <c r="G65" s="44" t="str">
        <f t="shared" si="7"/>
        <v>B+</v>
      </c>
      <c r="H65" s="45" t="str">
        <f t="shared" si="8"/>
        <v>7</v>
      </c>
      <c r="I65" s="45" t="str">
        <f t="shared" si="9"/>
        <v>PASS</v>
      </c>
      <c r="J65" s="44">
        <v>31</v>
      </c>
      <c r="K65" s="44">
        <v>18</v>
      </c>
      <c r="L65" s="44">
        <f t="shared" si="1"/>
        <v>49</v>
      </c>
      <c r="M65" s="45" t="str">
        <f t="shared" si="10"/>
        <v>P</v>
      </c>
      <c r="N65" s="45" t="str">
        <f t="shared" si="11"/>
        <v>4</v>
      </c>
      <c r="O65" s="45" t="str">
        <f t="shared" si="12"/>
        <v>PASS</v>
      </c>
      <c r="P65" s="44">
        <v>38</v>
      </c>
      <c r="Q65" s="44">
        <v>31</v>
      </c>
      <c r="R65" s="44">
        <f t="shared" si="2"/>
        <v>69</v>
      </c>
      <c r="S65" s="45" t="str">
        <f t="shared" si="13"/>
        <v>B+</v>
      </c>
      <c r="T65" s="45" t="str">
        <f t="shared" si="14"/>
        <v>7</v>
      </c>
      <c r="U65" s="46" t="str">
        <f t="shared" si="15"/>
        <v>PASS</v>
      </c>
      <c r="V65" s="44">
        <v>34</v>
      </c>
      <c r="W65" s="44">
        <v>28</v>
      </c>
      <c r="X65" s="44">
        <f t="shared" si="3"/>
        <v>62</v>
      </c>
      <c r="Y65" s="45" t="str">
        <f t="shared" si="16"/>
        <v>B+</v>
      </c>
      <c r="Z65" s="45" t="str">
        <f t="shared" si="17"/>
        <v>7</v>
      </c>
      <c r="AA65" s="46" t="str">
        <f t="shared" si="18"/>
        <v>PASS</v>
      </c>
      <c r="AB65" s="44">
        <v>36</v>
      </c>
      <c r="AC65" s="44">
        <v>33</v>
      </c>
      <c r="AD65" s="44">
        <f t="shared" si="4"/>
        <v>69</v>
      </c>
      <c r="AE65" s="45" t="str">
        <f t="shared" si="19"/>
        <v>B+</v>
      </c>
      <c r="AF65" s="45" t="str">
        <f t="shared" si="20"/>
        <v>7</v>
      </c>
      <c r="AG65" s="46" t="str">
        <f t="shared" si="21"/>
        <v>PASS</v>
      </c>
      <c r="AH65" s="44">
        <v>43</v>
      </c>
      <c r="AI65" s="44">
        <v>40</v>
      </c>
      <c r="AJ65" s="44">
        <f t="shared" si="5"/>
        <v>83</v>
      </c>
      <c r="AK65" s="45" t="str">
        <f t="shared" si="22"/>
        <v>A+</v>
      </c>
      <c r="AL65" s="45" t="str">
        <f t="shared" si="23"/>
        <v>9</v>
      </c>
      <c r="AM65" s="45" t="str">
        <f t="shared" si="24"/>
        <v>PASS</v>
      </c>
      <c r="AN65" s="44">
        <v>48</v>
      </c>
      <c r="AO65" s="44">
        <v>35</v>
      </c>
      <c r="AP65" s="44">
        <f t="shared" si="25"/>
        <v>83</v>
      </c>
      <c r="AQ65" s="45" t="str">
        <f t="shared" si="26"/>
        <v>A+</v>
      </c>
      <c r="AR65" s="45" t="str">
        <f t="shared" si="27"/>
        <v>9</v>
      </c>
      <c r="AS65" s="46" t="str">
        <f t="shared" si="28"/>
        <v>PASS</v>
      </c>
      <c r="AT65" s="44">
        <v>45</v>
      </c>
      <c r="AU65" s="44">
        <v>30</v>
      </c>
      <c r="AV65" s="44">
        <f t="shared" si="6"/>
        <v>75</v>
      </c>
      <c r="AW65" s="45" t="str">
        <f t="shared" si="29"/>
        <v>A</v>
      </c>
      <c r="AX65" s="45" t="str">
        <f t="shared" si="30"/>
        <v>8</v>
      </c>
      <c r="AY65" s="45" t="str">
        <f t="shared" si="31"/>
        <v>PASS</v>
      </c>
      <c r="AZ65" s="44">
        <v>41</v>
      </c>
      <c r="BA65" s="60">
        <v>18</v>
      </c>
      <c r="BB65" s="44">
        <f t="shared" si="32"/>
        <v>59</v>
      </c>
      <c r="BC65" s="45" t="str">
        <f t="shared" si="33"/>
        <v>B</v>
      </c>
      <c r="BD65" s="45" t="str">
        <f t="shared" si="34"/>
        <v>6</v>
      </c>
      <c r="BE65" s="44" t="str">
        <f t="shared" si="35"/>
        <v>PASS</v>
      </c>
      <c r="BF65" s="47">
        <v>94</v>
      </c>
      <c r="BG65" s="44" t="str">
        <f t="shared" si="36"/>
        <v>O</v>
      </c>
      <c r="BH65" s="44" t="str">
        <f t="shared" si="37"/>
        <v>10</v>
      </c>
      <c r="BI65" s="44" t="str">
        <f t="shared" si="38"/>
        <v>PASS</v>
      </c>
      <c r="BJ65" s="47">
        <f t="shared" si="39"/>
        <v>709</v>
      </c>
      <c r="BK65" s="47">
        <f t="shared" si="40"/>
        <v>152</v>
      </c>
      <c r="BL65" s="48">
        <f t="shared" si="41"/>
        <v>6.9090909090909092</v>
      </c>
      <c r="BM65" s="49">
        <f t="shared" si="42"/>
        <v>70.899999999999991</v>
      </c>
      <c r="BN65" s="50">
        <f>SUM(COUNTIF(D65:BI65, {"FAIL","AB"}))</f>
        <v>0</v>
      </c>
      <c r="BO65" s="46" t="str">
        <f t="shared" si="45"/>
        <v>FCD</v>
      </c>
      <c r="BQ65" s="44">
        <v>0</v>
      </c>
      <c r="BR65" s="44">
        <v>0</v>
      </c>
      <c r="BS65" s="44">
        <v>106</v>
      </c>
      <c r="BT65" s="44">
        <v>152</v>
      </c>
      <c r="BU65" s="79">
        <f t="shared" si="44"/>
        <v>3.2250000000000001</v>
      </c>
    </row>
    <row r="66" spans="1:73" s="51" customFormat="1" ht="30" customHeight="1" x14ac:dyDescent="0.3">
      <c r="A66" s="52">
        <v>63</v>
      </c>
      <c r="B66" s="54" t="s">
        <v>202</v>
      </c>
      <c r="C66" s="61" t="s">
        <v>203</v>
      </c>
      <c r="D66" s="44">
        <v>33</v>
      </c>
      <c r="E66" s="44">
        <v>18</v>
      </c>
      <c r="F66" s="44">
        <f t="shared" si="0"/>
        <v>51</v>
      </c>
      <c r="G66" s="44" t="str">
        <f t="shared" si="7"/>
        <v>C</v>
      </c>
      <c r="H66" s="45" t="str">
        <f t="shared" si="8"/>
        <v>5</v>
      </c>
      <c r="I66" s="45" t="str">
        <f t="shared" si="9"/>
        <v>PASS</v>
      </c>
      <c r="J66" s="44">
        <v>33</v>
      </c>
      <c r="K66" s="44">
        <v>37</v>
      </c>
      <c r="L66" s="44">
        <f t="shared" si="1"/>
        <v>70</v>
      </c>
      <c r="M66" s="45" t="str">
        <f t="shared" si="10"/>
        <v>A</v>
      </c>
      <c r="N66" s="45" t="str">
        <f t="shared" si="11"/>
        <v>8</v>
      </c>
      <c r="O66" s="45" t="str">
        <f t="shared" si="12"/>
        <v>PASS</v>
      </c>
      <c r="P66" s="44">
        <v>43</v>
      </c>
      <c r="Q66" s="44">
        <v>26</v>
      </c>
      <c r="R66" s="44">
        <f t="shared" si="2"/>
        <v>69</v>
      </c>
      <c r="S66" s="45" t="str">
        <f t="shared" si="13"/>
        <v>B+</v>
      </c>
      <c r="T66" s="45" t="str">
        <f t="shared" si="14"/>
        <v>7</v>
      </c>
      <c r="U66" s="46" t="str">
        <f t="shared" si="15"/>
        <v>PASS</v>
      </c>
      <c r="V66" s="44">
        <v>42</v>
      </c>
      <c r="W66" s="44">
        <v>22</v>
      </c>
      <c r="X66" s="44">
        <f t="shared" si="3"/>
        <v>64</v>
      </c>
      <c r="Y66" s="45" t="str">
        <f t="shared" si="16"/>
        <v>B+</v>
      </c>
      <c r="Z66" s="45" t="str">
        <f t="shared" si="17"/>
        <v>7</v>
      </c>
      <c r="AA66" s="46" t="str">
        <f t="shared" si="18"/>
        <v>PASS</v>
      </c>
      <c r="AB66" s="44">
        <v>42</v>
      </c>
      <c r="AC66" s="44">
        <v>45</v>
      </c>
      <c r="AD66" s="44">
        <f t="shared" si="4"/>
        <v>87</v>
      </c>
      <c r="AE66" s="45" t="str">
        <f t="shared" si="19"/>
        <v>A+</v>
      </c>
      <c r="AF66" s="45" t="str">
        <f t="shared" si="20"/>
        <v>9</v>
      </c>
      <c r="AG66" s="46" t="str">
        <f t="shared" si="21"/>
        <v>PASS</v>
      </c>
      <c r="AH66" s="44">
        <v>43</v>
      </c>
      <c r="AI66" s="44">
        <v>40</v>
      </c>
      <c r="AJ66" s="44">
        <f t="shared" si="5"/>
        <v>83</v>
      </c>
      <c r="AK66" s="45" t="str">
        <f t="shared" si="22"/>
        <v>A+</v>
      </c>
      <c r="AL66" s="45" t="str">
        <f t="shared" si="23"/>
        <v>9</v>
      </c>
      <c r="AM66" s="45" t="str">
        <f t="shared" si="24"/>
        <v>PASS</v>
      </c>
      <c r="AN66" s="44">
        <v>49</v>
      </c>
      <c r="AO66" s="44">
        <v>39</v>
      </c>
      <c r="AP66" s="44">
        <f t="shared" si="25"/>
        <v>88</v>
      </c>
      <c r="AQ66" s="45" t="str">
        <f t="shared" si="26"/>
        <v>A+</v>
      </c>
      <c r="AR66" s="45" t="str">
        <f t="shared" si="27"/>
        <v>9</v>
      </c>
      <c r="AS66" s="46" t="str">
        <f t="shared" si="28"/>
        <v>PASS</v>
      </c>
      <c r="AT66" s="44">
        <v>43</v>
      </c>
      <c r="AU66" s="44">
        <v>31</v>
      </c>
      <c r="AV66" s="44">
        <f t="shared" si="6"/>
        <v>74</v>
      </c>
      <c r="AW66" s="45" t="str">
        <f t="shared" si="29"/>
        <v>A</v>
      </c>
      <c r="AX66" s="45" t="str">
        <f t="shared" si="30"/>
        <v>8</v>
      </c>
      <c r="AY66" s="45" t="str">
        <f t="shared" si="31"/>
        <v>PASS</v>
      </c>
      <c r="AZ66" s="44">
        <v>40</v>
      </c>
      <c r="BA66" s="60">
        <v>27</v>
      </c>
      <c r="BB66" s="44">
        <f t="shared" si="32"/>
        <v>67</v>
      </c>
      <c r="BC66" s="45" t="str">
        <f t="shared" si="33"/>
        <v>B+</v>
      </c>
      <c r="BD66" s="45" t="str">
        <f t="shared" si="34"/>
        <v>7</v>
      </c>
      <c r="BE66" s="44" t="str">
        <f t="shared" si="35"/>
        <v>PASS</v>
      </c>
      <c r="BF66" s="47">
        <v>97</v>
      </c>
      <c r="BG66" s="44" t="str">
        <f t="shared" si="36"/>
        <v>O</v>
      </c>
      <c r="BH66" s="44" t="str">
        <f t="shared" si="37"/>
        <v>10</v>
      </c>
      <c r="BI66" s="44" t="str">
        <f t="shared" si="38"/>
        <v>PASS</v>
      </c>
      <c r="BJ66" s="47">
        <f t="shared" si="39"/>
        <v>750</v>
      </c>
      <c r="BK66" s="47">
        <f t="shared" si="40"/>
        <v>167</v>
      </c>
      <c r="BL66" s="48">
        <f t="shared" si="41"/>
        <v>7.5909090909090908</v>
      </c>
      <c r="BM66" s="49">
        <f t="shared" si="42"/>
        <v>75</v>
      </c>
      <c r="BN66" s="50">
        <f>SUM(COUNTIF(D66:BI66, {"FAIL","AB"}))</f>
        <v>0</v>
      </c>
      <c r="BO66" s="46" t="str">
        <f t="shared" si="45"/>
        <v>FCD</v>
      </c>
      <c r="BQ66" s="44">
        <v>0</v>
      </c>
      <c r="BR66" s="44">
        <v>0</v>
      </c>
      <c r="BS66" s="44">
        <v>107</v>
      </c>
      <c r="BT66" s="44">
        <v>167</v>
      </c>
      <c r="BU66" s="79">
        <f t="shared" si="44"/>
        <v>3.4249999999999998</v>
      </c>
    </row>
    <row r="67" spans="1:73" s="51" customFormat="1" ht="30" customHeight="1" x14ac:dyDescent="0.3">
      <c r="A67" s="52">
        <v>64</v>
      </c>
      <c r="B67" s="54" t="s">
        <v>204</v>
      </c>
      <c r="C67" s="55" t="s">
        <v>205</v>
      </c>
      <c r="D67" s="44">
        <v>43</v>
      </c>
      <c r="E67" s="44">
        <v>28</v>
      </c>
      <c r="F67" s="44">
        <f t="shared" si="0"/>
        <v>71</v>
      </c>
      <c r="G67" s="44" t="str">
        <f t="shared" si="7"/>
        <v>A</v>
      </c>
      <c r="H67" s="45" t="str">
        <f t="shared" si="8"/>
        <v>8</v>
      </c>
      <c r="I67" s="45" t="str">
        <f t="shared" si="9"/>
        <v>PASS</v>
      </c>
      <c r="J67" s="44">
        <v>41</v>
      </c>
      <c r="K67" s="44">
        <v>25</v>
      </c>
      <c r="L67" s="44">
        <f t="shared" si="1"/>
        <v>66</v>
      </c>
      <c r="M67" s="45" t="str">
        <f t="shared" si="10"/>
        <v>B+</v>
      </c>
      <c r="N67" s="45" t="str">
        <f t="shared" si="11"/>
        <v>7</v>
      </c>
      <c r="O67" s="45" t="str">
        <f t="shared" si="12"/>
        <v>PASS</v>
      </c>
      <c r="P67" s="44">
        <v>46</v>
      </c>
      <c r="Q67" s="44">
        <v>25</v>
      </c>
      <c r="R67" s="44">
        <f t="shared" si="2"/>
        <v>71</v>
      </c>
      <c r="S67" s="45" t="str">
        <f t="shared" si="13"/>
        <v>A</v>
      </c>
      <c r="T67" s="45" t="str">
        <f t="shared" si="14"/>
        <v>8</v>
      </c>
      <c r="U67" s="46" t="str">
        <f t="shared" si="15"/>
        <v>PASS</v>
      </c>
      <c r="V67" s="44">
        <v>46</v>
      </c>
      <c r="W67" s="44">
        <v>31</v>
      </c>
      <c r="X67" s="44">
        <f t="shared" si="3"/>
        <v>77</v>
      </c>
      <c r="Y67" s="45" t="str">
        <f t="shared" si="16"/>
        <v>A</v>
      </c>
      <c r="Z67" s="45" t="str">
        <f t="shared" si="17"/>
        <v>8</v>
      </c>
      <c r="AA67" s="46" t="str">
        <f t="shared" si="18"/>
        <v>PASS</v>
      </c>
      <c r="AB67" s="44">
        <v>42</v>
      </c>
      <c r="AC67" s="44">
        <v>24</v>
      </c>
      <c r="AD67" s="44">
        <f t="shared" si="4"/>
        <v>66</v>
      </c>
      <c r="AE67" s="45" t="str">
        <f t="shared" si="19"/>
        <v>B+</v>
      </c>
      <c r="AF67" s="45" t="str">
        <f t="shared" si="20"/>
        <v>7</v>
      </c>
      <c r="AG67" s="46" t="str">
        <f t="shared" si="21"/>
        <v>PASS</v>
      </c>
      <c r="AH67" s="44">
        <v>50</v>
      </c>
      <c r="AI67" s="44">
        <v>45</v>
      </c>
      <c r="AJ67" s="44">
        <f t="shared" si="5"/>
        <v>95</v>
      </c>
      <c r="AK67" s="45" t="str">
        <f t="shared" si="22"/>
        <v>O</v>
      </c>
      <c r="AL67" s="45" t="str">
        <f t="shared" si="23"/>
        <v>10</v>
      </c>
      <c r="AM67" s="45" t="str">
        <f t="shared" si="24"/>
        <v>PASS</v>
      </c>
      <c r="AN67" s="44">
        <v>49</v>
      </c>
      <c r="AO67" s="44">
        <v>23</v>
      </c>
      <c r="AP67" s="44">
        <f t="shared" si="25"/>
        <v>72</v>
      </c>
      <c r="AQ67" s="45" t="str">
        <f t="shared" si="26"/>
        <v>A</v>
      </c>
      <c r="AR67" s="45" t="str">
        <f t="shared" si="27"/>
        <v>8</v>
      </c>
      <c r="AS67" s="46" t="str">
        <f t="shared" si="28"/>
        <v>PASS</v>
      </c>
      <c r="AT67" s="44">
        <v>49</v>
      </c>
      <c r="AU67" s="44">
        <v>46</v>
      </c>
      <c r="AV67" s="44">
        <f t="shared" si="6"/>
        <v>95</v>
      </c>
      <c r="AW67" s="45" t="str">
        <f t="shared" si="29"/>
        <v>O</v>
      </c>
      <c r="AX67" s="45" t="str">
        <f t="shared" si="30"/>
        <v>10</v>
      </c>
      <c r="AY67" s="45" t="str">
        <f t="shared" si="31"/>
        <v>PASS</v>
      </c>
      <c r="AZ67" s="44">
        <v>42</v>
      </c>
      <c r="BA67" s="60">
        <v>20</v>
      </c>
      <c r="BB67" s="44">
        <f t="shared" si="32"/>
        <v>62</v>
      </c>
      <c r="BC67" s="45" t="str">
        <f t="shared" si="33"/>
        <v>B+</v>
      </c>
      <c r="BD67" s="45" t="str">
        <f t="shared" si="34"/>
        <v>7</v>
      </c>
      <c r="BE67" s="44" t="str">
        <f t="shared" si="35"/>
        <v>PASS</v>
      </c>
      <c r="BF67" s="47">
        <v>97</v>
      </c>
      <c r="BG67" s="44" t="str">
        <f t="shared" si="36"/>
        <v>O</v>
      </c>
      <c r="BH67" s="44" t="str">
        <f t="shared" si="37"/>
        <v>10</v>
      </c>
      <c r="BI67" s="44" t="str">
        <f t="shared" si="38"/>
        <v>PASS</v>
      </c>
      <c r="BJ67" s="47">
        <f t="shared" si="39"/>
        <v>772</v>
      </c>
      <c r="BK67" s="47">
        <f t="shared" si="40"/>
        <v>177</v>
      </c>
      <c r="BL67" s="48">
        <f t="shared" si="41"/>
        <v>8.045454545454545</v>
      </c>
      <c r="BM67" s="49">
        <f t="shared" si="42"/>
        <v>77.2</v>
      </c>
      <c r="BN67" s="50">
        <f>SUM(COUNTIF(D67:BI67, {"FAIL","AB"}))</f>
        <v>0</v>
      </c>
      <c r="BO67" s="46" t="str">
        <f t="shared" si="45"/>
        <v>FCD</v>
      </c>
      <c r="BQ67" s="44">
        <v>0</v>
      </c>
      <c r="BR67" s="44">
        <v>0</v>
      </c>
      <c r="BS67" s="44">
        <v>128</v>
      </c>
      <c r="BT67" s="44">
        <v>177</v>
      </c>
      <c r="BU67" s="79">
        <f t="shared" si="44"/>
        <v>3.8125</v>
      </c>
    </row>
    <row r="68" spans="1:73" s="51" customFormat="1" ht="30" customHeight="1" x14ac:dyDescent="0.3">
      <c r="A68" s="52">
        <v>65</v>
      </c>
      <c r="B68" s="54" t="s">
        <v>206</v>
      </c>
      <c r="C68" s="55" t="s">
        <v>207</v>
      </c>
      <c r="D68" s="44">
        <v>47</v>
      </c>
      <c r="E68" s="44">
        <v>35</v>
      </c>
      <c r="F68" s="44">
        <f t="shared" si="0"/>
        <v>82</v>
      </c>
      <c r="G68" s="44" t="str">
        <f t="shared" si="7"/>
        <v>A+</v>
      </c>
      <c r="H68" s="45" t="str">
        <f t="shared" si="8"/>
        <v>9</v>
      </c>
      <c r="I68" s="45" t="str">
        <f t="shared" si="9"/>
        <v>PASS</v>
      </c>
      <c r="J68" s="44">
        <v>43</v>
      </c>
      <c r="K68" s="44">
        <v>32</v>
      </c>
      <c r="L68" s="44">
        <f t="shared" si="1"/>
        <v>75</v>
      </c>
      <c r="M68" s="45" t="str">
        <f t="shared" si="10"/>
        <v>A</v>
      </c>
      <c r="N68" s="45" t="str">
        <f t="shared" si="11"/>
        <v>8</v>
      </c>
      <c r="O68" s="45" t="str">
        <f t="shared" si="12"/>
        <v>PASS</v>
      </c>
      <c r="P68" s="44">
        <v>50</v>
      </c>
      <c r="Q68" s="44">
        <v>40</v>
      </c>
      <c r="R68" s="44">
        <f t="shared" si="2"/>
        <v>90</v>
      </c>
      <c r="S68" s="45" t="str">
        <f t="shared" si="13"/>
        <v>O</v>
      </c>
      <c r="T68" s="45" t="str">
        <f t="shared" si="14"/>
        <v>10</v>
      </c>
      <c r="U68" s="46" t="str">
        <f t="shared" si="15"/>
        <v>PASS</v>
      </c>
      <c r="V68" s="44">
        <v>46</v>
      </c>
      <c r="W68" s="44">
        <v>38</v>
      </c>
      <c r="X68" s="44">
        <f t="shared" si="3"/>
        <v>84</v>
      </c>
      <c r="Y68" s="45" t="str">
        <f t="shared" si="16"/>
        <v>A+</v>
      </c>
      <c r="Z68" s="45" t="str">
        <f t="shared" si="17"/>
        <v>9</v>
      </c>
      <c r="AA68" s="46" t="str">
        <f t="shared" si="18"/>
        <v>PASS</v>
      </c>
      <c r="AB68" s="44">
        <v>45</v>
      </c>
      <c r="AC68" s="44">
        <v>45</v>
      </c>
      <c r="AD68" s="44">
        <f t="shared" si="4"/>
        <v>90</v>
      </c>
      <c r="AE68" s="45" t="str">
        <f t="shared" si="19"/>
        <v>O</v>
      </c>
      <c r="AF68" s="45" t="str">
        <f t="shared" si="20"/>
        <v>10</v>
      </c>
      <c r="AG68" s="46" t="str">
        <f t="shared" si="21"/>
        <v>PASS</v>
      </c>
      <c r="AH68" s="44">
        <v>49</v>
      </c>
      <c r="AI68" s="44">
        <v>43</v>
      </c>
      <c r="AJ68" s="44">
        <f t="shared" si="5"/>
        <v>92</v>
      </c>
      <c r="AK68" s="45" t="str">
        <f t="shared" si="22"/>
        <v>O</v>
      </c>
      <c r="AL68" s="45" t="str">
        <f t="shared" si="23"/>
        <v>10</v>
      </c>
      <c r="AM68" s="45" t="str">
        <f t="shared" si="24"/>
        <v>PASS</v>
      </c>
      <c r="AN68" s="44">
        <v>50</v>
      </c>
      <c r="AO68" s="44">
        <v>40</v>
      </c>
      <c r="AP68" s="44">
        <f t="shared" si="25"/>
        <v>90</v>
      </c>
      <c r="AQ68" s="45" t="str">
        <f t="shared" si="26"/>
        <v>O</v>
      </c>
      <c r="AR68" s="45" t="str">
        <f t="shared" si="27"/>
        <v>10</v>
      </c>
      <c r="AS68" s="46" t="str">
        <f t="shared" si="28"/>
        <v>PASS</v>
      </c>
      <c r="AT68" s="44">
        <v>45</v>
      </c>
      <c r="AU68" s="44">
        <v>35</v>
      </c>
      <c r="AV68" s="44">
        <f t="shared" si="6"/>
        <v>80</v>
      </c>
      <c r="AW68" s="45" t="str">
        <f t="shared" si="29"/>
        <v>A+</v>
      </c>
      <c r="AX68" s="45" t="str">
        <f t="shared" si="30"/>
        <v>9</v>
      </c>
      <c r="AY68" s="45" t="str">
        <f t="shared" si="31"/>
        <v>PASS</v>
      </c>
      <c r="AZ68" s="44">
        <v>40</v>
      </c>
      <c r="BA68" s="60">
        <v>22</v>
      </c>
      <c r="BB68" s="44">
        <f t="shared" si="32"/>
        <v>62</v>
      </c>
      <c r="BC68" s="45" t="str">
        <f t="shared" si="33"/>
        <v>B+</v>
      </c>
      <c r="BD68" s="45" t="str">
        <f t="shared" si="34"/>
        <v>7</v>
      </c>
      <c r="BE68" s="44" t="str">
        <f t="shared" si="35"/>
        <v>PASS</v>
      </c>
      <c r="BF68" s="47">
        <v>97</v>
      </c>
      <c r="BG68" s="44" t="str">
        <f t="shared" si="36"/>
        <v>O</v>
      </c>
      <c r="BH68" s="44" t="str">
        <f t="shared" si="37"/>
        <v>10</v>
      </c>
      <c r="BI68" s="44" t="str">
        <f t="shared" si="38"/>
        <v>PASS</v>
      </c>
      <c r="BJ68" s="47">
        <f t="shared" si="39"/>
        <v>842</v>
      </c>
      <c r="BK68" s="47">
        <f t="shared" si="40"/>
        <v>202</v>
      </c>
      <c r="BL68" s="48">
        <f t="shared" si="41"/>
        <v>9.1818181818181817</v>
      </c>
      <c r="BM68" s="49">
        <f t="shared" si="42"/>
        <v>84.2</v>
      </c>
      <c r="BN68" s="50">
        <f>SUM(COUNTIF(D68:BI68, {"FAIL","AB"}))</f>
        <v>0</v>
      </c>
      <c r="BO68" s="46" t="str">
        <f t="shared" si="45"/>
        <v>FCD</v>
      </c>
      <c r="BQ68" s="44">
        <v>0</v>
      </c>
      <c r="BR68" s="44">
        <v>0</v>
      </c>
      <c r="BS68" s="44">
        <v>137</v>
      </c>
      <c r="BT68" s="44">
        <v>202</v>
      </c>
      <c r="BU68" s="79">
        <f t="shared" si="44"/>
        <v>4.2374999999999998</v>
      </c>
    </row>
    <row r="69" spans="1:73" s="51" customFormat="1" ht="30" customHeight="1" x14ac:dyDescent="0.3">
      <c r="A69" s="52">
        <v>66</v>
      </c>
      <c r="B69" s="54" t="s">
        <v>208</v>
      </c>
      <c r="C69" s="55" t="s">
        <v>209</v>
      </c>
      <c r="D69" s="44">
        <v>46</v>
      </c>
      <c r="E69" s="44">
        <v>37</v>
      </c>
      <c r="F69" s="44">
        <f t="shared" ref="F69:F71" si="86">SUM(D69:E69)</f>
        <v>83</v>
      </c>
      <c r="G69" s="44" t="str">
        <f t="shared" si="7"/>
        <v>A+</v>
      </c>
      <c r="H69" s="45" t="str">
        <f t="shared" si="8"/>
        <v>9</v>
      </c>
      <c r="I69" s="45" t="str">
        <f t="shared" si="9"/>
        <v>PASS</v>
      </c>
      <c r="J69" s="44">
        <v>41</v>
      </c>
      <c r="K69" s="44">
        <v>27</v>
      </c>
      <c r="L69" s="44">
        <f t="shared" ref="L69:L71" si="87">SUM(J69:K69)</f>
        <v>68</v>
      </c>
      <c r="M69" s="45" t="str">
        <f t="shared" si="10"/>
        <v>B+</v>
      </c>
      <c r="N69" s="45" t="str">
        <f t="shared" si="11"/>
        <v>7</v>
      </c>
      <c r="O69" s="45" t="str">
        <f t="shared" si="12"/>
        <v>PASS</v>
      </c>
      <c r="P69" s="44">
        <v>43</v>
      </c>
      <c r="Q69" s="44">
        <v>22</v>
      </c>
      <c r="R69" s="44">
        <f t="shared" ref="R69:R71" si="88">SUM(P69:Q69)</f>
        <v>65</v>
      </c>
      <c r="S69" s="45" t="str">
        <f t="shared" si="13"/>
        <v>B+</v>
      </c>
      <c r="T69" s="45" t="str">
        <f t="shared" si="14"/>
        <v>7</v>
      </c>
      <c r="U69" s="46" t="str">
        <f t="shared" si="15"/>
        <v>PASS</v>
      </c>
      <c r="V69" s="44">
        <v>38</v>
      </c>
      <c r="W69" s="44">
        <v>29</v>
      </c>
      <c r="X69" s="44">
        <f t="shared" ref="X69:X71" si="89">SUM(V69:W69)</f>
        <v>67</v>
      </c>
      <c r="Y69" s="45" t="str">
        <f t="shared" si="16"/>
        <v>B+</v>
      </c>
      <c r="Z69" s="45" t="str">
        <f t="shared" si="17"/>
        <v>7</v>
      </c>
      <c r="AA69" s="46" t="str">
        <f t="shared" si="18"/>
        <v>PASS</v>
      </c>
      <c r="AB69" s="44">
        <v>41</v>
      </c>
      <c r="AC69" s="44">
        <v>33</v>
      </c>
      <c r="AD69" s="44">
        <f t="shared" ref="AD69:AD71" si="90">SUM(AB69:AC69)</f>
        <v>74</v>
      </c>
      <c r="AE69" s="45" t="str">
        <f t="shared" si="19"/>
        <v>A</v>
      </c>
      <c r="AF69" s="45" t="str">
        <f t="shared" si="20"/>
        <v>8</v>
      </c>
      <c r="AG69" s="46" t="str">
        <f t="shared" si="21"/>
        <v>PASS</v>
      </c>
      <c r="AH69" s="44">
        <v>49</v>
      </c>
      <c r="AI69" s="44">
        <v>45</v>
      </c>
      <c r="AJ69" s="44">
        <f t="shared" ref="AJ69:AJ71" si="91">SUM(AH69:AI69)</f>
        <v>94</v>
      </c>
      <c r="AK69" s="45" t="str">
        <f t="shared" si="22"/>
        <v>O</v>
      </c>
      <c r="AL69" s="45" t="str">
        <f t="shared" si="23"/>
        <v>10</v>
      </c>
      <c r="AM69" s="45" t="str">
        <f t="shared" si="24"/>
        <v>PASS</v>
      </c>
      <c r="AN69" s="44">
        <v>47</v>
      </c>
      <c r="AO69" s="44">
        <v>38</v>
      </c>
      <c r="AP69" s="44">
        <f t="shared" si="25"/>
        <v>85</v>
      </c>
      <c r="AQ69" s="45" t="str">
        <f t="shared" si="26"/>
        <v>A+</v>
      </c>
      <c r="AR69" s="45" t="str">
        <f t="shared" si="27"/>
        <v>9</v>
      </c>
      <c r="AS69" s="46" t="str">
        <f t="shared" si="28"/>
        <v>PASS</v>
      </c>
      <c r="AT69" s="44">
        <v>48</v>
      </c>
      <c r="AU69" s="44">
        <v>45</v>
      </c>
      <c r="AV69" s="44">
        <f t="shared" ref="AV69:AV71" si="92">SUM(AT69:AU69)</f>
        <v>93</v>
      </c>
      <c r="AW69" s="45" t="str">
        <f t="shared" si="29"/>
        <v>O</v>
      </c>
      <c r="AX69" s="45" t="str">
        <f t="shared" si="30"/>
        <v>10</v>
      </c>
      <c r="AY69" s="45" t="str">
        <f t="shared" si="31"/>
        <v>PASS</v>
      </c>
      <c r="AZ69" s="44">
        <v>43</v>
      </c>
      <c r="BA69" s="60">
        <v>18</v>
      </c>
      <c r="BB69" s="44">
        <f t="shared" si="32"/>
        <v>61</v>
      </c>
      <c r="BC69" s="45" t="str">
        <f t="shared" si="33"/>
        <v>B+</v>
      </c>
      <c r="BD69" s="45" t="str">
        <f t="shared" si="34"/>
        <v>7</v>
      </c>
      <c r="BE69" s="44" t="str">
        <f t="shared" si="35"/>
        <v>PASS</v>
      </c>
      <c r="BF69" s="47">
        <v>96</v>
      </c>
      <c r="BG69" s="44" t="str">
        <f t="shared" si="36"/>
        <v>O</v>
      </c>
      <c r="BH69" s="44" t="str">
        <f t="shared" si="37"/>
        <v>10</v>
      </c>
      <c r="BI69" s="44" t="str">
        <f t="shared" si="38"/>
        <v>PASS</v>
      </c>
      <c r="BJ69" s="47">
        <f t="shared" si="39"/>
        <v>786</v>
      </c>
      <c r="BK69" s="47">
        <f t="shared" si="40"/>
        <v>176</v>
      </c>
      <c r="BL69" s="48">
        <f t="shared" si="41"/>
        <v>8</v>
      </c>
      <c r="BM69" s="49">
        <f t="shared" si="42"/>
        <v>78.600000000000009</v>
      </c>
      <c r="BN69" s="50">
        <f>SUM(COUNTIF(D69:BI69, {"FAIL","AB"}))</f>
        <v>0</v>
      </c>
      <c r="BO69" s="46" t="str">
        <f t="shared" si="45"/>
        <v>FCD</v>
      </c>
      <c r="BQ69" s="44">
        <v>0</v>
      </c>
      <c r="BR69" s="44">
        <v>0</v>
      </c>
      <c r="BS69" s="44">
        <v>141</v>
      </c>
      <c r="BT69" s="44">
        <v>176</v>
      </c>
      <c r="BU69" s="79">
        <f t="shared" ref="BU69:BU71" si="93">SUM(BQ69:BT69)/80</f>
        <v>3.9624999999999999</v>
      </c>
    </row>
    <row r="70" spans="1:73" s="51" customFormat="1" ht="30" customHeight="1" x14ac:dyDescent="0.3">
      <c r="A70" s="52">
        <v>67</v>
      </c>
      <c r="B70" s="54" t="s">
        <v>210</v>
      </c>
      <c r="C70" s="55" t="s">
        <v>211</v>
      </c>
      <c r="D70" s="44">
        <v>41</v>
      </c>
      <c r="E70" s="44">
        <v>22</v>
      </c>
      <c r="F70" s="44">
        <f t="shared" si="86"/>
        <v>63</v>
      </c>
      <c r="G70" s="44" t="str">
        <f t="shared" ref="G70:G71" si="94">IF(OR(F70&lt;=39),"F",(IF(F70&gt;=90,"O",IF(F70&gt;=80,"A+",IF(F70&gt;=70,"A",IF(F70&gt;=60,"B+",IF(F70&gt;=55,"B",IF(F70&gt;=50,"C",IF(F70&gt;=40,"P")))))))))</f>
        <v>B+</v>
      </c>
      <c r="H70" s="45" t="str">
        <f t="shared" ref="H70:H71" si="95">IF(OR(F70&lt;=39),"0",(IF(F70&gt;=90,"10",IF(F70&gt;=80,"9",IF(F70&gt;=70,"8",IF(F70&gt;=60,"7",IF(F70&gt;=55,"6",IF(F70&gt;=50,"5",IF(F70&gt;=40,"4")))))))))</f>
        <v>7</v>
      </c>
      <c r="I70" s="45" t="str">
        <f t="shared" ref="I70:I71" si="96">IF((E70=0),"AB",(IF(OR(D70&lt;20,E70&lt;18,D70+E70&lt;38),"FAIL","PASS")))</f>
        <v>PASS</v>
      </c>
      <c r="J70" s="44">
        <v>36</v>
      </c>
      <c r="K70" s="44">
        <v>25</v>
      </c>
      <c r="L70" s="44">
        <f t="shared" si="87"/>
        <v>61</v>
      </c>
      <c r="M70" s="45" t="str">
        <f t="shared" ref="M70:M71" si="97">IF(OR(L70&lt;=39),"F",(IF(L70&gt;=90,"O",IF(L70&gt;=80,"A+",IF(L70&gt;=70,"A",IF(L70&gt;=60,"B+",IF(L70&gt;=55,"B",IF(L70&gt;=50,"C",IF(L70&gt;=40,"P")))))))))</f>
        <v>B+</v>
      </c>
      <c r="N70" s="45" t="str">
        <f t="shared" ref="N70:N71" si="98">IF(OR(L70&lt;=39),"0",(IF(L70&gt;=90,"10",IF(L70&gt;=80,"9",IF(L70&gt;=70,"8",IF(L70&gt;=60,"7",IF(L70&gt;=55,"6",IF(L70&gt;=50,"5",IF(L70&gt;=40,"4")))))))))</f>
        <v>7</v>
      </c>
      <c r="O70" s="45" t="str">
        <f t="shared" ref="O70:O71" si="99">IF((K70=0),"AB",(IF(OR(J70&lt;20,K70&lt;18,J70+K70&lt;38),"FAIL","PASS")))</f>
        <v>PASS</v>
      </c>
      <c r="P70" s="44">
        <v>44</v>
      </c>
      <c r="Q70" s="44">
        <v>20</v>
      </c>
      <c r="R70" s="44">
        <f t="shared" si="88"/>
        <v>64</v>
      </c>
      <c r="S70" s="45" t="str">
        <f t="shared" ref="S70:S71" si="100">IF(OR(R70&lt;=39),"F",(IF(R70&gt;=90,"O",IF(R70&gt;=80,"A+",IF(R70&gt;=70,"A",IF(R70&gt;=60,"B+",IF(R70&gt;=55,"B",IF(R70&gt;=50,"C",IF(R70&gt;=40,"P")))))))))</f>
        <v>B+</v>
      </c>
      <c r="T70" s="45" t="str">
        <f t="shared" ref="T70:T71" si="101">IF(OR(R70&lt;=39),"0",(IF(R70&gt;=90,"10",IF(R70&gt;=80,"9",IF(R70&gt;=70,"8",IF(R70&gt;=60,"7",IF(R70&gt;=55,"6",IF(R70&gt;=50,"5",IF(R70&gt;=40,"4")))))))))</f>
        <v>7</v>
      </c>
      <c r="U70" s="46" t="str">
        <f t="shared" ref="U70:U71" si="102">IF((Q70=0),"AB",(IF(OR(P70&lt;20,Q70&lt;18,P70+Q70&lt;38),"FAIL","PASS")))</f>
        <v>PASS</v>
      </c>
      <c r="V70" s="44">
        <v>42</v>
      </c>
      <c r="W70" s="44">
        <v>35</v>
      </c>
      <c r="X70" s="44">
        <f t="shared" si="89"/>
        <v>77</v>
      </c>
      <c r="Y70" s="45" t="str">
        <f t="shared" ref="Y70:Y71" si="103">IF(OR(X70&lt;=39),"F",(IF(X70&gt;=90,"O",IF(X70&gt;=80,"A+",IF(X70&gt;=70,"A",IF(X70&gt;=60,"B+",IF(X70&gt;=55,"B",IF(X70&gt;=50,"C",IF(X70&gt;=40,"P")))))))))</f>
        <v>A</v>
      </c>
      <c r="Z70" s="45" t="str">
        <f t="shared" ref="Z70:Z71" si="104">IF(OR(X70&lt;=39),"0",(IF(X70&gt;=90,"10",IF(X70&gt;=80,"9",IF(X70&gt;=70,"8",IF(X70&gt;=60,"7",IF(X70&gt;=55,"6",IF(X70&gt;=50,"5",IF(X70&gt;=40,"4")))))))))</f>
        <v>8</v>
      </c>
      <c r="AA70" s="46" t="str">
        <f t="shared" ref="AA70:AA71" si="105">IF((W70=0),"AB",(IF(OR(V70&lt;20,W70&lt;18,V70+W70&lt;38),"FAIL","PASS")))</f>
        <v>PASS</v>
      </c>
      <c r="AB70" s="44">
        <v>44</v>
      </c>
      <c r="AC70" s="44">
        <v>28</v>
      </c>
      <c r="AD70" s="44">
        <f t="shared" si="90"/>
        <v>72</v>
      </c>
      <c r="AE70" s="45" t="str">
        <f t="shared" ref="AE70:AE71" si="106">IF(OR(AD70&lt;=39),"F",(IF(AD70&gt;=90,"O",IF(AD70&gt;=80,"A+",IF(AD70&gt;=70,"A",IF(AD70&gt;=60,"B+",IF(AD70&gt;=55,"B",IF(AD70&gt;=50,"C",IF(AD70&gt;=40,"P")))))))))</f>
        <v>A</v>
      </c>
      <c r="AF70" s="45" t="str">
        <f t="shared" ref="AF70:AF71" si="107">IF(OR(AD70&lt;=39),"0",(IF(AD70&gt;=90,"10",IF(AD70&gt;=80,"9",IF(AD70&gt;=70,"8",IF(AD70&gt;=60,"7",IF(AD70&gt;=55,"6",IF(AD70&gt;=50,"5",IF(AD70&gt;=40,"4")))))))))</f>
        <v>8</v>
      </c>
      <c r="AG70" s="46" t="str">
        <f t="shared" ref="AG70:AG71" si="108">IF((AD70=0),"AB",(IF(OR(AB70&lt;20,AC70&lt;18,AB70+AD70&lt;38),"FAIL","PASS")))</f>
        <v>PASS</v>
      </c>
      <c r="AH70" s="44">
        <v>47</v>
      </c>
      <c r="AI70" s="44">
        <v>35</v>
      </c>
      <c r="AJ70" s="44">
        <f t="shared" si="91"/>
        <v>82</v>
      </c>
      <c r="AK70" s="45" t="str">
        <f t="shared" ref="AK70:AK71" si="109">IF(OR(AJ70&lt;=39),"F",(IF(AJ70&gt;=90,"O",IF(AJ70&gt;=80,"A+",IF(AJ70&gt;=70,"A",IF(AJ70&gt;=60,"B+",IF(AJ70&gt;=55,"B",IF(AJ70&gt;=50,"C",IF(AJ70&gt;=40,"P")))))))))</f>
        <v>A+</v>
      </c>
      <c r="AL70" s="45" t="str">
        <f t="shared" ref="AL70:AL71" si="110">IF(OR(AJ70&lt;=39),"0",(IF(AJ70&gt;=90,"10",IF(AJ70&gt;=80,"9",IF(AJ70&gt;=70,"8",IF(AJ70&gt;=60,"7",IF(AJ70&gt;=55,"6",IF(AJ70&gt;=50,"5",IF(AJ70&gt;=40,"4")))))))))</f>
        <v>9</v>
      </c>
      <c r="AM70" s="45" t="str">
        <f t="shared" ref="AM70:AM71" si="111">IF((AI70=0),"AB",(IF(OR(AH70&lt;20,AI70&lt;18,AH70+AI70&lt;38),"FAIL","PASS")))</f>
        <v>PASS</v>
      </c>
      <c r="AN70" s="44">
        <v>48</v>
      </c>
      <c r="AO70" s="44">
        <v>37</v>
      </c>
      <c r="AP70" s="44">
        <f t="shared" ref="AP70:AP71" si="112">SUM(AN70:AO70)</f>
        <v>85</v>
      </c>
      <c r="AQ70" s="45" t="str">
        <f t="shared" ref="AQ70:AQ71" si="113">IF(OR(AP70&lt;=39),"F",(IF(AP70&gt;=90,"O",IF(AP70&gt;=80,"A+",IF(AP70&gt;=70,"A",IF(AP70&gt;=60,"B+",IF(AP70&gt;=55,"B",IF(AP70&gt;=50,"C",IF(AP70&gt;=40,"P")))))))))</f>
        <v>A+</v>
      </c>
      <c r="AR70" s="45" t="str">
        <f t="shared" ref="AR70:AR71" si="114">IF(OR(AP70&lt;=39),"0",(IF(AP70&gt;=90,"10",IF(AP70&gt;=80,"9",IF(AP70&gt;=70,"8",IF(AP70&gt;=60,"7",IF(AP70&gt;=55,"6",IF(AP70&gt;=50,"5",IF(AP70&gt;=40,"4")))))))))</f>
        <v>9</v>
      </c>
      <c r="AS70" s="46" t="str">
        <f t="shared" ref="AS70:AS71" si="115">IF((AO70=0),"AB",(IF(OR(AN70&lt;20,AO70&lt;18,AN70+AO70&lt;38),"FAIL","PASS")))</f>
        <v>PASS</v>
      </c>
      <c r="AT70" s="44">
        <v>46</v>
      </c>
      <c r="AU70" s="44">
        <v>35</v>
      </c>
      <c r="AV70" s="44">
        <f t="shared" si="92"/>
        <v>81</v>
      </c>
      <c r="AW70" s="45" t="str">
        <f t="shared" ref="AW70:AW71" si="116">IF(OR(AV70&lt;=39),"F",(IF(AV70&gt;=90,"O",IF(AV70&gt;=80,"A+",IF(AV70&gt;=70,"A",IF(AV70&gt;=60,"B+",IF(AV70&gt;=55,"B",IF(AV70&gt;=50,"C",IF(AV70&gt;=40,"P")))))))))</f>
        <v>A+</v>
      </c>
      <c r="AX70" s="45" t="str">
        <f t="shared" ref="AX70:AX71" si="117">IF(OR(AV70&lt;=39),"0",(IF(AV70&gt;=90,"10",IF(AV70&gt;=80,"9",IF(AV70&gt;=70,"8",IF(AV70&gt;=60,"7",IF(AV70&gt;=55,"6",IF(AV70&gt;=50,"5",IF(AV70&gt;=40,"4")))))))))</f>
        <v>9</v>
      </c>
      <c r="AY70" s="45" t="str">
        <f t="shared" ref="AY70:AY71" si="118">IF((AU70=0),"AB",(IF(OR(AT70&lt;20,AU70&lt;18,AT70+AU70&lt;38),"FAIL","PASS")))</f>
        <v>PASS</v>
      </c>
      <c r="AZ70" s="44">
        <v>38</v>
      </c>
      <c r="BA70" s="60">
        <v>29</v>
      </c>
      <c r="BB70" s="44">
        <f t="shared" ref="BB70:BB71" si="119">SUM(AZ70:BA70)</f>
        <v>67</v>
      </c>
      <c r="BC70" s="45" t="str">
        <f t="shared" ref="BC70:BC71" si="120">IF(OR(BB70&lt;=39),"F",(IF(BB70&gt;=90,"O",IF(BB70&gt;=80,"A+",IF(BB70&gt;=70,"A",IF(BB70&gt;=60,"B+",IF(BB70&gt;=55,"B",IF(BB70&gt;=50,"C",IF(BB70&gt;=40,"P")))))))))</f>
        <v>B+</v>
      </c>
      <c r="BD70" s="45" t="str">
        <f t="shared" ref="BD70:BD71" si="121">IF(OR(BB70&lt;=39),"0",(IF(BB70&gt;=90,"10",IF(BB70&gt;=80,"9",IF(BB70&gt;=70,"8",IF(BB70&gt;=60,"7",IF(BB70&gt;=55,"6",IF(BB70&gt;=50,"5",IF(BB70&gt;=40,"4")))))))))</f>
        <v>7</v>
      </c>
      <c r="BE70" s="44" t="str">
        <f t="shared" ref="BE70:BE71" si="122">IF((BA70=0),"AB",(IF(OR(AZ70&lt;20,BA70&lt;18,AZ70+BA70&lt;38),"FAIL","PASS")))</f>
        <v>PASS</v>
      </c>
      <c r="BF70" s="47">
        <v>95</v>
      </c>
      <c r="BG70" s="44" t="str">
        <f t="shared" ref="BG70:BG71" si="123">IF(OR(BF70&lt;=39),"F",(IF(BF70&gt;=90,"O",IF(BF70&gt;=80,"A+",IF(BF70&gt;=70,"A",IF(BF70&gt;=60,"B+",IF(BF70&gt;=55,"B",IF(BF70&gt;=50,"C",IF(BF70&gt;=40,"P")))))))))</f>
        <v>O</v>
      </c>
      <c r="BH70" s="44" t="str">
        <f t="shared" ref="BH70:BH71" si="124">IF(OR(BF70&lt;=39),"0",(IF(BF70&gt;=90,"10",IF(BF70&gt;=80,"9",IF(BF70&gt;=70,"8",IF(BF70&gt;=60,"7",IF(BF70&gt;=55,"6",IF(BF70&gt;=50,"5",IF(BF70&gt;=40,"4")))))))))</f>
        <v>10</v>
      </c>
      <c r="BI70" s="44" t="str">
        <f t="shared" ref="BI70:BI71" si="125">IF((BF70=0),"AB",(IF(OR(BF70&lt;20,BF70&lt;18,BF70+BF70&lt;38),"FAIL","PASS")))</f>
        <v>PASS</v>
      </c>
      <c r="BJ70" s="47">
        <f t="shared" ref="BJ70:BJ71" si="126">SUM(F70,L70,R70,X70,AD70,AJ70,AP70,AV70,BB70,BF70)</f>
        <v>747</v>
      </c>
      <c r="BK70" s="47">
        <f t="shared" ref="BK70:BK71" si="127">H70*3+N70*4+T70*4+Z70*3+AF70*2+AL70*1+AR70*1+AX70*1+BD70*1+BH70*2</f>
        <v>171</v>
      </c>
      <c r="BL70" s="48">
        <f t="shared" ref="BL70:BL71" si="128">(BK70/22)</f>
        <v>7.7727272727272725</v>
      </c>
      <c r="BM70" s="49">
        <f t="shared" ref="BM70:BM71" si="129">(BJ70/1000)*100</f>
        <v>74.7</v>
      </c>
      <c r="BN70" s="50">
        <f>SUM(COUNTIF(D70:BI70, {"FAIL","AB"}))</f>
        <v>0</v>
      </c>
      <c r="BO70" s="46" t="str">
        <f t="shared" ref="BO70" si="130">IF(BN70&gt;0,"FAIL", IF(BM70&gt;=70,"FCD",IF(BM70&gt;=60,"FC","SC")))</f>
        <v>FCD</v>
      </c>
      <c r="BQ70" s="44">
        <v>0</v>
      </c>
      <c r="BR70" s="44">
        <v>0</v>
      </c>
      <c r="BS70" s="44">
        <v>135</v>
      </c>
      <c r="BT70" s="44">
        <v>171</v>
      </c>
      <c r="BU70" s="79">
        <f t="shared" si="93"/>
        <v>3.8250000000000002</v>
      </c>
    </row>
    <row r="71" spans="1:73" s="51" customFormat="1" ht="33" customHeight="1" thickBot="1" x14ac:dyDescent="0.35">
      <c r="A71" s="52">
        <v>68</v>
      </c>
      <c r="B71" s="54" t="s">
        <v>212</v>
      </c>
      <c r="C71" s="61" t="s">
        <v>213</v>
      </c>
      <c r="D71" s="44">
        <v>43</v>
      </c>
      <c r="E71" s="44">
        <v>27</v>
      </c>
      <c r="F71" s="44">
        <f t="shared" si="86"/>
        <v>70</v>
      </c>
      <c r="G71" s="44" t="str">
        <f t="shared" si="94"/>
        <v>A</v>
      </c>
      <c r="H71" s="45" t="str">
        <f t="shared" si="95"/>
        <v>8</v>
      </c>
      <c r="I71" s="45" t="str">
        <f t="shared" si="96"/>
        <v>PASS</v>
      </c>
      <c r="J71" s="44">
        <v>44</v>
      </c>
      <c r="K71" s="44">
        <v>25</v>
      </c>
      <c r="L71" s="44">
        <f t="shared" si="87"/>
        <v>69</v>
      </c>
      <c r="M71" s="45" t="str">
        <f t="shared" si="97"/>
        <v>B+</v>
      </c>
      <c r="N71" s="45" t="str">
        <f t="shared" si="98"/>
        <v>7</v>
      </c>
      <c r="O71" s="45" t="str">
        <f t="shared" si="99"/>
        <v>PASS</v>
      </c>
      <c r="P71" s="44">
        <v>45</v>
      </c>
      <c r="Q71" s="44">
        <v>23</v>
      </c>
      <c r="R71" s="44">
        <f t="shared" si="88"/>
        <v>68</v>
      </c>
      <c r="S71" s="45" t="str">
        <f t="shared" si="100"/>
        <v>B+</v>
      </c>
      <c r="T71" s="45" t="str">
        <f t="shared" si="101"/>
        <v>7</v>
      </c>
      <c r="U71" s="46" t="str">
        <f t="shared" si="102"/>
        <v>PASS</v>
      </c>
      <c r="V71" s="44">
        <v>47</v>
      </c>
      <c r="W71" s="44">
        <v>25</v>
      </c>
      <c r="X71" s="44">
        <f t="shared" si="89"/>
        <v>72</v>
      </c>
      <c r="Y71" s="45" t="str">
        <f t="shared" si="103"/>
        <v>A</v>
      </c>
      <c r="Z71" s="45" t="str">
        <f t="shared" si="104"/>
        <v>8</v>
      </c>
      <c r="AA71" s="46" t="str">
        <f t="shared" si="105"/>
        <v>PASS</v>
      </c>
      <c r="AB71" s="44">
        <v>41</v>
      </c>
      <c r="AC71" s="44">
        <v>24</v>
      </c>
      <c r="AD71" s="44">
        <f t="shared" si="90"/>
        <v>65</v>
      </c>
      <c r="AE71" s="45" t="str">
        <f t="shared" si="106"/>
        <v>B+</v>
      </c>
      <c r="AF71" s="45" t="str">
        <f t="shared" si="107"/>
        <v>7</v>
      </c>
      <c r="AG71" s="46" t="str">
        <f t="shared" si="108"/>
        <v>PASS</v>
      </c>
      <c r="AH71" s="44">
        <v>48</v>
      </c>
      <c r="AI71" s="44">
        <v>44</v>
      </c>
      <c r="AJ71" s="44">
        <f t="shared" si="91"/>
        <v>92</v>
      </c>
      <c r="AK71" s="45" t="str">
        <f t="shared" si="109"/>
        <v>O</v>
      </c>
      <c r="AL71" s="45" t="str">
        <f t="shared" si="110"/>
        <v>10</v>
      </c>
      <c r="AM71" s="45" t="str">
        <f t="shared" si="111"/>
        <v>PASS</v>
      </c>
      <c r="AN71" s="44">
        <v>49</v>
      </c>
      <c r="AO71" s="44">
        <v>42</v>
      </c>
      <c r="AP71" s="44">
        <f t="shared" si="112"/>
        <v>91</v>
      </c>
      <c r="AQ71" s="45" t="str">
        <f t="shared" si="113"/>
        <v>O</v>
      </c>
      <c r="AR71" s="45" t="str">
        <f t="shared" si="114"/>
        <v>10</v>
      </c>
      <c r="AS71" s="46" t="str">
        <f t="shared" si="115"/>
        <v>PASS</v>
      </c>
      <c r="AT71" s="44">
        <v>47</v>
      </c>
      <c r="AU71" s="44">
        <v>47</v>
      </c>
      <c r="AV71" s="44">
        <f t="shared" si="92"/>
        <v>94</v>
      </c>
      <c r="AW71" s="45" t="str">
        <f t="shared" si="116"/>
        <v>O</v>
      </c>
      <c r="AX71" s="45" t="str">
        <f t="shared" si="117"/>
        <v>10</v>
      </c>
      <c r="AY71" s="45" t="str">
        <f t="shared" si="118"/>
        <v>PASS</v>
      </c>
      <c r="AZ71" s="44">
        <v>44</v>
      </c>
      <c r="BA71" s="60">
        <v>23</v>
      </c>
      <c r="BB71" s="44">
        <f t="shared" si="119"/>
        <v>67</v>
      </c>
      <c r="BC71" s="45" t="str">
        <f t="shared" si="120"/>
        <v>B+</v>
      </c>
      <c r="BD71" s="45" t="str">
        <f t="shared" si="121"/>
        <v>7</v>
      </c>
      <c r="BE71" s="44" t="str">
        <f t="shared" si="122"/>
        <v>PASS</v>
      </c>
      <c r="BF71" s="47">
        <v>95</v>
      </c>
      <c r="BG71" s="44" t="str">
        <f t="shared" si="123"/>
        <v>O</v>
      </c>
      <c r="BH71" s="44" t="str">
        <f t="shared" si="124"/>
        <v>10</v>
      </c>
      <c r="BI71" s="44" t="str">
        <f t="shared" si="125"/>
        <v>PASS</v>
      </c>
      <c r="BJ71" s="47">
        <f t="shared" si="126"/>
        <v>783</v>
      </c>
      <c r="BK71" s="47">
        <f t="shared" si="127"/>
        <v>175</v>
      </c>
      <c r="BL71" s="48">
        <f t="shared" si="128"/>
        <v>7.9545454545454541</v>
      </c>
      <c r="BM71" s="49">
        <f t="shared" si="129"/>
        <v>78.3</v>
      </c>
      <c r="BN71" s="50">
        <f>SUM(COUNTIF(D71:BI71, {"FAIL","AB"}))</f>
        <v>0</v>
      </c>
      <c r="BO71" s="53" t="str">
        <f t="shared" si="45"/>
        <v>FCD</v>
      </c>
      <c r="BQ71" s="44">
        <v>0</v>
      </c>
      <c r="BR71" s="44">
        <v>0</v>
      </c>
      <c r="BS71" s="44">
        <v>134</v>
      </c>
      <c r="BT71" s="44">
        <v>175</v>
      </c>
      <c r="BU71" s="79">
        <f t="shared" si="93"/>
        <v>3.8624999999999998</v>
      </c>
    </row>
    <row r="72" spans="1:73" ht="30" customHeight="1" x14ac:dyDescent="0.35">
      <c r="C72" s="12" t="s">
        <v>7</v>
      </c>
      <c r="D72" s="104">
        <f>COUNTIF(F4:F71,"&gt;=70")</f>
        <v>42</v>
      </c>
      <c r="E72" s="105"/>
      <c r="F72" s="105"/>
      <c r="G72" s="105"/>
      <c r="H72" s="105"/>
      <c r="I72" s="106"/>
      <c r="J72" s="104">
        <f>COUNTIF(L4:L71,"&gt;=70")</f>
        <v>30</v>
      </c>
      <c r="K72" s="105"/>
      <c r="L72" s="105"/>
      <c r="M72" s="105"/>
      <c r="N72" s="105"/>
      <c r="O72" s="106"/>
      <c r="P72" s="104">
        <f>COUNTIF(R4:R71,"&gt;=70")</f>
        <v>43</v>
      </c>
      <c r="Q72" s="105"/>
      <c r="R72" s="105"/>
      <c r="S72" s="105"/>
      <c r="T72" s="105"/>
      <c r="U72" s="106"/>
      <c r="V72" s="104">
        <f>COUNTIF(X4:X71,"&gt;=70")</f>
        <v>35</v>
      </c>
      <c r="W72" s="105"/>
      <c r="X72" s="105"/>
      <c r="Y72" s="105"/>
      <c r="Z72" s="105"/>
      <c r="AA72" s="106"/>
      <c r="AB72" s="104">
        <f>COUNTIF(AD4:AD71,"&gt;=70")</f>
        <v>50</v>
      </c>
      <c r="AC72" s="105"/>
      <c r="AD72" s="105"/>
      <c r="AE72" s="105"/>
      <c r="AF72" s="105"/>
      <c r="AG72" s="106"/>
      <c r="AH72" s="104">
        <f>COUNTIF(AJ4:AJ71,"&gt;=70")</f>
        <v>68</v>
      </c>
      <c r="AI72" s="105"/>
      <c r="AJ72" s="105"/>
      <c r="AK72" s="105"/>
      <c r="AL72" s="105"/>
      <c r="AM72" s="106"/>
      <c r="AN72" s="104">
        <f>COUNTIF(AP4:AP71,"&gt;=70")</f>
        <v>67</v>
      </c>
      <c r="AO72" s="105"/>
      <c r="AP72" s="105"/>
      <c r="AQ72" s="105"/>
      <c r="AR72" s="105"/>
      <c r="AS72" s="106"/>
      <c r="AT72" s="104">
        <f>COUNTIF(AV4:AV71,"&gt;=70")</f>
        <v>68</v>
      </c>
      <c r="AU72" s="105"/>
      <c r="AV72" s="105"/>
      <c r="AW72" s="105"/>
      <c r="AX72" s="105"/>
      <c r="AY72" s="106"/>
      <c r="AZ72" s="104">
        <f>COUNTIF(BB4:BB71,"&gt;=70")</f>
        <v>38</v>
      </c>
      <c r="BA72" s="105"/>
      <c r="BB72" s="105"/>
      <c r="BC72" s="105"/>
      <c r="BD72" s="105"/>
      <c r="BE72" s="101"/>
      <c r="BF72" s="99">
        <f>COUNTIF(BF4:BF71,"&gt;=70")</f>
        <v>68</v>
      </c>
      <c r="BG72" s="100"/>
      <c r="BH72" s="100"/>
      <c r="BI72" s="101"/>
      <c r="BJ72" s="29"/>
      <c r="BK72" s="92" t="s">
        <v>21</v>
      </c>
      <c r="BL72" s="92"/>
      <c r="BM72" s="92"/>
      <c r="BN72" s="92"/>
      <c r="BO72" s="33">
        <f>COUNTIF(BO4:BO71, "fcd")</f>
        <v>60</v>
      </c>
    </row>
    <row r="73" spans="1:73" ht="30" customHeight="1" x14ac:dyDescent="0.35">
      <c r="C73" s="10" t="s">
        <v>5</v>
      </c>
      <c r="D73" s="84">
        <f>COUNTIF(F4:F71,"&gt;=60")-D72</f>
        <v>13</v>
      </c>
      <c r="E73" s="85"/>
      <c r="F73" s="85"/>
      <c r="G73" s="85"/>
      <c r="H73" s="85"/>
      <c r="I73" s="86"/>
      <c r="J73" s="84">
        <f>COUNTIF(L4:L71,"&gt;=60")-J72</f>
        <v>21</v>
      </c>
      <c r="K73" s="85"/>
      <c r="L73" s="85"/>
      <c r="M73" s="85"/>
      <c r="N73" s="85"/>
      <c r="O73" s="86"/>
      <c r="P73" s="84">
        <f>COUNTIF(R4:R71,"&gt;=60")-P72</f>
        <v>16</v>
      </c>
      <c r="Q73" s="85"/>
      <c r="R73" s="85"/>
      <c r="S73" s="85"/>
      <c r="T73" s="85"/>
      <c r="U73" s="86"/>
      <c r="V73" s="84">
        <f>COUNTIF(X4:X71,"&gt;=60")-V72</f>
        <v>22</v>
      </c>
      <c r="W73" s="85"/>
      <c r="X73" s="85"/>
      <c r="Y73" s="85"/>
      <c r="Z73" s="85"/>
      <c r="AA73" s="86"/>
      <c r="AB73" s="84">
        <f>COUNTIF(AD4:AD71,"&gt;=60")-AB72</f>
        <v>12</v>
      </c>
      <c r="AC73" s="85"/>
      <c r="AD73" s="85"/>
      <c r="AE73" s="85"/>
      <c r="AF73" s="85"/>
      <c r="AG73" s="86"/>
      <c r="AH73" s="84">
        <f>COUNTIF(AJ4:AJ71,"&gt;=60")-AH72</f>
        <v>0</v>
      </c>
      <c r="AI73" s="85"/>
      <c r="AJ73" s="85"/>
      <c r="AK73" s="85"/>
      <c r="AL73" s="85"/>
      <c r="AM73" s="86"/>
      <c r="AN73" s="84">
        <f>COUNTIF(AP4:AP71,"&gt;=60")-AN72</f>
        <v>1</v>
      </c>
      <c r="AO73" s="85"/>
      <c r="AP73" s="85"/>
      <c r="AQ73" s="85"/>
      <c r="AR73" s="85"/>
      <c r="AS73" s="86"/>
      <c r="AT73" s="84">
        <f>COUNTIF(AV4:AV71,"&gt;=60")-AT72</f>
        <v>0</v>
      </c>
      <c r="AU73" s="85"/>
      <c r="AV73" s="85"/>
      <c r="AW73" s="85"/>
      <c r="AX73" s="85"/>
      <c r="AY73" s="86"/>
      <c r="AZ73" s="84">
        <f>COUNTIF(BB4:BB71,"&gt;=60")-AZ72</f>
        <v>25</v>
      </c>
      <c r="BA73" s="85"/>
      <c r="BB73" s="85"/>
      <c r="BC73" s="85"/>
      <c r="BD73" s="85"/>
      <c r="BE73" s="86"/>
      <c r="BF73" s="84">
        <f>COUNTIF(BF4:BF71,"&gt;=60")-BF72</f>
        <v>0</v>
      </c>
      <c r="BG73" s="85"/>
      <c r="BH73" s="85"/>
      <c r="BI73" s="86"/>
      <c r="BJ73" s="30"/>
      <c r="BK73" s="92" t="s">
        <v>22</v>
      </c>
      <c r="BL73" s="92"/>
      <c r="BM73" s="92"/>
      <c r="BN73" s="92"/>
      <c r="BO73" s="33">
        <f>COUNTIF(BO4:BO71, "fc")</f>
        <v>1</v>
      </c>
    </row>
    <row r="74" spans="1:73" ht="30" customHeight="1" x14ac:dyDescent="0.35">
      <c r="C74" s="10" t="s">
        <v>8</v>
      </c>
      <c r="D74" s="84">
        <f>D75-(D72+D73)</f>
        <v>8</v>
      </c>
      <c r="E74" s="102"/>
      <c r="F74" s="102"/>
      <c r="G74" s="102"/>
      <c r="H74" s="102"/>
      <c r="I74" s="103"/>
      <c r="J74" s="84">
        <f t="shared" ref="J74" si="131">J75-(J72+J73)</f>
        <v>16</v>
      </c>
      <c r="K74" s="102"/>
      <c r="L74" s="102"/>
      <c r="M74" s="102"/>
      <c r="N74" s="102"/>
      <c r="O74" s="103"/>
      <c r="P74" s="84">
        <f t="shared" ref="P74" si="132">P75-(P72+P73)</f>
        <v>8</v>
      </c>
      <c r="Q74" s="102"/>
      <c r="R74" s="102"/>
      <c r="S74" s="102"/>
      <c r="T74" s="102"/>
      <c r="U74" s="103"/>
      <c r="V74" s="84">
        <f t="shared" ref="V74" si="133">V75-(V72+V73)</f>
        <v>10</v>
      </c>
      <c r="W74" s="102"/>
      <c r="X74" s="102"/>
      <c r="Y74" s="102"/>
      <c r="Z74" s="102"/>
      <c r="AA74" s="103"/>
      <c r="AB74" s="84">
        <f t="shared" ref="AB74" si="134">AB75-(AB72+AB73)</f>
        <v>6</v>
      </c>
      <c r="AC74" s="102"/>
      <c r="AD74" s="102"/>
      <c r="AE74" s="102"/>
      <c r="AF74" s="102"/>
      <c r="AG74" s="103"/>
      <c r="AH74" s="84">
        <f t="shared" ref="AH74" si="135">AH75-(AH72+AH73)</f>
        <v>0</v>
      </c>
      <c r="AI74" s="102"/>
      <c r="AJ74" s="102"/>
      <c r="AK74" s="102"/>
      <c r="AL74" s="102"/>
      <c r="AM74" s="103"/>
      <c r="AN74" s="84">
        <f t="shared" ref="AN74" si="136">AN75-(AN72+AN73)</f>
        <v>0</v>
      </c>
      <c r="AO74" s="102"/>
      <c r="AP74" s="102"/>
      <c r="AQ74" s="102"/>
      <c r="AR74" s="102"/>
      <c r="AS74" s="103"/>
      <c r="AT74" s="84">
        <f t="shared" ref="AT74" si="137">AT75-(AT72+AT73)</f>
        <v>0</v>
      </c>
      <c r="AU74" s="102"/>
      <c r="AV74" s="102"/>
      <c r="AW74" s="102"/>
      <c r="AX74" s="102"/>
      <c r="AY74" s="103"/>
      <c r="AZ74" s="84">
        <f t="shared" ref="AZ74" si="138">AZ75-(AZ72+AZ73)</f>
        <v>3</v>
      </c>
      <c r="BA74" s="102"/>
      <c r="BB74" s="102"/>
      <c r="BC74" s="102"/>
      <c r="BD74" s="102"/>
      <c r="BE74" s="103"/>
      <c r="BF74" s="84">
        <f>BF75-(BF72+BF73)</f>
        <v>0</v>
      </c>
      <c r="BG74" s="102"/>
      <c r="BH74" s="102"/>
      <c r="BI74" s="103"/>
      <c r="BJ74" s="30"/>
      <c r="BK74" s="92" t="s">
        <v>23</v>
      </c>
      <c r="BL74" s="92"/>
      <c r="BM74" s="92"/>
      <c r="BN74" s="92"/>
      <c r="BO74" s="33">
        <f>COUNTIF(BO4:BO71,"SC")</f>
        <v>0</v>
      </c>
    </row>
    <row r="75" spans="1:73" ht="30" customHeight="1" x14ac:dyDescent="0.35">
      <c r="C75" s="10" t="s">
        <v>16</v>
      </c>
      <c r="D75" s="84">
        <f>COUNTIF(I4:I71,"Pass")</f>
        <v>63</v>
      </c>
      <c r="E75" s="85"/>
      <c r="F75" s="85"/>
      <c r="G75" s="85"/>
      <c r="H75" s="85"/>
      <c r="I75" s="86"/>
      <c r="J75" s="84">
        <f>COUNTIF(O4:O71,"Pass")</f>
        <v>67</v>
      </c>
      <c r="K75" s="85"/>
      <c r="L75" s="85"/>
      <c r="M75" s="85"/>
      <c r="N75" s="85"/>
      <c r="O75" s="86"/>
      <c r="P75" s="84">
        <f>COUNTIF(U4:U71,"Pass")</f>
        <v>67</v>
      </c>
      <c r="Q75" s="85"/>
      <c r="R75" s="85"/>
      <c r="S75" s="85"/>
      <c r="T75" s="85"/>
      <c r="U75" s="86"/>
      <c r="V75" s="84">
        <f>COUNTIF(AA4:AA71,"Pass")</f>
        <v>67</v>
      </c>
      <c r="W75" s="85"/>
      <c r="X75" s="85"/>
      <c r="Y75" s="85"/>
      <c r="Z75" s="85"/>
      <c r="AA75" s="86"/>
      <c r="AB75" s="84">
        <f>COUNTIF(AG4:AG71,"Pass")</f>
        <v>68</v>
      </c>
      <c r="AC75" s="85"/>
      <c r="AD75" s="85"/>
      <c r="AE75" s="85"/>
      <c r="AF75" s="85"/>
      <c r="AG75" s="86"/>
      <c r="AH75" s="84">
        <f>COUNTIF(AM4:AM71,"Pass")</f>
        <v>68</v>
      </c>
      <c r="AI75" s="85"/>
      <c r="AJ75" s="85"/>
      <c r="AK75" s="85"/>
      <c r="AL75" s="85"/>
      <c r="AM75" s="86"/>
      <c r="AN75" s="84">
        <f>COUNTIF(AS4:AS71,"Pass")</f>
        <v>68</v>
      </c>
      <c r="AO75" s="85"/>
      <c r="AP75" s="85"/>
      <c r="AQ75" s="85"/>
      <c r="AR75" s="85"/>
      <c r="AS75" s="86"/>
      <c r="AT75" s="84">
        <f>COUNTIF(AY4:AY71,"Pass")</f>
        <v>68</v>
      </c>
      <c r="AU75" s="85"/>
      <c r="AV75" s="85"/>
      <c r="AW75" s="85"/>
      <c r="AX75" s="85"/>
      <c r="AY75" s="86"/>
      <c r="AZ75" s="84">
        <f>COUNTIF(BE4:BE71,"Pass")</f>
        <v>66</v>
      </c>
      <c r="BA75" s="85"/>
      <c r="BB75" s="85"/>
      <c r="BC75" s="85"/>
      <c r="BD75" s="85"/>
      <c r="BE75" s="86"/>
      <c r="BF75" s="84">
        <f>COUNTIF(BI4:BI71,"Pass")</f>
        <v>68</v>
      </c>
      <c r="BG75" s="85"/>
      <c r="BH75" s="85"/>
      <c r="BI75" s="86"/>
      <c r="BJ75" s="30"/>
      <c r="BK75" s="92" t="s">
        <v>24</v>
      </c>
      <c r="BL75" s="92"/>
      <c r="BM75" s="92"/>
      <c r="BN75" s="92"/>
      <c r="BO75" s="33">
        <f>COUNTIF(BO4:BO71, "fail")</f>
        <v>7</v>
      </c>
    </row>
    <row r="76" spans="1:73" ht="30" customHeight="1" x14ac:dyDescent="0.35">
      <c r="C76" s="10" t="s">
        <v>6</v>
      </c>
      <c r="D76" s="84">
        <f>COUNTIF(I4:I71,"FaiL")</f>
        <v>5</v>
      </c>
      <c r="E76" s="85"/>
      <c r="F76" s="85"/>
      <c r="G76" s="85"/>
      <c r="H76" s="85"/>
      <c r="I76" s="86"/>
      <c r="J76" s="84">
        <f>COUNTIF(O4:O71,"FaiL")</f>
        <v>1</v>
      </c>
      <c r="K76" s="85"/>
      <c r="L76" s="85"/>
      <c r="M76" s="85"/>
      <c r="N76" s="85"/>
      <c r="O76" s="86"/>
      <c r="P76" s="84">
        <f>COUNTIF(U4:U71,"FaiL")</f>
        <v>1</v>
      </c>
      <c r="Q76" s="85"/>
      <c r="R76" s="85"/>
      <c r="S76" s="85"/>
      <c r="T76" s="85"/>
      <c r="U76" s="86"/>
      <c r="V76" s="84">
        <f>COUNTIF(AA4:AA71,"FaiL")</f>
        <v>1</v>
      </c>
      <c r="W76" s="85"/>
      <c r="X76" s="85"/>
      <c r="Y76" s="85"/>
      <c r="Z76" s="85"/>
      <c r="AA76" s="86"/>
      <c r="AB76" s="84">
        <f>COUNTIF(AG4:AG71,"FaiL")</f>
        <v>0</v>
      </c>
      <c r="AC76" s="85"/>
      <c r="AD76" s="85"/>
      <c r="AE76" s="85"/>
      <c r="AF76" s="85"/>
      <c r="AG76" s="86"/>
      <c r="AH76" s="84">
        <f>COUNTIF(AM4:AM71,"FaiL")</f>
        <v>0</v>
      </c>
      <c r="AI76" s="85"/>
      <c r="AJ76" s="85"/>
      <c r="AK76" s="85"/>
      <c r="AL76" s="85"/>
      <c r="AM76" s="86"/>
      <c r="AN76" s="84">
        <f>COUNTIF(AS4:AS71,"FaiL")</f>
        <v>0</v>
      </c>
      <c r="AO76" s="85"/>
      <c r="AP76" s="85"/>
      <c r="AQ76" s="85"/>
      <c r="AR76" s="85"/>
      <c r="AS76" s="86"/>
      <c r="AT76" s="84">
        <f>COUNTIF(AY4:AY71,"FaiL")</f>
        <v>0</v>
      </c>
      <c r="AU76" s="85"/>
      <c r="AV76" s="85"/>
      <c r="AW76" s="85"/>
      <c r="AX76" s="85"/>
      <c r="AY76" s="86"/>
      <c r="AZ76" s="84">
        <f>COUNTIF(BE4:BE71,"FaiL")</f>
        <v>1</v>
      </c>
      <c r="BA76" s="85"/>
      <c r="BB76" s="85"/>
      <c r="BC76" s="85"/>
      <c r="BD76" s="85"/>
      <c r="BE76" s="86"/>
      <c r="BF76" s="84">
        <f>COUNTIF(BI4:BI71,"FaiL")</f>
        <v>0</v>
      </c>
      <c r="BG76" s="85"/>
      <c r="BH76" s="85"/>
      <c r="BI76" s="86"/>
      <c r="BJ76" s="30"/>
      <c r="BK76" s="92" t="s">
        <v>25</v>
      </c>
      <c r="BL76" s="92"/>
      <c r="BM76" s="92"/>
      <c r="BN76" s="92"/>
      <c r="BO76" s="33">
        <f>BO72+BO73+BO74</f>
        <v>61</v>
      </c>
    </row>
    <row r="77" spans="1:73" ht="30" customHeight="1" x14ac:dyDescent="0.4">
      <c r="C77" s="10" t="s">
        <v>9</v>
      </c>
      <c r="D77" s="84">
        <f>COUNTIF(I4:I71,"AB")</f>
        <v>0</v>
      </c>
      <c r="E77" s="85"/>
      <c r="F77" s="85"/>
      <c r="G77" s="85"/>
      <c r="H77" s="85"/>
      <c r="I77" s="86"/>
      <c r="J77" s="84">
        <f>COUNTIF(O4:O71,"AB")</f>
        <v>0</v>
      </c>
      <c r="K77" s="85"/>
      <c r="L77" s="85"/>
      <c r="M77" s="85"/>
      <c r="N77" s="85"/>
      <c r="O77" s="86"/>
      <c r="P77" s="84">
        <f>COUNTIF(U4:U71,"AB")</f>
        <v>0</v>
      </c>
      <c r="Q77" s="85"/>
      <c r="R77" s="85"/>
      <c r="S77" s="85"/>
      <c r="T77" s="85"/>
      <c r="U77" s="86"/>
      <c r="V77" s="84">
        <f>COUNTIF(AA4:AA71,"AB")</f>
        <v>0</v>
      </c>
      <c r="W77" s="85"/>
      <c r="X77" s="85"/>
      <c r="Y77" s="85"/>
      <c r="Z77" s="85"/>
      <c r="AA77" s="86"/>
      <c r="AB77" s="84">
        <f>COUNTIF(AG4:AG71,"AB")</f>
        <v>0</v>
      </c>
      <c r="AC77" s="85"/>
      <c r="AD77" s="85"/>
      <c r="AE77" s="85"/>
      <c r="AF77" s="85"/>
      <c r="AG77" s="86"/>
      <c r="AH77" s="84">
        <f>COUNTIF(AM4:AM71,"AB")</f>
        <v>0</v>
      </c>
      <c r="AI77" s="85"/>
      <c r="AJ77" s="85"/>
      <c r="AK77" s="85"/>
      <c r="AL77" s="85"/>
      <c r="AM77" s="86"/>
      <c r="AN77" s="84">
        <f>COUNTIF(AS4:AS71,"AB")</f>
        <v>0</v>
      </c>
      <c r="AO77" s="85"/>
      <c r="AP77" s="85"/>
      <c r="AQ77" s="85"/>
      <c r="AR77" s="85"/>
      <c r="AS77" s="86"/>
      <c r="AT77" s="84">
        <f>COUNTIF(AY4:AY71,"AB")</f>
        <v>0</v>
      </c>
      <c r="AU77" s="85"/>
      <c r="AV77" s="85"/>
      <c r="AW77" s="85"/>
      <c r="AX77" s="85"/>
      <c r="AY77" s="86"/>
      <c r="AZ77" s="84">
        <f>COUNTIF(BE4:BE71,"AB")</f>
        <v>1</v>
      </c>
      <c r="BA77" s="85"/>
      <c r="BB77" s="85"/>
      <c r="BC77" s="85"/>
      <c r="BD77" s="85"/>
      <c r="BE77" s="86"/>
      <c r="BF77" s="84">
        <f>COUNTIF(BI4:BI71,"AB")</f>
        <v>0</v>
      </c>
      <c r="BG77" s="85"/>
      <c r="BH77" s="85"/>
      <c r="BI77" s="86"/>
      <c r="BJ77" s="30"/>
      <c r="BK77" s="92" t="s">
        <v>26</v>
      </c>
      <c r="BL77" s="92"/>
      <c r="BM77" s="92"/>
      <c r="BN77" s="92"/>
      <c r="BO77" s="34">
        <f>COUNTIF(BO4:BO71, "AB")</f>
        <v>0</v>
      </c>
    </row>
    <row r="78" spans="1:73" ht="30" customHeight="1" thickBot="1" x14ac:dyDescent="0.45">
      <c r="C78" s="11" t="s">
        <v>17</v>
      </c>
      <c r="D78" s="87">
        <f>(D75/(D75+D76)*100)</f>
        <v>92.64705882352942</v>
      </c>
      <c r="E78" s="88"/>
      <c r="F78" s="88"/>
      <c r="G78" s="88"/>
      <c r="H78" s="88"/>
      <c r="I78" s="89"/>
      <c r="J78" s="87">
        <f t="shared" ref="J78" si="139">(J75/(J75+J76)*100)</f>
        <v>98.529411764705884</v>
      </c>
      <c r="K78" s="88"/>
      <c r="L78" s="88"/>
      <c r="M78" s="88"/>
      <c r="N78" s="88"/>
      <c r="O78" s="89"/>
      <c r="P78" s="87">
        <f t="shared" ref="P78" si="140">(P75/(P75+P76)*100)</f>
        <v>98.529411764705884</v>
      </c>
      <c r="Q78" s="88"/>
      <c r="R78" s="88"/>
      <c r="S78" s="88"/>
      <c r="T78" s="88"/>
      <c r="U78" s="89"/>
      <c r="V78" s="87">
        <f t="shared" ref="V78" si="141">(V75/(V75+V76)*100)</f>
        <v>98.529411764705884</v>
      </c>
      <c r="W78" s="88"/>
      <c r="X78" s="88"/>
      <c r="Y78" s="88"/>
      <c r="Z78" s="88"/>
      <c r="AA78" s="89"/>
      <c r="AB78" s="87">
        <f t="shared" ref="AB78" si="142">(AB75/(AB75+AB76)*100)</f>
        <v>100</v>
      </c>
      <c r="AC78" s="88"/>
      <c r="AD78" s="88"/>
      <c r="AE78" s="88"/>
      <c r="AF78" s="88"/>
      <c r="AG78" s="89"/>
      <c r="AH78" s="87">
        <f t="shared" ref="AH78" si="143">(AH75/(AH75+AH76)*100)</f>
        <v>100</v>
      </c>
      <c r="AI78" s="88"/>
      <c r="AJ78" s="88"/>
      <c r="AK78" s="88"/>
      <c r="AL78" s="88"/>
      <c r="AM78" s="89"/>
      <c r="AN78" s="87">
        <f t="shared" ref="AN78" si="144">(AN75/(AN75+AN76)*100)</f>
        <v>100</v>
      </c>
      <c r="AO78" s="88"/>
      <c r="AP78" s="88"/>
      <c r="AQ78" s="88"/>
      <c r="AR78" s="88"/>
      <c r="AS78" s="89"/>
      <c r="AT78" s="87">
        <f t="shared" ref="AT78" si="145">(AT75/(AT75+AT76)*100)</f>
        <v>100</v>
      </c>
      <c r="AU78" s="88"/>
      <c r="AV78" s="88"/>
      <c r="AW78" s="88"/>
      <c r="AX78" s="88"/>
      <c r="AY78" s="89"/>
      <c r="AZ78" s="87">
        <f t="shared" ref="AZ78" si="146">(AZ75/(AZ75+AZ76)*100)</f>
        <v>98.507462686567166</v>
      </c>
      <c r="BA78" s="88"/>
      <c r="BB78" s="88"/>
      <c r="BC78" s="88"/>
      <c r="BD78" s="88"/>
      <c r="BE78" s="89"/>
      <c r="BF78" s="87">
        <f t="shared" ref="BF78" si="147">(BF75/(BF75+BF76)*100)</f>
        <v>100</v>
      </c>
      <c r="BG78" s="88"/>
      <c r="BH78" s="88"/>
      <c r="BI78" s="89"/>
      <c r="BJ78" s="31"/>
      <c r="BK78" s="92" t="s">
        <v>27</v>
      </c>
      <c r="BL78" s="92"/>
      <c r="BM78" s="92"/>
      <c r="BN78" s="92"/>
      <c r="BO78" s="35">
        <f>BO76/(BO76+BO75)*100</f>
        <v>89.705882352941174</v>
      </c>
    </row>
    <row r="79" spans="1:73" ht="31.2" x14ac:dyDescent="0.6">
      <c r="J79" s="2"/>
    </row>
  </sheetData>
  <autoFilter ref="A1:BO78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</autoFilter>
  <mergeCells count="99">
    <mergeCell ref="A1:BO1"/>
    <mergeCell ref="AH2:AM2"/>
    <mergeCell ref="AN2:AS2"/>
    <mergeCell ref="A2:A3"/>
    <mergeCell ref="B2:B3"/>
    <mergeCell ref="C2:C3"/>
    <mergeCell ref="D2:I2"/>
    <mergeCell ref="J2:O2"/>
    <mergeCell ref="P2:U2"/>
    <mergeCell ref="V2:AA2"/>
    <mergeCell ref="AB2:AG2"/>
    <mergeCell ref="BO2:BO3"/>
    <mergeCell ref="AT2:AY2"/>
    <mergeCell ref="BN2:BN3"/>
    <mergeCell ref="AZ2:BE2"/>
    <mergeCell ref="D73:I73"/>
    <mergeCell ref="J73:O73"/>
    <mergeCell ref="P73:U73"/>
    <mergeCell ref="V73:AA73"/>
    <mergeCell ref="AB73:AG73"/>
    <mergeCell ref="D72:I72"/>
    <mergeCell ref="J72:O72"/>
    <mergeCell ref="P72:U72"/>
    <mergeCell ref="V72:AA72"/>
    <mergeCell ref="AB72:AG72"/>
    <mergeCell ref="D74:I74"/>
    <mergeCell ref="J74:O74"/>
    <mergeCell ref="P74:U74"/>
    <mergeCell ref="V74:AA74"/>
    <mergeCell ref="AB74:AG74"/>
    <mergeCell ref="D75:I75"/>
    <mergeCell ref="J75:O75"/>
    <mergeCell ref="P75:U75"/>
    <mergeCell ref="V75:AA75"/>
    <mergeCell ref="AB75:AG75"/>
    <mergeCell ref="D78:I78"/>
    <mergeCell ref="J78:O78"/>
    <mergeCell ref="P78:U78"/>
    <mergeCell ref="V78:AA78"/>
    <mergeCell ref="AB78:AG78"/>
    <mergeCell ref="D76:I76"/>
    <mergeCell ref="J76:O76"/>
    <mergeCell ref="P76:U76"/>
    <mergeCell ref="V76:AA76"/>
    <mergeCell ref="AB76:AG76"/>
    <mergeCell ref="D77:I77"/>
    <mergeCell ref="J77:O77"/>
    <mergeCell ref="P77:U77"/>
    <mergeCell ref="V77:AA77"/>
    <mergeCell ref="AB77:AG77"/>
    <mergeCell ref="AT72:AY72"/>
    <mergeCell ref="AT78:AY78"/>
    <mergeCell ref="AH77:AM77"/>
    <mergeCell ref="AH78:AM78"/>
    <mergeCell ref="AN72:AS72"/>
    <mergeCell ref="AN73:AS73"/>
    <mergeCell ref="AN74:AS74"/>
    <mergeCell ref="AN75:AS75"/>
    <mergeCell ref="AN76:AS76"/>
    <mergeCell ref="AN77:AS77"/>
    <mergeCell ref="AN78:AS78"/>
    <mergeCell ref="AH72:AM72"/>
    <mergeCell ref="AH73:AM73"/>
    <mergeCell ref="AH74:AM74"/>
    <mergeCell ref="AH75:AM75"/>
    <mergeCell ref="AH76:AM76"/>
    <mergeCell ref="AT77:AY77"/>
    <mergeCell ref="AT76:AY76"/>
    <mergeCell ref="AT75:AY75"/>
    <mergeCell ref="AT74:AY74"/>
    <mergeCell ref="AT73:AY73"/>
    <mergeCell ref="AZ76:BE76"/>
    <mergeCell ref="AZ77:BE77"/>
    <mergeCell ref="AZ78:BE78"/>
    <mergeCell ref="BF72:BI72"/>
    <mergeCell ref="BF73:BI73"/>
    <mergeCell ref="BF74:BI74"/>
    <mergeCell ref="BF75:BI75"/>
    <mergeCell ref="BF76:BI76"/>
    <mergeCell ref="AZ72:BE72"/>
    <mergeCell ref="AZ73:BE73"/>
    <mergeCell ref="AZ74:BE74"/>
    <mergeCell ref="AZ75:BE75"/>
    <mergeCell ref="BQ2:BT2"/>
    <mergeCell ref="BU2:BU3"/>
    <mergeCell ref="BF77:BI77"/>
    <mergeCell ref="BF78:BI78"/>
    <mergeCell ref="BF2:BI2"/>
    <mergeCell ref="BK77:BN77"/>
    <mergeCell ref="BJ2:BJ3"/>
    <mergeCell ref="BK2:BK3"/>
    <mergeCell ref="BL2:BL3"/>
    <mergeCell ref="BK72:BN72"/>
    <mergeCell ref="BK73:BN73"/>
    <mergeCell ref="BK74:BN74"/>
    <mergeCell ref="BK75:BN75"/>
    <mergeCell ref="BK76:BN76"/>
    <mergeCell ref="BK78:BN78"/>
    <mergeCell ref="BM2:BM3"/>
  </mergeCells>
  <conditionalFormatting sqref="BO37:BO57 BO65:BO69 BO71">
    <cfRule type="containsText" dxfId="52" priority="520" operator="containsText" text="SC">
      <formula>NOT(ISERROR(SEARCH("SC",BO37)))</formula>
    </cfRule>
    <cfRule type="containsText" dxfId="51" priority="521" operator="containsText" text="SC">
      <formula>NOT(ISERROR(SEARCH("SC",BO37)))</formula>
    </cfRule>
    <cfRule type="containsText" dxfId="50" priority="522" operator="containsText" text="FAIL">
      <formula>NOT(ISERROR(SEARCH("FAIL",BO37)))</formula>
    </cfRule>
    <cfRule type="containsText" dxfId="49" priority="523" operator="containsText" text="FCD">
      <formula>NOT(ISERROR(SEARCH("FCD",BO37)))</formula>
    </cfRule>
  </conditionalFormatting>
  <conditionalFormatting sqref="BO58:BO64">
    <cfRule type="containsText" dxfId="48" priority="342" operator="containsText" text="SC">
      <formula>NOT(ISERROR(SEARCH("SC",BO58)))</formula>
    </cfRule>
    <cfRule type="containsText" dxfId="47" priority="343" operator="containsText" text="SC">
      <formula>NOT(ISERROR(SEARCH("SC",BO58)))</formula>
    </cfRule>
    <cfRule type="containsText" dxfId="46" priority="344" operator="containsText" text="FAIL">
      <formula>NOT(ISERROR(SEARCH("FAIL",BO58)))</formula>
    </cfRule>
    <cfRule type="containsText" dxfId="45" priority="345" operator="containsText" text="FCD">
      <formula>NOT(ISERROR(SEARCH("FCD",BO58)))</formula>
    </cfRule>
  </conditionalFormatting>
  <conditionalFormatting sqref="H4:I71 F4:F71 L4:O71 R4:U71 X4:AA71 AD4:AG71 AJ4:AM71 AP4:AS71 AV4:AY71 BB4:BE71 BG4:BI71">
    <cfRule type="containsText" dxfId="44" priority="322" operator="containsText" text="AB">
      <formula>NOT(ISERROR(SEARCH("AB",F4)))</formula>
    </cfRule>
    <cfRule type="containsText" dxfId="43" priority="323" operator="containsText" text="FAIL">
      <formula>NOT(ISERROR(SEARCH("FAIL",F4)))</formula>
    </cfRule>
    <cfRule type="containsText" dxfId="42" priority="324" operator="containsText" text="PASS">
      <formula>NOT(ISERROR(SEARCH("PASS",F4)))</formula>
    </cfRule>
    <cfRule type="containsText" dxfId="41" priority="325" operator="containsText" text="FL">
      <formula>NOT(ISERROR(SEARCH("FL",F4)))</formula>
    </cfRule>
  </conditionalFormatting>
  <conditionalFormatting sqref="BO4:BO24 BO31:BO36">
    <cfRule type="containsText" dxfId="40" priority="297" operator="containsText" text="SC">
      <formula>NOT(ISERROR(SEARCH("SC",BO4)))</formula>
    </cfRule>
    <cfRule type="containsText" dxfId="39" priority="298" operator="containsText" text="SC">
      <formula>NOT(ISERROR(SEARCH("SC",BO4)))</formula>
    </cfRule>
    <cfRule type="containsText" dxfId="38" priority="299" operator="containsText" text="FAIL">
      <formula>NOT(ISERROR(SEARCH("FAIL",BO4)))</formula>
    </cfRule>
    <cfRule type="containsText" dxfId="37" priority="300" operator="containsText" text="FCD">
      <formula>NOT(ISERROR(SEARCH("FCD",BO4)))</formula>
    </cfRule>
  </conditionalFormatting>
  <conditionalFormatting sqref="BO25:BO30">
    <cfRule type="containsText" dxfId="36" priority="221" operator="containsText" text="SC">
      <formula>NOT(ISERROR(SEARCH("SC",BO25)))</formula>
    </cfRule>
    <cfRule type="containsText" dxfId="35" priority="222" operator="containsText" text="SC">
      <formula>NOT(ISERROR(SEARCH("SC",BO25)))</formula>
    </cfRule>
    <cfRule type="containsText" dxfId="34" priority="223" operator="containsText" text="FAIL">
      <formula>NOT(ISERROR(SEARCH("FAIL",BO25)))</formula>
    </cfRule>
    <cfRule type="containsText" dxfId="33" priority="224" operator="containsText" text="FCD">
      <formula>NOT(ISERROR(SEARCH("FCD",BO25)))</formula>
    </cfRule>
  </conditionalFormatting>
  <conditionalFormatting sqref="BO70">
    <cfRule type="containsText" dxfId="32" priority="191" operator="containsText" text="SC">
      <formula>NOT(ISERROR(SEARCH("SC",BO70)))</formula>
    </cfRule>
    <cfRule type="containsText" dxfId="31" priority="192" operator="containsText" text="SC">
      <formula>NOT(ISERROR(SEARCH("SC",BO70)))</formula>
    </cfRule>
    <cfRule type="containsText" dxfId="30" priority="193" operator="containsText" text="FAIL">
      <formula>NOT(ISERROR(SEARCH("FAIL",BO70)))</formula>
    </cfRule>
    <cfRule type="containsText" dxfId="29" priority="194" operator="containsText" text="FCD">
      <formula>NOT(ISERROR(SEARCH("FCD",BO70)))</formula>
    </cfRule>
  </conditionalFormatting>
  <conditionalFormatting sqref="K1:K3 K72:K1048576">
    <cfRule type="cellIs" dxfId="28" priority="46" operator="lessThan">
      <formula>18</formula>
    </cfRule>
  </conditionalFormatting>
  <conditionalFormatting sqref="J4:J71">
    <cfRule type="cellIs" dxfId="27" priority="28" operator="lessThan">
      <formula>21</formula>
    </cfRule>
  </conditionalFormatting>
  <conditionalFormatting sqref="P22:P71">
    <cfRule type="cellIs" dxfId="26" priority="27" operator="lessThan">
      <formula>21</formula>
    </cfRule>
  </conditionalFormatting>
  <conditionalFormatting sqref="P4:P21">
    <cfRule type="cellIs" dxfId="25" priority="26" operator="lessThan">
      <formula>21</formula>
    </cfRule>
  </conditionalFormatting>
  <conditionalFormatting sqref="V22:V71">
    <cfRule type="cellIs" dxfId="24" priority="25" operator="lessThan">
      <formula>21</formula>
    </cfRule>
  </conditionalFormatting>
  <conditionalFormatting sqref="V4:V21">
    <cfRule type="cellIs" dxfId="23" priority="24" operator="lessThan">
      <formula>21</formula>
    </cfRule>
  </conditionalFormatting>
  <conditionalFormatting sqref="AB22:AB71">
    <cfRule type="cellIs" dxfId="22" priority="23" operator="lessThan">
      <formula>21</formula>
    </cfRule>
  </conditionalFormatting>
  <conditionalFormatting sqref="AB4:AB21">
    <cfRule type="cellIs" dxfId="21" priority="22" operator="lessThan">
      <formula>21</formula>
    </cfRule>
  </conditionalFormatting>
  <conditionalFormatting sqref="AH22:AH71">
    <cfRule type="cellIs" dxfId="20" priority="21" operator="lessThan">
      <formula>21</formula>
    </cfRule>
  </conditionalFormatting>
  <conditionalFormatting sqref="AH4:AH21">
    <cfRule type="cellIs" dxfId="19" priority="20" operator="lessThan">
      <formula>21</formula>
    </cfRule>
  </conditionalFormatting>
  <conditionalFormatting sqref="AN22:AN71">
    <cfRule type="cellIs" dxfId="18" priority="19" operator="lessThan">
      <formula>21</formula>
    </cfRule>
  </conditionalFormatting>
  <conditionalFormatting sqref="AN4:AN21">
    <cfRule type="cellIs" dxfId="17" priority="18" operator="lessThan">
      <formula>21</formula>
    </cfRule>
  </conditionalFormatting>
  <conditionalFormatting sqref="AT22:AT71">
    <cfRule type="cellIs" dxfId="16" priority="17" operator="lessThan">
      <formula>21</formula>
    </cfRule>
  </conditionalFormatting>
  <conditionalFormatting sqref="AT4:AT21">
    <cfRule type="cellIs" dxfId="15" priority="16" operator="lessThan">
      <formula>21</formula>
    </cfRule>
  </conditionalFormatting>
  <conditionalFormatting sqref="AZ22:AZ71">
    <cfRule type="cellIs" dxfId="14" priority="15" operator="lessThan">
      <formula>21</formula>
    </cfRule>
  </conditionalFormatting>
  <conditionalFormatting sqref="AZ4:AZ21">
    <cfRule type="cellIs" dxfId="13" priority="14" operator="lessThan">
      <formula>21</formula>
    </cfRule>
  </conditionalFormatting>
  <conditionalFormatting sqref="BF4:BF71">
    <cfRule type="containsText" dxfId="12" priority="10" operator="containsText" text="AB">
      <formula>NOT(ISERROR(SEARCH("AB",BF4)))</formula>
    </cfRule>
    <cfRule type="containsText" dxfId="11" priority="11" operator="containsText" text="FAIL">
      <formula>NOT(ISERROR(SEARCH("FAIL",BF4)))</formula>
    </cfRule>
    <cfRule type="containsText" dxfId="10" priority="12" operator="containsText" text="PASS">
      <formula>NOT(ISERROR(SEARCH("PASS",BF4)))</formula>
    </cfRule>
    <cfRule type="containsText" dxfId="9" priority="13" operator="containsText" text="FL">
      <formula>NOT(ISERROR(SEARCH("FL",BF4)))</formula>
    </cfRule>
  </conditionalFormatting>
  <conditionalFormatting sqref="E4:E71">
    <cfRule type="cellIs" dxfId="8" priority="9" operator="lessThan">
      <formula>18</formula>
    </cfRule>
  </conditionalFormatting>
  <conditionalFormatting sqref="K4:K71">
    <cfRule type="cellIs" dxfId="7" priority="8" operator="lessThan">
      <formula>18</formula>
    </cfRule>
  </conditionalFormatting>
  <conditionalFormatting sqref="Q4:Q71">
    <cfRule type="cellIs" dxfId="6" priority="7" operator="lessThan">
      <formula>18</formula>
    </cfRule>
  </conditionalFormatting>
  <conditionalFormatting sqref="W4:W71">
    <cfRule type="cellIs" dxfId="5" priority="6" operator="lessThan">
      <formula>18</formula>
    </cfRule>
  </conditionalFormatting>
  <conditionalFormatting sqref="AC4:AC71">
    <cfRule type="cellIs" dxfId="4" priority="5" operator="lessThan">
      <formula>18</formula>
    </cfRule>
  </conditionalFormatting>
  <conditionalFormatting sqref="AI4:AI71">
    <cfRule type="cellIs" dxfId="3" priority="4" operator="lessThan">
      <formula>18</formula>
    </cfRule>
  </conditionalFormatting>
  <conditionalFormatting sqref="AO4:AO71">
    <cfRule type="cellIs" dxfId="2" priority="3" operator="lessThan">
      <formula>18</formula>
    </cfRule>
  </conditionalFormatting>
  <conditionalFormatting sqref="AU4:AU71">
    <cfRule type="cellIs" dxfId="1" priority="2" operator="lessThan">
      <formula>18</formula>
    </cfRule>
  </conditionalFormatting>
  <conditionalFormatting sqref="BA4:BA71">
    <cfRule type="cellIs" dxfId="0" priority="1" operator="lessThan">
      <formula>18</formula>
    </cfRule>
  </conditionalFormatting>
  <pageMargins left="0.31496062992125984" right="0.31496062992125984" top="0.3543307086614173" bottom="0.3543307086614173" header="0" footer="0"/>
  <pageSetup paperSize="9" scale="5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2"/>
  <sheetViews>
    <sheetView topLeftCell="A34" zoomScale="80" zoomScaleNormal="80" workbookViewId="0">
      <selection activeCell="N44" sqref="N44"/>
    </sheetView>
  </sheetViews>
  <sheetFormatPr defaultColWidth="9.109375" defaultRowHeight="13.2" x14ac:dyDescent="0.25"/>
  <cols>
    <col min="1" max="1" width="14" style="13" customWidth="1"/>
    <col min="2" max="2" width="33.33203125" style="13" customWidth="1"/>
    <col min="3" max="3" width="19.6640625" style="13" customWidth="1"/>
    <col min="4" max="4" width="23" style="13" customWidth="1"/>
    <col min="5" max="5" width="17" style="13" customWidth="1"/>
    <col min="6" max="6" width="16.33203125" style="13" customWidth="1"/>
    <col min="7" max="7" width="17.109375" style="13" customWidth="1"/>
    <col min="8" max="8" width="14.6640625" style="23" customWidth="1"/>
    <col min="9" max="16384" width="9.109375" style="13"/>
  </cols>
  <sheetData>
    <row r="1" spans="1:8" ht="60" customHeight="1" x14ac:dyDescent="0.25">
      <c r="A1" s="121" t="s">
        <v>215</v>
      </c>
      <c r="B1" s="122"/>
      <c r="C1" s="122"/>
      <c r="D1" s="122"/>
      <c r="E1" s="122"/>
      <c r="F1" s="122"/>
      <c r="G1" s="122"/>
      <c r="H1" s="122"/>
    </row>
    <row r="2" spans="1:8" ht="31.2" x14ac:dyDescent="0.25">
      <c r="A2" s="26" t="s">
        <v>28</v>
      </c>
      <c r="B2" s="27" t="s">
        <v>29</v>
      </c>
      <c r="C2" s="26" t="s">
        <v>30</v>
      </c>
      <c r="D2" s="26" t="s">
        <v>31</v>
      </c>
      <c r="E2" s="26" t="s">
        <v>32</v>
      </c>
      <c r="F2" s="26" t="s">
        <v>33</v>
      </c>
      <c r="G2" s="26" t="s">
        <v>34</v>
      </c>
      <c r="H2" s="28" t="s">
        <v>35</v>
      </c>
    </row>
    <row r="3" spans="1:8" ht="34.5" customHeight="1" x14ac:dyDescent="0.25">
      <c r="A3" s="25">
        <v>1</v>
      </c>
      <c r="B3" s="57" t="s">
        <v>59</v>
      </c>
      <c r="C3" s="24" t="s">
        <v>60</v>
      </c>
      <c r="D3" s="57" t="s">
        <v>216</v>
      </c>
      <c r="E3" s="24">
        <v>68</v>
      </c>
      <c r="F3" s="3">
        <v>63</v>
      </c>
      <c r="G3" s="3">
        <f t="shared" ref="G3:G12" si="0">(E3-F3)</f>
        <v>5</v>
      </c>
      <c r="H3" s="5">
        <f>(F3/E3)*100</f>
        <v>92.64705882352942</v>
      </c>
    </row>
    <row r="4" spans="1:8" ht="34.5" customHeight="1" x14ac:dyDescent="0.25">
      <c r="A4" s="25">
        <v>2</v>
      </c>
      <c r="B4" s="57" t="s">
        <v>48</v>
      </c>
      <c r="C4" s="24" t="s">
        <v>67</v>
      </c>
      <c r="D4" s="57" t="s">
        <v>64</v>
      </c>
      <c r="E4" s="24">
        <v>68</v>
      </c>
      <c r="F4" s="3">
        <v>67</v>
      </c>
      <c r="G4" s="3">
        <f t="shared" si="0"/>
        <v>1</v>
      </c>
      <c r="H4" s="5">
        <f t="shared" ref="H4:H11" si="1">(F4/E4)*100</f>
        <v>98.529411764705884</v>
      </c>
    </row>
    <row r="5" spans="1:8" ht="34.5" customHeight="1" x14ac:dyDescent="0.25">
      <c r="A5" s="25">
        <v>3</v>
      </c>
      <c r="B5" s="57" t="s">
        <v>58</v>
      </c>
      <c r="C5" s="24" t="s">
        <v>68</v>
      </c>
      <c r="D5" s="57" t="s">
        <v>217</v>
      </c>
      <c r="E5" s="24">
        <v>68</v>
      </c>
      <c r="F5" s="3">
        <v>67</v>
      </c>
      <c r="G5" s="3">
        <f t="shared" si="0"/>
        <v>1</v>
      </c>
      <c r="H5" s="5">
        <f t="shared" si="1"/>
        <v>98.529411764705884</v>
      </c>
    </row>
    <row r="6" spans="1:8" ht="34.5" customHeight="1" x14ac:dyDescent="0.25">
      <c r="A6" s="25">
        <v>4</v>
      </c>
      <c r="B6" s="57" t="s">
        <v>221</v>
      </c>
      <c r="C6" s="24" t="s">
        <v>69</v>
      </c>
      <c r="D6" s="57" t="s">
        <v>218</v>
      </c>
      <c r="E6" s="24">
        <v>68</v>
      </c>
      <c r="F6" s="3">
        <v>67</v>
      </c>
      <c r="G6" s="3">
        <f t="shared" si="0"/>
        <v>1</v>
      </c>
      <c r="H6" s="5">
        <f t="shared" si="1"/>
        <v>98.529411764705884</v>
      </c>
    </row>
    <row r="7" spans="1:8" ht="34.5" customHeight="1" x14ac:dyDescent="0.25">
      <c r="A7" s="25">
        <v>5</v>
      </c>
      <c r="B7" s="57" t="s">
        <v>49</v>
      </c>
      <c r="C7" s="24" t="s">
        <v>71</v>
      </c>
      <c r="D7" s="57" t="s">
        <v>62</v>
      </c>
      <c r="E7" s="24">
        <v>68</v>
      </c>
      <c r="F7" s="3">
        <v>68</v>
      </c>
      <c r="G7" s="3">
        <f t="shared" si="0"/>
        <v>0</v>
      </c>
      <c r="H7" s="5">
        <f t="shared" si="1"/>
        <v>100</v>
      </c>
    </row>
    <row r="8" spans="1:8" ht="34.5" customHeight="1" x14ac:dyDescent="0.25">
      <c r="A8" s="25">
        <v>6</v>
      </c>
      <c r="B8" s="57" t="s">
        <v>50</v>
      </c>
      <c r="C8" s="24" t="s">
        <v>70</v>
      </c>
      <c r="D8" s="57" t="s">
        <v>219</v>
      </c>
      <c r="E8" s="24">
        <v>68</v>
      </c>
      <c r="F8" s="3">
        <v>68</v>
      </c>
      <c r="G8" s="3">
        <f t="shared" si="0"/>
        <v>0</v>
      </c>
      <c r="H8" s="5">
        <f t="shared" si="1"/>
        <v>100</v>
      </c>
    </row>
    <row r="9" spans="1:8" ht="34.5" customHeight="1" x14ac:dyDescent="0.25">
      <c r="A9" s="25">
        <v>7</v>
      </c>
      <c r="B9" s="57" t="s">
        <v>51</v>
      </c>
      <c r="C9" s="24" t="s">
        <v>72</v>
      </c>
      <c r="D9" s="57" t="s">
        <v>63</v>
      </c>
      <c r="E9" s="24">
        <v>68</v>
      </c>
      <c r="F9" s="3">
        <v>68</v>
      </c>
      <c r="G9" s="3">
        <f t="shared" si="0"/>
        <v>0</v>
      </c>
      <c r="H9" s="5">
        <f t="shared" si="1"/>
        <v>100</v>
      </c>
    </row>
    <row r="10" spans="1:8" ht="34.5" customHeight="1" x14ac:dyDescent="0.25">
      <c r="A10" s="25">
        <v>8</v>
      </c>
      <c r="B10" s="57" t="s">
        <v>52</v>
      </c>
      <c r="C10" s="24" t="s">
        <v>57</v>
      </c>
      <c r="D10" s="57" t="s">
        <v>220</v>
      </c>
      <c r="E10" s="24">
        <v>68</v>
      </c>
      <c r="F10" s="3">
        <v>68</v>
      </c>
      <c r="G10" s="3">
        <f t="shared" si="0"/>
        <v>0</v>
      </c>
      <c r="H10" s="5">
        <f t="shared" si="1"/>
        <v>100</v>
      </c>
    </row>
    <row r="11" spans="1:8" ht="34.5" customHeight="1" x14ac:dyDescent="0.25">
      <c r="A11" s="25">
        <v>9</v>
      </c>
      <c r="B11" s="57" t="s">
        <v>53</v>
      </c>
      <c r="C11" s="24" t="s">
        <v>56</v>
      </c>
      <c r="D11" s="57" t="s">
        <v>65</v>
      </c>
      <c r="E11" s="24">
        <v>68</v>
      </c>
      <c r="F11" s="3">
        <v>66</v>
      </c>
      <c r="G11" s="3">
        <f t="shared" si="0"/>
        <v>2</v>
      </c>
      <c r="H11" s="5">
        <f t="shared" si="1"/>
        <v>97.058823529411768</v>
      </c>
    </row>
    <row r="12" spans="1:8" ht="34.5" customHeight="1" x14ac:dyDescent="0.25">
      <c r="A12" s="25">
        <v>10</v>
      </c>
      <c r="B12" s="57" t="s">
        <v>54</v>
      </c>
      <c r="C12" s="24" t="s">
        <v>55</v>
      </c>
      <c r="D12" s="57"/>
      <c r="E12" s="24">
        <v>68</v>
      </c>
      <c r="F12" s="3">
        <v>68</v>
      </c>
      <c r="G12" s="3">
        <f t="shared" si="0"/>
        <v>0</v>
      </c>
      <c r="H12" s="5">
        <f t="shared" ref="H12" si="2">(F12/E12)*100</f>
        <v>100</v>
      </c>
    </row>
    <row r="13" spans="1:8" ht="15.6" x14ac:dyDescent="0.25">
      <c r="A13" s="39"/>
      <c r="B13" s="40"/>
      <c r="C13" s="41"/>
      <c r="D13" s="40"/>
      <c r="E13" s="41"/>
      <c r="F13" s="42"/>
      <c r="G13" s="42"/>
      <c r="H13" s="43"/>
    </row>
    <row r="14" spans="1:8" x14ac:dyDescent="0.25">
      <c r="E14" s="14"/>
      <c r="F14" s="14"/>
      <c r="G14" s="14"/>
      <c r="H14" s="15"/>
    </row>
    <row r="15" spans="1:8" ht="20.100000000000001" customHeight="1" x14ac:dyDescent="0.3">
      <c r="B15" s="16" t="s">
        <v>36</v>
      </c>
      <c r="C15" s="17">
        <v>68</v>
      </c>
      <c r="D15" s="18"/>
      <c r="E15" s="14"/>
      <c r="F15" s="14"/>
      <c r="G15" s="14"/>
      <c r="H15" s="15"/>
    </row>
    <row r="16" spans="1:8" ht="20.100000000000001" customHeight="1" x14ac:dyDescent="0.3">
      <c r="B16" s="16" t="s">
        <v>7</v>
      </c>
      <c r="C16" s="17">
        <v>60</v>
      </c>
      <c r="D16" s="18"/>
      <c r="E16" s="14"/>
      <c r="F16" s="14"/>
      <c r="G16" s="14"/>
      <c r="H16" s="15"/>
    </row>
    <row r="17" spans="1:8" ht="20.100000000000001" customHeight="1" x14ac:dyDescent="0.3">
      <c r="B17" s="16" t="s">
        <v>5</v>
      </c>
      <c r="C17" s="17">
        <v>1</v>
      </c>
      <c r="D17" s="18"/>
      <c r="E17" s="14"/>
      <c r="F17" s="14"/>
      <c r="G17" s="14"/>
      <c r="H17" s="15"/>
    </row>
    <row r="18" spans="1:8" ht="20.100000000000001" customHeight="1" x14ac:dyDescent="0.3">
      <c r="B18" s="16" t="s">
        <v>8</v>
      </c>
      <c r="C18" s="17">
        <v>0</v>
      </c>
      <c r="D18" s="18"/>
      <c r="E18" s="14"/>
      <c r="F18" s="14"/>
      <c r="G18" s="14"/>
      <c r="H18" s="15"/>
    </row>
    <row r="19" spans="1:8" ht="20.100000000000001" customHeight="1" x14ac:dyDescent="0.3">
      <c r="B19" s="16" t="s">
        <v>10</v>
      </c>
      <c r="C19" s="17">
        <v>7</v>
      </c>
      <c r="D19" s="18"/>
      <c r="G19" s="14"/>
      <c r="H19" s="15"/>
    </row>
    <row r="20" spans="1:8" ht="20.100000000000001" customHeight="1" x14ac:dyDescent="0.3">
      <c r="B20" s="16" t="s">
        <v>35</v>
      </c>
      <c r="C20" s="17">
        <v>90</v>
      </c>
      <c r="D20" s="19"/>
      <c r="E20" s="14"/>
      <c r="F20" s="14"/>
      <c r="G20" s="14"/>
      <c r="H20" s="15"/>
    </row>
    <row r="21" spans="1:8" ht="14.4" x14ac:dyDescent="0.3">
      <c r="B21" s="20"/>
      <c r="C21" s="14"/>
      <c r="D21" s="14"/>
      <c r="E21" s="14"/>
      <c r="F21" s="14"/>
      <c r="G21" s="14"/>
      <c r="H21" s="15"/>
    </row>
    <row r="22" spans="1:8" ht="15" customHeight="1" x14ac:dyDescent="0.25">
      <c r="A22" s="14"/>
      <c r="B22" s="14"/>
      <c r="C22" s="14"/>
      <c r="D22" s="14"/>
      <c r="E22" s="15"/>
      <c r="H22" s="13"/>
    </row>
    <row r="23" spans="1:8" ht="20.100000000000001" customHeight="1" x14ac:dyDescent="0.25">
      <c r="A23" s="21" t="s">
        <v>2</v>
      </c>
      <c r="B23" s="21" t="s">
        <v>1</v>
      </c>
      <c r="C23" s="22" t="s">
        <v>4</v>
      </c>
      <c r="D23" s="22" t="s">
        <v>66</v>
      </c>
      <c r="H23" s="13"/>
    </row>
    <row r="24" spans="1:8" ht="20.100000000000001" customHeight="1" x14ac:dyDescent="0.25">
      <c r="A24" s="63" t="s">
        <v>86</v>
      </c>
      <c r="B24" s="64" t="s">
        <v>87</v>
      </c>
      <c r="C24" s="62">
        <v>9.32</v>
      </c>
      <c r="D24" s="62">
        <v>876</v>
      </c>
      <c r="H24" s="13"/>
    </row>
    <row r="25" spans="1:8" ht="20.100000000000001" customHeight="1" x14ac:dyDescent="0.25">
      <c r="A25" s="63" t="s">
        <v>88</v>
      </c>
      <c r="B25" s="64" t="s">
        <v>89</v>
      </c>
      <c r="C25" s="62">
        <v>9.09</v>
      </c>
      <c r="D25" s="62">
        <v>889</v>
      </c>
      <c r="H25" s="13"/>
    </row>
    <row r="26" spans="1:8" ht="20.100000000000001" customHeight="1" x14ac:dyDescent="0.25">
      <c r="A26" s="63" t="s">
        <v>96</v>
      </c>
      <c r="B26" s="64" t="s">
        <v>97</v>
      </c>
      <c r="C26" s="62">
        <v>9.27</v>
      </c>
      <c r="D26" s="62">
        <v>885</v>
      </c>
      <c r="H26" s="13"/>
    </row>
    <row r="27" spans="1:8" ht="20.100000000000001" customHeight="1" x14ac:dyDescent="0.25">
      <c r="A27" s="63" t="s">
        <v>118</v>
      </c>
      <c r="B27" s="64" t="s">
        <v>119</v>
      </c>
      <c r="C27" s="62">
        <v>9.14</v>
      </c>
      <c r="D27" s="62">
        <v>878</v>
      </c>
    </row>
    <row r="28" spans="1:8" ht="20.100000000000001" customHeight="1" x14ac:dyDescent="0.25">
      <c r="A28" s="63" t="s">
        <v>134</v>
      </c>
      <c r="B28" s="64" t="s">
        <v>135</v>
      </c>
      <c r="C28" s="62">
        <v>9.64</v>
      </c>
      <c r="D28" s="62">
        <v>905</v>
      </c>
    </row>
    <row r="29" spans="1:8" ht="20.100000000000001" customHeight="1" x14ac:dyDescent="0.25">
      <c r="A29" s="63" t="s">
        <v>136</v>
      </c>
      <c r="B29" s="64" t="s">
        <v>137</v>
      </c>
      <c r="C29" s="62">
        <v>9.23</v>
      </c>
      <c r="D29" s="62">
        <v>884</v>
      </c>
    </row>
    <row r="30" spans="1:8" ht="20.100000000000001" customHeight="1" x14ac:dyDescent="0.25">
      <c r="A30" s="63" t="s">
        <v>138</v>
      </c>
      <c r="B30" s="64" t="s">
        <v>139</v>
      </c>
      <c r="C30" s="62">
        <v>9.36</v>
      </c>
      <c r="D30" s="62">
        <v>888</v>
      </c>
    </row>
    <row r="31" spans="1:8" ht="20.100000000000001" customHeight="1" x14ac:dyDescent="0.25">
      <c r="A31" s="63" t="s">
        <v>140</v>
      </c>
      <c r="B31" s="64" t="s">
        <v>141</v>
      </c>
      <c r="C31" s="62">
        <v>9.23</v>
      </c>
      <c r="D31" s="62">
        <v>877</v>
      </c>
    </row>
    <row r="32" spans="1:8" ht="20.100000000000001" customHeight="1" x14ac:dyDescent="0.25">
      <c r="A32" s="63" t="s">
        <v>144</v>
      </c>
      <c r="B32" s="64" t="s">
        <v>145</v>
      </c>
      <c r="C32" s="62">
        <v>9.18</v>
      </c>
      <c r="D32" s="62">
        <v>884</v>
      </c>
    </row>
    <row r="33" spans="1:11" ht="20.100000000000001" customHeight="1" x14ac:dyDescent="0.25">
      <c r="A33" s="63" t="s">
        <v>148</v>
      </c>
      <c r="B33" s="64" t="s">
        <v>149</v>
      </c>
      <c r="C33" s="62">
        <v>9.36</v>
      </c>
      <c r="D33" s="62">
        <v>890</v>
      </c>
    </row>
    <row r="34" spans="1:11" ht="20.100000000000001" customHeight="1" x14ac:dyDescent="0.25">
      <c r="A34" s="63" t="s">
        <v>152</v>
      </c>
      <c r="B34" s="64" t="s">
        <v>153</v>
      </c>
      <c r="C34" s="62">
        <v>9.36</v>
      </c>
      <c r="D34" s="62">
        <v>914</v>
      </c>
    </row>
    <row r="35" spans="1:11" ht="20.100000000000001" customHeight="1" x14ac:dyDescent="0.25">
      <c r="A35" s="63" t="s">
        <v>156</v>
      </c>
      <c r="B35" s="64" t="s">
        <v>157</v>
      </c>
      <c r="C35" s="62">
        <v>9.18</v>
      </c>
      <c r="D35" s="62">
        <v>884</v>
      </c>
    </row>
    <row r="36" spans="1:11" ht="20.100000000000001" customHeight="1" x14ac:dyDescent="0.25">
      <c r="A36" s="63" t="s">
        <v>160</v>
      </c>
      <c r="B36" s="64" t="s">
        <v>161</v>
      </c>
      <c r="C36" s="62">
        <v>9.32</v>
      </c>
      <c r="D36" s="62">
        <v>901</v>
      </c>
    </row>
    <row r="37" spans="1:11" ht="20.100000000000001" customHeight="1" x14ac:dyDescent="0.25">
      <c r="A37" s="63" t="s">
        <v>172</v>
      </c>
      <c r="B37" s="64" t="s">
        <v>173</v>
      </c>
      <c r="C37" s="62">
        <v>9.4499999999999993</v>
      </c>
      <c r="D37" s="62">
        <v>905</v>
      </c>
    </row>
    <row r="38" spans="1:11" ht="20.100000000000001" customHeight="1" x14ac:dyDescent="0.25">
      <c r="A38" s="63" t="s">
        <v>178</v>
      </c>
      <c r="B38" s="64" t="s">
        <v>179</v>
      </c>
      <c r="C38" s="62">
        <v>9.09</v>
      </c>
      <c r="D38" s="62">
        <v>882</v>
      </c>
    </row>
    <row r="39" spans="1:11" ht="20.100000000000001" customHeight="1" x14ac:dyDescent="0.25">
      <c r="A39" s="63" t="s">
        <v>180</v>
      </c>
      <c r="B39" s="64" t="s">
        <v>181</v>
      </c>
      <c r="C39" s="62">
        <v>9.09</v>
      </c>
      <c r="D39" s="62">
        <v>890</v>
      </c>
    </row>
    <row r="40" spans="1:11" ht="20.100000000000001" customHeight="1" x14ac:dyDescent="0.25">
      <c r="A40" s="63" t="s">
        <v>206</v>
      </c>
      <c r="B40" s="64" t="s">
        <v>207</v>
      </c>
      <c r="C40" s="62">
        <v>9.18</v>
      </c>
      <c r="D40" s="62">
        <v>842</v>
      </c>
    </row>
    <row r="41" spans="1:11" x14ac:dyDescent="0.25">
      <c r="H41" s="13"/>
    </row>
    <row r="42" spans="1:11" x14ac:dyDescent="0.25">
      <c r="H42" s="13"/>
    </row>
    <row r="43" spans="1:11" ht="22.5" customHeight="1" x14ac:dyDescent="0.25">
      <c r="A43" s="123" t="s">
        <v>223</v>
      </c>
      <c r="B43" s="124"/>
      <c r="C43" s="125"/>
      <c r="H43" s="13"/>
    </row>
    <row r="44" spans="1:11" ht="20.25" customHeight="1" x14ac:dyDescent="0.25">
      <c r="A44" s="21" t="s">
        <v>2</v>
      </c>
      <c r="B44" s="21" t="s">
        <v>1</v>
      </c>
      <c r="C44" s="22" t="s">
        <v>224</v>
      </c>
      <c r="H44" s="13"/>
    </row>
    <row r="45" spans="1:11" ht="21.75" customHeight="1" x14ac:dyDescent="0.25">
      <c r="A45" s="54" t="s">
        <v>152</v>
      </c>
      <c r="B45" s="55" t="s">
        <v>153</v>
      </c>
      <c r="C45" s="65">
        <v>9.2799999999999994</v>
      </c>
      <c r="H45" s="13"/>
      <c r="K45" s="13" t="s">
        <v>222</v>
      </c>
    </row>
    <row r="46" spans="1:11" ht="21.75" customHeight="1" x14ac:dyDescent="0.25">
      <c r="A46" s="54" t="s">
        <v>172</v>
      </c>
      <c r="B46" s="55" t="s">
        <v>173</v>
      </c>
      <c r="C46" s="65">
        <v>8.7799999999999994</v>
      </c>
    </row>
    <row r="47" spans="1:11" ht="21.75" customHeight="1" x14ac:dyDescent="0.25">
      <c r="A47" s="54" t="s">
        <v>156</v>
      </c>
      <c r="B47" s="55" t="s">
        <v>157</v>
      </c>
      <c r="C47" s="65">
        <v>8.75</v>
      </c>
    </row>
    <row r="48" spans="1:11" ht="21.75" customHeight="1" x14ac:dyDescent="0.25">
      <c r="A48" s="54" t="s">
        <v>88</v>
      </c>
      <c r="B48" s="55" t="s">
        <v>89</v>
      </c>
      <c r="C48" s="66">
        <v>8.84</v>
      </c>
    </row>
    <row r="49" spans="1:3" ht="21.75" customHeight="1" x14ac:dyDescent="0.25">
      <c r="A49" s="54" t="s">
        <v>86</v>
      </c>
      <c r="B49" s="55" t="s">
        <v>87</v>
      </c>
      <c r="C49" s="65">
        <v>8.81</v>
      </c>
    </row>
    <row r="50" spans="1:3" ht="21.75" customHeight="1" x14ac:dyDescent="0.25">
      <c r="A50" s="54" t="s">
        <v>96</v>
      </c>
      <c r="B50" s="55" t="s">
        <v>97</v>
      </c>
      <c r="C50" s="65">
        <v>8.7799999999999994</v>
      </c>
    </row>
    <row r="51" spans="1:3" ht="21.75" customHeight="1" x14ac:dyDescent="0.25">
      <c r="A51" s="54" t="s">
        <v>160</v>
      </c>
      <c r="B51" s="55" t="s">
        <v>161</v>
      </c>
      <c r="C51" s="65">
        <v>8.64</v>
      </c>
    </row>
    <row r="52" spans="1:3" ht="21.75" customHeight="1" x14ac:dyDescent="0.25">
      <c r="A52" s="54" t="s">
        <v>148</v>
      </c>
      <c r="B52" s="55" t="s">
        <v>149</v>
      </c>
      <c r="C52" s="65">
        <v>8.7799999999999994</v>
      </c>
    </row>
  </sheetData>
  <mergeCells count="2">
    <mergeCell ref="A1:H1"/>
    <mergeCell ref="A43:C43"/>
  </mergeCells>
  <pageMargins left="0.7" right="0.7" top="0.75" bottom="0.75" header="0.3" footer="0.3"/>
  <pageSetup paperSize="9" scale="56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ISE-4th_Sem B Overall </vt:lpstr>
      <vt:lpstr>ISE-4th sem B Overall 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2025-04-30T14:19:07Z</dcterms:modified>
</cp:coreProperties>
</file>