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vit/Desktop/"/>
    </mc:Choice>
  </mc:AlternateContent>
  <xr:revisionPtr revIDLastSave="0" documentId="13_ncr:1_{070DA7DF-976D-7445-8A0E-AFD1B85EBFA4}" xr6:coauthVersionLast="47" xr6:coauthVersionMax="47" xr10:uidLastSave="{00000000-0000-0000-0000-000000000000}"/>
  <bookViews>
    <workbookView xWindow="0" yWindow="880" windowWidth="41740" windowHeight="23820" tabRatio="383" activeTab="3" xr2:uid="{9F55D3C2-66E2-4CF1-9355-923C688C1CB1}"/>
  </bookViews>
  <sheets>
    <sheet name="Participants" sheetId="3" r:id="rId1"/>
    <sheet name="Stock" sheetId="5" r:id="rId2"/>
    <sheet name="Stock Result" sheetId="6" r:id="rId3"/>
    <sheet name="Look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5" l="1"/>
  <c r="C11" i="5"/>
  <c r="D4" i="5"/>
  <c r="F2" i="5"/>
  <c r="G2" i="5" s="1"/>
  <c r="I2" i="5" s="1"/>
  <c r="A2" i="6"/>
  <c r="A3" i="6"/>
  <c r="A4" i="6"/>
  <c r="A5" i="6"/>
  <c r="A6" i="6"/>
  <c r="A7" i="6"/>
  <c r="A8" i="6"/>
  <c r="A9" i="6"/>
  <c r="A10" i="6"/>
  <c r="A11" i="6"/>
  <c r="A12" i="6"/>
  <c r="A13" i="6"/>
  <c r="K10" i="5"/>
  <c r="L10" i="5" s="1"/>
  <c r="N10" i="5" s="1"/>
  <c r="F10" i="5"/>
  <c r="G10" i="5" s="1"/>
  <c r="I10" i="5" s="1"/>
  <c r="D10" i="5"/>
  <c r="C10" i="5"/>
  <c r="B10" i="5"/>
  <c r="K5" i="5"/>
  <c r="L5" i="5" s="1"/>
  <c r="N5" i="5" s="1"/>
  <c r="F5" i="5"/>
  <c r="G5" i="5" s="1"/>
  <c r="I5" i="5" s="1"/>
  <c r="D5" i="5"/>
  <c r="C5" i="5"/>
  <c r="B5" i="5"/>
  <c r="K13" i="5"/>
  <c r="L13" i="5" s="1"/>
  <c r="N13" i="5" s="1"/>
  <c r="F13" i="5"/>
  <c r="G13" i="5" s="1"/>
  <c r="I13" i="5" s="1"/>
  <c r="D13" i="5"/>
  <c r="C13" i="5"/>
  <c r="B13" i="5"/>
  <c r="K3" i="5"/>
  <c r="L3" i="5" s="1"/>
  <c r="N3" i="5" s="1"/>
  <c r="F3" i="5"/>
  <c r="G3" i="5" s="1"/>
  <c r="I3" i="5" s="1"/>
  <c r="D3" i="5"/>
  <c r="C3" i="5"/>
  <c r="B3" i="5"/>
  <c r="K12" i="5"/>
  <c r="L12" i="5" s="1"/>
  <c r="N12" i="5" s="1"/>
  <c r="F12" i="5"/>
  <c r="G12" i="5" s="1"/>
  <c r="I12" i="5" s="1"/>
  <c r="D12" i="5"/>
  <c r="C12" i="5"/>
  <c r="B12" i="5"/>
  <c r="K7" i="5"/>
  <c r="L7" i="5" s="1"/>
  <c r="N7" i="5" s="1"/>
  <c r="F7" i="5"/>
  <c r="G7" i="5" s="1"/>
  <c r="I7" i="5" s="1"/>
  <c r="D7" i="5"/>
  <c r="C7" i="5"/>
  <c r="B7" i="5"/>
  <c r="K8" i="5"/>
  <c r="L8" i="5" s="1"/>
  <c r="N8" i="5" s="1"/>
  <c r="F8" i="5"/>
  <c r="G8" i="5" s="1"/>
  <c r="I8" i="5" s="1"/>
  <c r="D8" i="5"/>
  <c r="C8" i="5"/>
  <c r="B8" i="5"/>
  <c r="K4" i="5"/>
  <c r="L4" i="5" s="1"/>
  <c r="N4" i="5" s="1"/>
  <c r="F4" i="5"/>
  <c r="G4" i="5" s="1"/>
  <c r="I4" i="5" s="1"/>
  <c r="C4" i="5"/>
  <c r="B4" i="5"/>
  <c r="K11" i="5"/>
  <c r="L11" i="5" s="1"/>
  <c r="N11" i="5" s="1"/>
  <c r="F11" i="5"/>
  <c r="G11" i="5" s="1"/>
  <c r="I11" i="5" s="1"/>
  <c r="D11" i="5"/>
  <c r="K6" i="5"/>
  <c r="L6" i="5" s="1"/>
  <c r="N6" i="5" s="1"/>
  <c r="F6" i="5"/>
  <c r="G6" i="5" s="1"/>
  <c r="I6" i="5" s="1"/>
  <c r="D6" i="5"/>
  <c r="C6" i="5"/>
  <c r="B6" i="5"/>
  <c r="K2" i="5"/>
  <c r="L2" i="5" s="1"/>
  <c r="N2" i="5" s="1"/>
  <c r="D2" i="5"/>
  <c r="C2" i="5"/>
  <c r="B2" i="5"/>
  <c r="K9" i="5"/>
  <c r="L9" i="5" s="1"/>
  <c r="N9" i="5" s="1"/>
  <c r="F9" i="5"/>
  <c r="G9" i="5" s="1"/>
  <c r="I9" i="5" s="1"/>
  <c r="D9" i="5"/>
  <c r="C9" i="5"/>
  <c r="B9" i="5"/>
  <c r="C3" i="6" l="1"/>
  <c r="E4" i="6"/>
  <c r="B5" i="6"/>
  <c r="C10" i="6"/>
  <c r="B10" i="6"/>
  <c r="B7" i="6"/>
  <c r="C2" i="6"/>
  <c r="C7" i="6"/>
  <c r="D2" i="6"/>
  <c r="E10" i="6"/>
  <c r="D7" i="6"/>
  <c r="D10" i="6"/>
  <c r="O11" i="5"/>
  <c r="E7" i="6"/>
  <c r="F7" i="6" s="1"/>
  <c r="B9" i="6"/>
  <c r="C5" i="6"/>
  <c r="D6" i="6"/>
  <c r="D9" i="6"/>
  <c r="D12" i="6"/>
  <c r="B2" i="6"/>
  <c r="E3" i="6"/>
  <c r="E6" i="6"/>
  <c r="E9" i="6"/>
  <c r="B4" i="6"/>
  <c r="D11" i="6"/>
  <c r="C4" i="6"/>
  <c r="E11" i="6"/>
  <c r="D13" i="6"/>
  <c r="B8" i="6"/>
  <c r="B12" i="6"/>
  <c r="E2" i="6"/>
  <c r="B6" i="6"/>
  <c r="C8" i="6"/>
  <c r="C9" i="6"/>
  <c r="C11" i="6"/>
  <c r="C12" i="6"/>
  <c r="C13" i="6"/>
  <c r="O3" i="5"/>
  <c r="B11" i="6"/>
  <c r="B13" i="6"/>
  <c r="O10" i="5"/>
  <c r="C6" i="6"/>
  <c r="O8" i="5"/>
  <c r="O4" i="5"/>
  <c r="E8" i="6"/>
  <c r="D3" i="6"/>
  <c r="O9" i="5"/>
  <c r="B3" i="6"/>
  <c r="E13" i="6"/>
  <c r="D8" i="6"/>
  <c r="E12" i="6"/>
  <c r="D4" i="6"/>
  <c r="F4" i="6" s="1"/>
  <c r="E5" i="6"/>
  <c r="O12" i="5"/>
  <c r="O7" i="5"/>
  <c r="O5" i="5"/>
  <c r="O6" i="5"/>
  <c r="O13" i="5"/>
  <c r="O2" i="5"/>
  <c r="D5" i="6"/>
  <c r="F2" i="6" l="1"/>
  <c r="F13" i="6"/>
  <c r="F10" i="6"/>
  <c r="F9" i="6"/>
  <c r="F8" i="6"/>
  <c r="F6" i="6"/>
  <c r="P5" i="5"/>
  <c r="F12" i="6"/>
  <c r="F11" i="6"/>
  <c r="F5" i="6"/>
  <c r="F3" i="6"/>
  <c r="P11" i="5"/>
  <c r="P7" i="5"/>
  <c r="P12" i="5"/>
  <c r="P4" i="5"/>
  <c r="P10" i="5"/>
  <c r="P9" i="5"/>
  <c r="P2" i="5"/>
  <c r="P8" i="5"/>
  <c r="P13" i="5"/>
  <c r="P6" i="5"/>
  <c r="P3" i="5"/>
  <c r="G9" i="6" l="1"/>
  <c r="G5" i="6"/>
  <c r="G2" i="6"/>
  <c r="G11" i="6"/>
  <c r="G10" i="6"/>
  <c r="G13" i="6"/>
  <c r="G3" i="6"/>
  <c r="G12" i="6"/>
  <c r="G8" i="6"/>
  <c r="G4" i="6"/>
  <c r="G6" i="6"/>
  <c r="G7" i="6"/>
</calcChain>
</file>

<file path=xl/sharedStrings.xml><?xml version="1.0" encoding="utf-8"?>
<sst xmlns="http://schemas.openxmlformats.org/spreadsheetml/2006/main" count="71" uniqueCount="48">
  <si>
    <t>Categories</t>
  </si>
  <si>
    <t>No</t>
  </si>
  <si>
    <t>Driver</t>
  </si>
  <si>
    <t>Co-driver</t>
  </si>
  <si>
    <t>Category</t>
  </si>
  <si>
    <t>Track 1</t>
  </si>
  <si>
    <t>Track 1 Score</t>
  </si>
  <si>
    <t>Score</t>
  </si>
  <si>
    <t>Position</t>
  </si>
  <si>
    <t>Track 1 Time</t>
  </si>
  <si>
    <t>Track 1 Pos</t>
  </si>
  <si>
    <t>Track 2 Time</t>
  </si>
  <si>
    <t>Track 2 Pos</t>
  </si>
  <si>
    <t>Track 2 Score</t>
  </si>
  <si>
    <t>Track 2 Pen</t>
  </si>
  <si>
    <t>Track 2</t>
  </si>
  <si>
    <t>Track 1 Pen</t>
  </si>
  <si>
    <t>Mod Petrol</t>
  </si>
  <si>
    <t>Mod Diesel</t>
  </si>
  <si>
    <t>Pro</t>
  </si>
  <si>
    <t>Stock</t>
  </si>
  <si>
    <t>Ladies + Pro</t>
  </si>
  <si>
    <t>Total Score</t>
  </si>
  <si>
    <t>Total</t>
  </si>
  <si>
    <t>Driver 1</t>
  </si>
  <si>
    <t>Driver 2</t>
  </si>
  <si>
    <t>Driver 3</t>
  </si>
  <si>
    <t>Driver 4</t>
  </si>
  <si>
    <t>Driver 5</t>
  </si>
  <si>
    <t>Driver 6</t>
  </si>
  <si>
    <t>Driver 7</t>
  </si>
  <si>
    <t>Driver 8</t>
  </si>
  <si>
    <t>Driver 9</t>
  </si>
  <si>
    <t>Driver 10</t>
  </si>
  <si>
    <t>Driver 11</t>
  </si>
  <si>
    <t>Driver 12</t>
  </si>
  <si>
    <t>Co-driver 1</t>
  </si>
  <si>
    <t>Co-driver 2</t>
  </si>
  <si>
    <t>Co-driver 3</t>
  </si>
  <si>
    <t>Co-driver 4</t>
  </si>
  <si>
    <t>Co-driver 5</t>
  </si>
  <si>
    <t>Co-driver 6</t>
  </si>
  <si>
    <t>Co-driver 7</t>
  </si>
  <si>
    <t>Co-driver 8</t>
  </si>
  <si>
    <t>Co-driver 9</t>
  </si>
  <si>
    <t>Co-driver 10</t>
  </si>
  <si>
    <t>Co-driver 11</t>
  </si>
  <si>
    <t>Co-driver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</si>
</sst>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33">
    <dxf>
      <numFmt numFmtId="0" formatCode="General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alignment horizont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164" formatCode="mm:ss.000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0" formatCode="General"/>
      <alignment horizontal="center" vertical="center" textRotation="0" indent="0" justifyLastLine="0" shrinkToFit="0" readingOrder="0"/>
      <protection locked="1" hidden="0"/>
    </dxf>
    <dxf>
      <numFmt numFmtId="164" formatCode="mm:ss.000"/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9349A-6AB9-4F17-930D-618C5476A8A7}" name="Table1" displayName="Table1" ref="A1:D13" totalsRowShown="0" headerRowDxfId="32" dataDxfId="31">
  <autoFilter ref="A1:D13" xr:uid="{BD49349A-6AB9-4F17-930D-618C5476A8A7}"/>
  <tableColumns count="4">
    <tableColumn id="1" xr3:uid="{6A089319-93C4-4734-825A-E139DBFBB90E}" name="No" dataDxfId="30"/>
    <tableColumn id="2" xr3:uid="{3525954F-E6AD-493E-9C6F-8E299BDB09DD}" name="Driver" dataDxfId="29"/>
    <tableColumn id="3" xr3:uid="{00889EA0-F7A7-4801-8372-9A2AAF41168C}" name="Co-driver" dataDxfId="28"/>
    <tableColumn id="4" xr3:uid="{9B521D8C-ADB2-480C-967D-2E75625293EA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F32E14-CDA1-45D6-B880-1F663DF72F15}" name="Table25" displayName="Table25" ref="A1:P13" totalsRowShown="0" headerRowDxfId="26" dataDxfId="25">
  <autoFilter ref="A1:P13" xr:uid="{07BEFC72-F96A-40C9-BAA8-70DBBFFD53E0}"/>
  <sortState xmlns:xlrd2="http://schemas.microsoft.com/office/spreadsheetml/2017/richdata2" ref="A2:P13">
    <sortCondition descending="1" ref="O1:O13"/>
  </sortState>
  <tableColumns count="16">
    <tableColumn id="1" xr3:uid="{2F9BE72C-D89A-447F-804A-4830B2FD6940}" name="No" dataDxfId="24"/>
    <tableColumn id="2" xr3:uid="{DA39F6A3-AEC5-44C1-8339-42A26BBD94FD}" name="Driver" dataDxfId="23">
      <calculatedColumnFormula>IF(ISBLANK(Table25[[#This Row],[No]]),"",LOOKUP($A2,Participants!$A:$A,Participants!$B:$B))</calculatedColumnFormula>
    </tableColumn>
    <tableColumn id="3" xr3:uid="{796DC312-7C49-4610-982A-F0CD15BC3608}" name="Co-driver" dataDxfId="22">
      <calculatedColumnFormula>IF(ISBLANK(Table25[[#This Row],[No]]),"",LOOKUP($A2,Participants!$A:$A,Participants!$C:$C))</calculatedColumnFormula>
    </tableColumn>
    <tableColumn id="4" xr3:uid="{7B51F268-D3C5-4DF7-8F49-30E7D9BA2965}" name="Category" dataDxfId="21">
      <calculatedColumnFormula>IF(ISBLANK(Table25[[#This Row],[No]]),"",LOOKUP($A2,Participants!$A:$A,Participants!$D:$D))</calculatedColumnFormula>
    </tableColumn>
    <tableColumn id="5" xr3:uid="{F308FD65-62A4-4291-B6D9-9A143250BA9F}" name="Track 1 Time" dataDxfId="20"/>
    <tableColumn id="14" xr3:uid="{C7E72C8E-98BA-401C-A125-A3C4F7BD701B}" name="Track 1 Pos" dataDxfId="19">
      <calculatedColumnFormula>IF(ISBLANK(Table25[[#This Row],[Track 1 Time]]),"", RANK(Table25[[#This Row],[Track 1 Time]],$E:$E,1))</calculatedColumnFormula>
    </tableColumn>
    <tableColumn id="6" xr3:uid="{87B95DF3-86C3-42E5-AC2E-E215E40CDB72}" name="Track 1 Score" dataDxfId="18">
      <calculatedColumnFormula>IF(ISBLANK(Table25[[#This Row],[Track 1 Time]]),"",LOOKUP(Table25[[#This Row],[Track 1 Pos]],Lookups!$C:$C,Lookups!$D:$D))</calculatedColumnFormula>
    </tableColumn>
    <tableColumn id="7" xr3:uid="{785AB8A7-ACA4-4DBD-B00B-B6C5D2169B43}" name="Track 1 Pen" dataDxfId="17"/>
    <tableColumn id="8" xr3:uid="{0C4AF29A-ABC1-490B-8468-7628966B8DEA}" name="Track 1" dataDxfId="16">
      <calculatedColumnFormula>IF(ISBLANK(Table25[[#This Row],[Track 1 Time]]),0,Table25[[#This Row],[Track 1 Score]]-Table25[[#This Row],[Track 1 Pen]])</calculatedColumnFormula>
    </tableColumn>
    <tableColumn id="15" xr3:uid="{7AC9BBB8-BA15-4351-A11A-42CA59E68F32}" name="Track 2 Time" dataDxfId="15"/>
    <tableColumn id="16" xr3:uid="{A38CA6D8-CD1E-4FF7-8987-513C8373A692}" name="Track 2 Pos" dataDxfId="14">
      <calculatedColumnFormula>IF(ISBLANK(Table25[[#This Row],[Track 2 Time]]),"", RANK(Table25[[#This Row],[Track 2 Time]],$J:$J,1))</calculatedColumnFormula>
    </tableColumn>
    <tableColumn id="17" xr3:uid="{F1DA61A5-1412-458E-9710-F4C9BB019EE5}" name="Track 2 Score" dataDxfId="13">
      <calculatedColumnFormula>IF(ISBLANK(Table25[[#This Row],[Track 2 Time]]),"",LOOKUP(Table25[[#This Row],[Track 2 Pos]],Lookups!$C:$C,Lookups!$D:$D))</calculatedColumnFormula>
    </tableColumn>
    <tableColumn id="18" xr3:uid="{6C95E3D9-7A1F-466B-8553-453B9FD58651}" name="Track 2 Pen" dataDxfId="12"/>
    <tableColumn id="19" xr3:uid="{66DD4B02-24F6-4AD8-BBFD-ADA329451666}" name="Track 2" dataDxfId="11">
      <calculatedColumnFormula>IF(ISBLANK(Table25[[#This Row],[Track 2 Time]]),0,Table25[[#This Row],[Track 2 Score]]-Table25[[#This Row],[Track 2 Pen]])</calculatedColumnFormula>
    </tableColumn>
    <tableColumn id="10" xr3:uid="{0E4714D1-140F-41C9-ACAD-AD57C4EB097A}" name="Total Score" dataDxfId="10">
      <calculatedColumnFormula>Table25[[#This Row],[Track 1]]+Table25[[#This Row],[Track 2]]</calculatedColumnFormula>
    </tableColumn>
    <tableColumn id="11" xr3:uid="{53C8F1F4-9BAD-4085-83C5-EAC1A06F4F9E}" name="Position" dataDxfId="9">
      <calculatedColumnFormula>RANK(Table25[[#This Row],[Total Score]],O:O)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A53D8D-1C97-4FDF-9CAD-364539B88A5B}" name="Table36" displayName="Table36" ref="A1:G13" totalsRowShown="0" headerRowDxfId="8" dataDxfId="7">
  <autoFilter ref="A1:G13" xr:uid="{D9DFF773-DC85-4F6C-96BE-353E90B783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50950B-45EB-45A5-A962-C12B53907506}" name="No" dataDxfId="6">
      <calculatedColumnFormula>IF(ISBLANK(Table25[[#This Row],[No]]),"", Table25[[#This Row],[No]])</calculatedColumnFormula>
    </tableColumn>
    <tableColumn id="2" xr3:uid="{DCCC2513-7DB6-4C8F-84B6-0EE0F1CDF31F}" name="Driver" dataDxfId="5">
      <calculatedColumnFormula>IF(ISBLANK(Table25[[#This Row],[Driver]]),"", Table25[[#This Row],[Driver]])</calculatedColumnFormula>
    </tableColumn>
    <tableColumn id="3" xr3:uid="{847C49CF-26B9-4889-98F2-246B10B73805}" name="Co-driver" dataDxfId="4">
      <calculatedColumnFormula>IF(ISBLANK(Table25[[#This Row],[Co-driver]]),"", Table25[[#This Row],[Co-driver]])</calculatedColumnFormula>
    </tableColumn>
    <tableColumn id="5" xr3:uid="{D4625150-432A-4799-A210-CA21FD3A1F18}" name="Track 1" dataDxfId="3">
      <calculatedColumnFormula>Table25[[#This Row],[Track 1]]</calculatedColumnFormula>
    </tableColumn>
    <tableColumn id="6" xr3:uid="{2FDB507A-E79A-4551-9C83-91528748EF31}" name="Track 2" dataDxfId="2">
      <calculatedColumnFormula>Table25[[#This Row],[Track 2]]</calculatedColumnFormula>
    </tableColumn>
    <tableColumn id="8" xr3:uid="{EE77203E-E45A-4F49-AE10-41897986C6BD}" name="Total" dataDxfId="1">
      <calculatedColumnFormula>SUM(D2:E2)</calculatedColumnFormula>
    </tableColumn>
    <tableColumn id="9" xr3:uid="{FDA43B42-44B4-4650-BD33-808BA60F581A}" name="Position" dataDxfId="0">
      <calculatedColumnFormula>RANK(Table36[[#This Row],[Total]],F:F)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894A-B96A-400C-8B43-7087E673832E}">
  <dimension ref="A1:D13"/>
  <sheetViews>
    <sheetView zoomScale="145" zoomScaleNormal="145" workbookViewId="0">
      <selection activeCell="D21" sqref="D21"/>
    </sheetView>
  </sheetViews>
  <sheetFormatPr baseColWidth="10" defaultColWidth="8.83203125" defaultRowHeight="15" x14ac:dyDescent="0.2"/>
  <cols>
    <col min="1" max="4" width="16.6640625" style="8" customWidth="1"/>
  </cols>
  <sheetData>
    <row r="1" spans="1:4" x14ac:dyDescent="0.2">
      <c r="A1" s="8" t="s">
        <v>1</v>
      </c>
      <c r="B1" s="8" t="s">
        <v>2</v>
      </c>
      <c r="C1" s="8" t="s">
        <v>3</v>
      </c>
      <c r="D1" s="8" t="s">
        <v>4</v>
      </c>
    </row>
    <row r="2" spans="1:4" x14ac:dyDescent="0.2">
      <c r="A2" s="8">
        <v>101</v>
      </c>
      <c r="B2" s="8" t="s">
        <v>24</v>
      </c>
      <c r="C2" s="8" t="s">
        <v>36</v>
      </c>
      <c r="D2" s="8" t="s">
        <v>20</v>
      </c>
    </row>
    <row r="3" spans="1:4" x14ac:dyDescent="0.2">
      <c r="A3" s="8">
        <v>103</v>
      </c>
      <c r="B3" s="8" t="s">
        <v>25</v>
      </c>
      <c r="C3" s="8" t="s">
        <v>37</v>
      </c>
      <c r="D3" s="8" t="s">
        <v>20</v>
      </c>
    </row>
    <row r="4" spans="1:4" x14ac:dyDescent="0.2">
      <c r="A4" s="8">
        <v>104</v>
      </c>
      <c r="B4" s="8" t="s">
        <v>26</v>
      </c>
      <c r="C4" s="8" t="s">
        <v>38</v>
      </c>
      <c r="D4" s="8" t="s">
        <v>20</v>
      </c>
    </row>
    <row r="5" spans="1:4" x14ac:dyDescent="0.2">
      <c r="A5" s="8">
        <v>106</v>
      </c>
      <c r="B5" s="8" t="s">
        <v>27</v>
      </c>
      <c r="C5" s="8" t="s">
        <v>39</v>
      </c>
      <c r="D5" s="8" t="s">
        <v>20</v>
      </c>
    </row>
    <row r="6" spans="1:4" x14ac:dyDescent="0.2">
      <c r="A6" s="8">
        <v>107</v>
      </c>
      <c r="B6" s="8" t="s">
        <v>28</v>
      </c>
      <c r="C6" s="8" t="s">
        <v>40</v>
      </c>
      <c r="D6" s="8" t="s">
        <v>20</v>
      </c>
    </row>
    <row r="7" spans="1:4" x14ac:dyDescent="0.2">
      <c r="A7" s="8">
        <v>108</v>
      </c>
      <c r="B7" s="8" t="s">
        <v>29</v>
      </c>
      <c r="C7" s="8" t="s">
        <v>41</v>
      </c>
      <c r="D7" s="8" t="s">
        <v>20</v>
      </c>
    </row>
    <row r="8" spans="1:4" x14ac:dyDescent="0.2">
      <c r="A8" s="8">
        <v>114</v>
      </c>
      <c r="B8" s="8" t="s">
        <v>30</v>
      </c>
      <c r="C8" s="8" t="s">
        <v>42</v>
      </c>
      <c r="D8" s="8" t="s">
        <v>20</v>
      </c>
    </row>
    <row r="9" spans="1:4" x14ac:dyDescent="0.2">
      <c r="A9" s="8">
        <v>116</v>
      </c>
      <c r="B9" s="8" t="s">
        <v>31</v>
      </c>
      <c r="C9" s="8" t="s">
        <v>43</v>
      </c>
      <c r="D9" s="8" t="s">
        <v>20</v>
      </c>
    </row>
    <row r="10" spans="1:4" x14ac:dyDescent="0.2">
      <c r="A10" s="8">
        <v>117</v>
      </c>
      <c r="B10" s="8" t="s">
        <v>32</v>
      </c>
      <c r="C10" s="8" t="s">
        <v>44</v>
      </c>
      <c r="D10" s="8" t="s">
        <v>20</v>
      </c>
    </row>
    <row r="11" spans="1:4" x14ac:dyDescent="0.2">
      <c r="A11" s="8">
        <v>118</v>
      </c>
      <c r="B11" s="8" t="s">
        <v>33</v>
      </c>
      <c r="C11" s="8" t="s">
        <v>45</v>
      </c>
      <c r="D11" s="8" t="s">
        <v>20</v>
      </c>
    </row>
    <row r="12" spans="1:4" x14ac:dyDescent="0.2">
      <c r="A12" s="8">
        <v>119</v>
      </c>
      <c r="B12" s="8" t="s">
        <v>34</v>
      </c>
      <c r="C12" s="8" t="s">
        <v>46</v>
      </c>
      <c r="D12" s="8" t="s">
        <v>20</v>
      </c>
    </row>
    <row r="13" spans="1:4" x14ac:dyDescent="0.2">
      <c r="A13" s="8">
        <v>123</v>
      </c>
      <c r="B13" s="8" t="s">
        <v>35</v>
      </c>
      <c r="C13" s="8" t="s">
        <v>47</v>
      </c>
      <c r="D13" s="8" t="s">
        <v>20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lease Select Category" xr:uid="{0203291E-FBD6-4878-8970-A3F856E2F44E}">
          <x14:formula1>
            <xm:f>Lookups!$A$2:$A$6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0645-5B62-480E-977C-E83C085B9DF1}">
  <sheetPr>
    <pageSetUpPr fitToPage="1"/>
  </sheetPr>
  <dimension ref="A1:P13"/>
  <sheetViews>
    <sheetView zoomScale="174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22" sqref="O22"/>
    </sheetView>
  </sheetViews>
  <sheetFormatPr baseColWidth="10" defaultColWidth="9.1640625" defaultRowHeight="15" x14ac:dyDescent="0.2"/>
  <cols>
    <col min="1" max="1" width="5.1640625" style="9" customWidth="1"/>
    <col min="2" max="2" width="22.1640625" style="10" customWidth="1"/>
    <col min="3" max="3" width="0.1640625" style="10" customWidth="1"/>
    <col min="4" max="4" width="8.5" style="11" customWidth="1"/>
    <col min="5" max="5" width="10.5" style="12" customWidth="1"/>
    <col min="6" max="7" width="10.5" style="1" customWidth="1"/>
    <col min="8" max="8" width="10.5" style="13" customWidth="1"/>
    <col min="9" max="9" width="10.5" style="1" customWidth="1"/>
    <col min="10" max="10" width="10.5" style="12" customWidth="1"/>
    <col min="11" max="12" width="10.5" style="1" customWidth="1"/>
    <col min="13" max="13" width="10.5" style="13" customWidth="1"/>
    <col min="14" max="14" width="10.5" style="1" customWidth="1"/>
    <col min="15" max="16384" width="9.1640625" style="14"/>
  </cols>
  <sheetData>
    <row r="1" spans="1:16" s="6" customFormat="1" ht="55" customHeight="1" x14ac:dyDescent="0.2">
      <c r="A1" s="4" t="s">
        <v>1</v>
      </c>
      <c r="B1" s="2" t="s">
        <v>2</v>
      </c>
      <c r="C1" s="2" t="s">
        <v>3</v>
      </c>
      <c r="D1" s="2" t="s">
        <v>4</v>
      </c>
      <c r="E1" s="7" t="s">
        <v>9</v>
      </c>
      <c r="F1" s="6" t="s">
        <v>10</v>
      </c>
      <c r="G1" s="6" t="s">
        <v>6</v>
      </c>
      <c r="H1" s="5" t="s">
        <v>16</v>
      </c>
      <c r="I1" s="6" t="s">
        <v>5</v>
      </c>
      <c r="J1" s="7" t="s">
        <v>11</v>
      </c>
      <c r="K1" s="6" t="s">
        <v>12</v>
      </c>
      <c r="L1" s="6" t="s">
        <v>13</v>
      </c>
      <c r="M1" s="5" t="s">
        <v>14</v>
      </c>
      <c r="N1" s="6" t="s">
        <v>15</v>
      </c>
      <c r="O1" s="6" t="s">
        <v>22</v>
      </c>
      <c r="P1" s="6" t="s">
        <v>8</v>
      </c>
    </row>
    <row r="2" spans="1:16" ht="25.75" customHeight="1" x14ac:dyDescent="0.2">
      <c r="A2" s="9">
        <v>117</v>
      </c>
      <c r="B2" s="10" t="str">
        <f>IF(ISBLANK(Table25[[#This Row],[No]]),"",LOOKUP($A2,Participants!$A:$A,Participants!$B:$B))</f>
        <v>Driver 9</v>
      </c>
      <c r="C2" s="10" t="str">
        <f>IF(ISBLANK(Table25[[#This Row],[No]]),"",LOOKUP($A2,Participants!$A:$A,Participants!$C:$C))</f>
        <v>Co-driver 9</v>
      </c>
      <c r="D2" s="11" t="str">
        <f>IF(ISBLANK(Table25[[#This Row],[No]]),"",LOOKUP($A2,Participants!$A:$A,Participants!$D:$D))</f>
        <v>Stock</v>
      </c>
      <c r="E2" s="12">
        <v>1.1057870370370371E-3</v>
      </c>
      <c r="F2" s="1">
        <f>IF(ISBLANK(Table25[[#This Row],[Track 1 Time]]),"", RANK(Table25[[#This Row],[Track 1 Time]],$E:$E,1))</f>
        <v>1</v>
      </c>
      <c r="G2" s="1">
        <f>IF(ISBLANK(Table25[[#This Row],[Track 1 Time]]),"",LOOKUP(Table25[[#This Row],[Track 1 Pos]],Lookups!$C:$C,Lookups!$D:$D))</f>
        <v>100</v>
      </c>
      <c r="H2" s="13">
        <v>0</v>
      </c>
      <c r="I2" s="1">
        <f>IF(ISBLANK(Table25[[#This Row],[Track 1 Time]]),0,Table25[[#This Row],[Track 1 Score]]-Table25[[#This Row],[Track 1 Pen]])</f>
        <v>100</v>
      </c>
      <c r="J2" s="12">
        <v>5.9212962962962962E-4</v>
      </c>
      <c r="K2" s="1">
        <f>IF(ISBLANK(Table25[[#This Row],[Track 2 Time]]),"", RANK(Table25[[#This Row],[Track 2 Time]],$J:$J,1))</f>
        <v>1</v>
      </c>
      <c r="L2" s="1">
        <f>IF(ISBLANK(Table25[[#This Row],[Track 2 Time]]),"",LOOKUP(Table25[[#This Row],[Track 2 Pos]],Lookups!$C:$C,Lookups!$D:$D))</f>
        <v>100</v>
      </c>
      <c r="M2" s="13">
        <v>0</v>
      </c>
      <c r="N2" s="1">
        <f>IF(ISBLANK(Table25[[#This Row],[Track 2 Time]]),0,Table25[[#This Row],[Track 2 Score]]-Table25[[#This Row],[Track 2 Pen]])</f>
        <v>100</v>
      </c>
      <c r="O2" s="1">
        <f>Table25[[#This Row],[Track 1]]+Table25[[#This Row],[Track 2]]</f>
        <v>200</v>
      </c>
      <c r="P2" s="1">
        <f>RANK(Table25[[#This Row],[Total Score]],O:O)</f>
        <v>1</v>
      </c>
    </row>
    <row r="3" spans="1:16" ht="25.75" customHeight="1" x14ac:dyDescent="0.2">
      <c r="A3" s="9">
        <v>107</v>
      </c>
      <c r="B3" s="10" t="str">
        <f>IF(ISBLANK(Table25[[#This Row],[No]]),"",LOOKUP($A3,Participants!$A:$A,Participants!$B:$B))</f>
        <v>Driver 5</v>
      </c>
      <c r="C3" s="10" t="str">
        <f>IF(ISBLANK(Table25[[#This Row],[No]]),"",LOOKUP($A3,Participants!$A:$A,Participants!$C:$C))</f>
        <v>Co-driver 5</v>
      </c>
      <c r="D3" s="11" t="str">
        <f>IF(ISBLANK(Table25[[#This Row],[No]]),"",LOOKUP($A3,Participants!$A:$A,Participants!$D:$D))</f>
        <v>Stock</v>
      </c>
      <c r="E3" s="12">
        <v>1.3403935185185185E-3</v>
      </c>
      <c r="F3" s="1">
        <f>IF(ISBLANK(Table25[[#This Row],[Track 1 Time]]),"", RANK(Table25[[#This Row],[Track 1 Time]],$E:$E,1))</f>
        <v>2</v>
      </c>
      <c r="G3" s="1">
        <f>IF(ISBLANK(Table25[[#This Row],[Track 1 Time]]),"",LOOKUP(Table25[[#This Row],[Track 1 Pos]],Lookups!$C:$C,Lookups!$D:$D))</f>
        <v>95</v>
      </c>
      <c r="H3" s="13">
        <v>20</v>
      </c>
      <c r="I3" s="1">
        <f>IF(ISBLANK(Table25[[#This Row],[Track 1 Time]]),0,Table25[[#This Row],[Track 1 Score]]-Table25[[#This Row],[Track 1 Pen]])</f>
        <v>75</v>
      </c>
      <c r="J3" s="12">
        <v>7.0428240740740737E-4</v>
      </c>
      <c r="K3" s="1">
        <f>IF(ISBLANK(Table25[[#This Row],[Track 2 Time]]),"", RANK(Table25[[#This Row],[Track 2 Time]],$J:$J,1))</f>
        <v>2</v>
      </c>
      <c r="L3" s="1">
        <f>IF(ISBLANK(Table25[[#This Row],[Track 2 Time]]),"",LOOKUP(Table25[[#This Row],[Track 2 Pos]],Lookups!$C:$C,Lookups!$D:$D))</f>
        <v>95</v>
      </c>
      <c r="M3" s="13">
        <v>0</v>
      </c>
      <c r="N3" s="1">
        <f>IF(ISBLANK(Table25[[#This Row],[Track 2 Time]]),0,Table25[[#This Row],[Track 2 Score]]-Table25[[#This Row],[Track 2 Pen]])</f>
        <v>95</v>
      </c>
      <c r="O3" s="1">
        <f>Table25[[#This Row],[Track 1]]+Table25[[#This Row],[Track 2]]</f>
        <v>170</v>
      </c>
      <c r="P3" s="1">
        <f>RANK(Table25[[#This Row],[Total Score]],O:O)</f>
        <v>2</v>
      </c>
    </row>
    <row r="4" spans="1:16" ht="25.75" customHeight="1" x14ac:dyDescent="0.2">
      <c r="A4" s="9">
        <v>104</v>
      </c>
      <c r="B4" s="10" t="str">
        <f>IF(ISBLANK(Table25[[#This Row],[No]]),"",LOOKUP($A4,Participants!$A:$A,Participants!$B:$B))</f>
        <v>Driver 3</v>
      </c>
      <c r="C4" s="10" t="str">
        <f>IF(ISBLANK(Table25[[#This Row],[No]]),"",LOOKUP($A4,Participants!$A:$A,Participants!$C:$C))</f>
        <v>Co-driver 3</v>
      </c>
      <c r="D4" s="11" t="str">
        <f>IF(ISBLANK(Table25[[#This Row],[No]]),"",LOOKUP($A4,Participants!$A:$A,Participants!$D:$D))</f>
        <v>Stock</v>
      </c>
      <c r="E4" s="12">
        <v>1.5993055555555554E-3</v>
      </c>
      <c r="F4" s="1">
        <f>IF(ISBLANK(Table25[[#This Row],[Track 1 Time]]),"", RANK(Table25[[#This Row],[Track 1 Time]],$E:$E,1))</f>
        <v>5</v>
      </c>
      <c r="G4" s="1">
        <f>IF(ISBLANK(Table25[[#This Row],[Track 1 Time]]),"",LOOKUP(Table25[[#This Row],[Track 1 Pos]],Lookups!$C:$C,Lookups!$D:$D))</f>
        <v>84</v>
      </c>
      <c r="H4" s="13">
        <v>0</v>
      </c>
      <c r="I4" s="1">
        <f>IF(ISBLANK(Table25[[#This Row],[Track 1 Time]]),0,Table25[[#This Row],[Track 1 Score]]-Table25[[#This Row],[Track 1 Pen]])</f>
        <v>84</v>
      </c>
      <c r="J4" s="12">
        <v>9.6458333333333335E-4</v>
      </c>
      <c r="K4" s="1">
        <f>IF(ISBLANK(Table25[[#This Row],[Track 2 Time]]),"", RANK(Table25[[#This Row],[Track 2 Time]],$J:$J,1))</f>
        <v>6</v>
      </c>
      <c r="L4" s="1">
        <f>IF(ISBLANK(Table25[[#This Row],[Track 2 Time]]),"",LOOKUP(Table25[[#This Row],[Track 2 Pos]],Lookups!$C:$C,Lookups!$D:$D))</f>
        <v>81</v>
      </c>
      <c r="M4" s="13">
        <v>0</v>
      </c>
      <c r="N4" s="1">
        <f>IF(ISBLANK(Table25[[#This Row],[Track 2 Time]]),0,Table25[[#This Row],[Track 2 Score]]-Table25[[#This Row],[Track 2 Pen]])</f>
        <v>81</v>
      </c>
      <c r="O4" s="1">
        <f>Table25[[#This Row],[Track 1]]+Table25[[#This Row],[Track 2]]</f>
        <v>165</v>
      </c>
      <c r="P4" s="1">
        <f>RANK(Table25[[#This Row],[Total Score]],O:O)</f>
        <v>3</v>
      </c>
    </row>
    <row r="5" spans="1:16" ht="25.75" customHeight="1" x14ac:dyDescent="0.2">
      <c r="A5" s="9">
        <v>103</v>
      </c>
      <c r="B5" s="10" t="str">
        <f>IF(ISBLANK(Table25[[#This Row],[No]]),"",LOOKUP($A5,Participants!$A:$A,Participants!$B:$B))</f>
        <v>Driver 2</v>
      </c>
      <c r="C5" s="10" t="str">
        <f>IF(ISBLANK(Table25[[#This Row],[No]]),"",LOOKUP($A5,Participants!$A:$A,Participants!$C:$C))</f>
        <v>Co-driver 2</v>
      </c>
      <c r="D5" s="11" t="str">
        <f>IF(ISBLANK(Table25[[#This Row],[No]]),"",LOOKUP($A5,Participants!$A:$A,Participants!$D:$D))</f>
        <v>Stock</v>
      </c>
      <c r="E5" s="12">
        <v>1.4109953703703704E-3</v>
      </c>
      <c r="F5" s="1">
        <f>IF(ISBLANK(Table25[[#This Row],[Track 1 Time]]),"", RANK(Table25[[#This Row],[Track 1 Time]],$E:$E,1))</f>
        <v>3</v>
      </c>
      <c r="G5" s="1">
        <f>IF(ISBLANK(Table25[[#This Row],[Track 1 Time]]),"",LOOKUP(Table25[[#This Row],[Track 1 Pos]],Lookups!$C:$C,Lookups!$D:$D))</f>
        <v>90</v>
      </c>
      <c r="H5" s="13">
        <v>0</v>
      </c>
      <c r="I5" s="1">
        <f>IF(ISBLANK(Table25[[#This Row],[Track 1 Time]]),0,Table25[[#This Row],[Track 1 Score]]-Table25[[#This Row],[Track 1 Pen]])</f>
        <v>90</v>
      </c>
      <c r="J5" s="12">
        <v>8.6053240740740751E-4</v>
      </c>
      <c r="K5" s="1">
        <f>IF(ISBLANK(Table25[[#This Row],[Track 2 Time]]),"", RANK(Table25[[#This Row],[Track 2 Time]],$J:$J,1))</f>
        <v>3</v>
      </c>
      <c r="L5" s="1">
        <f>IF(ISBLANK(Table25[[#This Row],[Track 2 Time]]),"",LOOKUP(Table25[[#This Row],[Track 2 Pos]],Lookups!$C:$C,Lookups!$D:$D))</f>
        <v>90</v>
      </c>
      <c r="M5" s="13">
        <v>20</v>
      </c>
      <c r="N5" s="1">
        <f>IF(ISBLANK(Table25[[#This Row],[Track 2 Time]]),0,Table25[[#This Row],[Track 2 Score]]-Table25[[#This Row],[Track 2 Pen]])</f>
        <v>70</v>
      </c>
      <c r="O5" s="1">
        <f>Table25[[#This Row],[Track 1]]+Table25[[#This Row],[Track 2]]</f>
        <v>160</v>
      </c>
      <c r="P5" s="1">
        <f>RANK(Table25[[#This Row],[Total Score]],O:O)</f>
        <v>4</v>
      </c>
    </row>
    <row r="6" spans="1:16" ht="25.75" customHeight="1" x14ac:dyDescent="0.2">
      <c r="A6" s="9">
        <v>106</v>
      </c>
      <c r="B6" s="10" t="str">
        <f>IF(ISBLANK(Table25[[#This Row],[No]]),"",LOOKUP($A6,Participants!$A:$A,Participants!$B:$B))</f>
        <v>Driver 4</v>
      </c>
      <c r="C6" s="10" t="str">
        <f>IF(ISBLANK(Table25[[#This Row],[No]]),"",LOOKUP($A6,Participants!$A:$A,Participants!$C:$C))</f>
        <v>Co-driver 4</v>
      </c>
      <c r="D6" s="11" t="str">
        <f>IF(ISBLANK(Table25[[#This Row],[No]]),"",LOOKUP($A6,Participants!$A:$A,Participants!$D:$D))</f>
        <v>Stock</v>
      </c>
      <c r="E6" s="12">
        <v>2.3079861111111109E-3</v>
      </c>
      <c r="F6" s="1">
        <f>IF(ISBLANK(Table25[[#This Row],[Track 1 Time]]),"", RANK(Table25[[#This Row],[Track 1 Time]],$E:$E,1))</f>
        <v>8</v>
      </c>
      <c r="G6" s="1">
        <f>IF(ISBLANK(Table25[[#This Row],[Track 1 Time]]),"",LOOKUP(Table25[[#This Row],[Track 1 Pos]],Lookups!$C:$C,Lookups!$D:$D))</f>
        <v>75</v>
      </c>
      <c r="H6" s="13">
        <v>20</v>
      </c>
      <c r="I6" s="1">
        <f>IF(ISBLANK(Table25[[#This Row],[Track 1 Time]]),0,Table25[[#This Row],[Track 1 Score]]-Table25[[#This Row],[Track 1 Pen]])</f>
        <v>55</v>
      </c>
      <c r="J6" s="12">
        <v>8.8391203703703689E-4</v>
      </c>
      <c r="K6" s="1">
        <f>IF(ISBLANK(Table25[[#This Row],[Track 2 Time]]),"", RANK(Table25[[#This Row],[Track 2 Time]],$J:$J,1))</f>
        <v>4</v>
      </c>
      <c r="L6" s="1">
        <f>IF(ISBLANK(Table25[[#This Row],[Track 2 Time]]),"",LOOKUP(Table25[[#This Row],[Track 2 Pos]],Lookups!$C:$C,Lookups!$D:$D))</f>
        <v>87</v>
      </c>
      <c r="M6" s="13">
        <v>0</v>
      </c>
      <c r="N6" s="1">
        <f>IF(ISBLANK(Table25[[#This Row],[Track 2 Time]]),0,Table25[[#This Row],[Track 2 Score]]-Table25[[#This Row],[Track 2 Pen]])</f>
        <v>87</v>
      </c>
      <c r="O6" s="1">
        <f>Table25[[#This Row],[Track 1]]+Table25[[#This Row],[Track 2]]</f>
        <v>142</v>
      </c>
      <c r="P6" s="1">
        <f>RANK(Table25[[#This Row],[Total Score]],O:O)</f>
        <v>5</v>
      </c>
    </row>
    <row r="7" spans="1:16" ht="25.75" customHeight="1" x14ac:dyDescent="0.2">
      <c r="A7" s="9">
        <v>114</v>
      </c>
      <c r="B7" s="10" t="str">
        <f>IF(ISBLANK(Table25[[#This Row],[No]]),"",LOOKUP($A7,Participants!$A:$A,Participants!$B:$B))</f>
        <v>Driver 7</v>
      </c>
      <c r="C7" s="10" t="str">
        <f>IF(ISBLANK(Table25[[#This Row],[No]]),"",LOOKUP($A7,Participants!$A:$A,Participants!$C:$C))</f>
        <v>Co-driver 7</v>
      </c>
      <c r="D7" s="11" t="str">
        <f>IF(ISBLANK(Table25[[#This Row],[No]]),"",LOOKUP($A7,Participants!$A:$A,Participants!$D:$D))</f>
        <v>Stock</v>
      </c>
      <c r="E7" s="12">
        <v>2.3071759259259261E-3</v>
      </c>
      <c r="F7" s="1">
        <f>IF(ISBLANK(Table25[[#This Row],[Track 1 Time]]),"", RANK(Table25[[#This Row],[Track 1 Time]],$E:$E,1))</f>
        <v>7</v>
      </c>
      <c r="G7" s="1">
        <f>IF(ISBLANK(Table25[[#This Row],[Track 1 Time]]),"",LOOKUP(Table25[[#This Row],[Track 1 Pos]],Lookups!$C:$C,Lookups!$D:$D))</f>
        <v>78</v>
      </c>
      <c r="H7" s="13">
        <v>0</v>
      </c>
      <c r="I7" s="1">
        <f>IF(ISBLANK(Table25[[#This Row],[Track 1 Time]]),0,Table25[[#This Row],[Track 1 Score]]-Table25[[#This Row],[Track 1 Pen]])</f>
        <v>78</v>
      </c>
      <c r="J7" s="12">
        <v>3.1521990740740742E-3</v>
      </c>
      <c r="K7" s="1">
        <f>IF(ISBLANK(Table25[[#This Row],[Track 2 Time]]),"", RANK(Table25[[#This Row],[Track 2 Time]],$J:$J,1))</f>
        <v>12</v>
      </c>
      <c r="L7" s="1">
        <f>IF(ISBLANK(Table25[[#This Row],[Track 2 Time]]),"",LOOKUP(Table25[[#This Row],[Track 2 Pos]],Lookups!$C:$C,Lookups!$D:$D))</f>
        <v>63</v>
      </c>
      <c r="M7" s="13">
        <v>0</v>
      </c>
      <c r="N7" s="1">
        <f>IF(ISBLANK(Table25[[#This Row],[Track 2 Time]]),0,Table25[[#This Row],[Track 2 Score]]-Table25[[#This Row],[Track 2 Pen]])</f>
        <v>63</v>
      </c>
      <c r="O7" s="1">
        <f>Table25[[#This Row],[Track 1]]+Table25[[#This Row],[Track 2]]</f>
        <v>141</v>
      </c>
      <c r="P7" s="1">
        <f>RANK(Table25[[#This Row],[Total Score]],O:O)</f>
        <v>6</v>
      </c>
    </row>
    <row r="8" spans="1:16" ht="25.75" customHeight="1" x14ac:dyDescent="0.2">
      <c r="A8" s="9">
        <v>123</v>
      </c>
      <c r="B8" s="10" t="str">
        <f>IF(ISBLANK(Table25[[#This Row],[No]]),"",LOOKUP($A8,Participants!$A:$A,Participants!$B:$B))</f>
        <v>Driver 12</v>
      </c>
      <c r="C8" s="10" t="str">
        <f>IF(ISBLANK(Table25[[#This Row],[No]]),"",LOOKUP($A8,Participants!$A:$A,Participants!$C:$C))</f>
        <v>Co-driver 12</v>
      </c>
      <c r="D8" s="11" t="str">
        <f>IF(ISBLANK(Table25[[#This Row],[No]]),"",LOOKUP($A8,Participants!$A:$A,Participants!$D:$D))</f>
        <v>Stock</v>
      </c>
      <c r="E8" s="12">
        <v>1.6249999999999999E-3</v>
      </c>
      <c r="F8" s="1">
        <f>IF(ISBLANK(Table25[[#This Row],[Track 1 Time]]),"", RANK(Table25[[#This Row],[Track 1 Time]],$E:$E,1))</f>
        <v>6</v>
      </c>
      <c r="G8" s="1">
        <f>IF(ISBLANK(Table25[[#This Row],[Track 1 Time]]),"",LOOKUP(Table25[[#This Row],[Track 1 Pos]],Lookups!$C:$C,Lookups!$D:$D))</f>
        <v>81</v>
      </c>
      <c r="H8" s="13">
        <v>0</v>
      </c>
      <c r="I8" s="1">
        <f>IF(ISBLANK(Table25[[#This Row],[Track 1 Time]]),0,Table25[[#This Row],[Track 1 Score]]-Table25[[#This Row],[Track 1 Pen]])</f>
        <v>81</v>
      </c>
      <c r="J8" s="12">
        <v>1.6417824074074076E-3</v>
      </c>
      <c r="K8" s="1">
        <f>IF(ISBLANK(Table25[[#This Row],[Track 2 Time]]),"", RANK(Table25[[#This Row],[Track 2 Time]],$J:$J,1))</f>
        <v>9</v>
      </c>
      <c r="L8" s="1">
        <f>IF(ISBLANK(Table25[[#This Row],[Track 2 Time]]),"",LOOKUP(Table25[[#This Row],[Track 2 Pos]],Lookups!$C:$C,Lookups!$D:$D))</f>
        <v>72</v>
      </c>
      <c r="M8" s="13">
        <v>20</v>
      </c>
      <c r="N8" s="1">
        <f>IF(ISBLANK(Table25[[#This Row],[Track 2 Time]]),0,Table25[[#This Row],[Track 2 Score]]-Table25[[#This Row],[Track 2 Pen]])</f>
        <v>52</v>
      </c>
      <c r="O8" s="1">
        <f>Table25[[#This Row],[Track 1]]+Table25[[#This Row],[Track 2]]</f>
        <v>133</v>
      </c>
      <c r="P8" s="1">
        <f>RANK(Table25[[#This Row],[Total Score]],O:O)</f>
        <v>7</v>
      </c>
    </row>
    <row r="9" spans="1:16" ht="25.75" customHeight="1" x14ac:dyDescent="0.2">
      <c r="A9" s="9">
        <v>119</v>
      </c>
      <c r="B9" s="10" t="str">
        <f>IF(ISBLANK(Table25[[#This Row],[No]]),"",LOOKUP($A9,Participants!$A:$A,Participants!$B:$B))</f>
        <v>Driver 11</v>
      </c>
      <c r="C9" s="10" t="str">
        <f>IF(ISBLANK(Table25[[#This Row],[No]]),"",LOOKUP($A9,Participants!$A:$A,Participants!$C:$C))</f>
        <v>Co-driver 11</v>
      </c>
      <c r="D9" s="11" t="str">
        <f>IF(ISBLANK(Table25[[#This Row],[No]]),"",LOOKUP($A9,Participants!$A:$A,Participants!$D:$D))</f>
        <v>Stock</v>
      </c>
      <c r="E9" s="12">
        <v>4.5818287037037034E-3</v>
      </c>
      <c r="F9" s="1">
        <f>IF(ISBLANK(Table25[[#This Row],[Track 1 Time]]),"", RANK(Table25[[#This Row],[Track 1 Time]],$E:$E,1))</f>
        <v>11</v>
      </c>
      <c r="G9" s="1">
        <f>IF(ISBLANK(Table25[[#This Row],[Track 1 Time]]),"",LOOKUP(Table25[[#This Row],[Track 1 Pos]],Lookups!$C:$C,Lookups!$D:$D))</f>
        <v>66</v>
      </c>
      <c r="H9" s="13">
        <v>0</v>
      </c>
      <c r="I9" s="1">
        <f>IF(ISBLANK(Table25[[#This Row],[Track 1 Time]]),0,Table25[[#This Row],[Track 1 Score]]-Table25[[#This Row],[Track 1 Pen]])</f>
        <v>66</v>
      </c>
      <c r="J9" s="12">
        <v>9.5127314814814814E-4</v>
      </c>
      <c r="K9" s="1">
        <f>IF(ISBLANK(Table25[[#This Row],[Track 2 Time]]),"", RANK(Table25[[#This Row],[Track 2 Time]],$J:$J,1))</f>
        <v>5</v>
      </c>
      <c r="L9" s="1">
        <f>IF(ISBLANK(Table25[[#This Row],[Track 2 Time]]),"",LOOKUP(Table25[[#This Row],[Track 2 Pos]],Lookups!$C:$C,Lookups!$D:$D))</f>
        <v>84</v>
      </c>
      <c r="M9" s="13">
        <v>20</v>
      </c>
      <c r="N9" s="1">
        <f>IF(ISBLANK(Table25[[#This Row],[Track 2 Time]]),0,Table25[[#This Row],[Track 2 Score]]-Table25[[#This Row],[Track 2 Pen]])</f>
        <v>64</v>
      </c>
      <c r="O9" s="1">
        <f>Table25[[#This Row],[Track 1]]+Table25[[#This Row],[Track 2]]</f>
        <v>130</v>
      </c>
      <c r="P9" s="1">
        <f>RANK(Table25[[#This Row],[Total Score]],O:O)</f>
        <v>8</v>
      </c>
    </row>
    <row r="10" spans="1:16" ht="25.75" customHeight="1" x14ac:dyDescent="0.2">
      <c r="A10" s="9">
        <v>101</v>
      </c>
      <c r="B10" s="10" t="str">
        <f>IF(ISBLANK(Table25[[#This Row],[No]]),"",LOOKUP($A10,Participants!$A:$A,Participants!$B:$B))</f>
        <v>Driver 1</v>
      </c>
      <c r="C10" s="10" t="str">
        <f>IF(ISBLANK(Table25[[#This Row],[No]]),"",LOOKUP($A10,Participants!$A:$A,Participants!$C:$C))</f>
        <v>Co-driver 1</v>
      </c>
      <c r="D10" s="11" t="str">
        <f>IF(ISBLANK(Table25[[#This Row],[No]]),"",LOOKUP($A10,Participants!$A:$A,Participants!$D:$D))</f>
        <v>Stock</v>
      </c>
      <c r="E10" s="12">
        <v>1.4736111111111111E-3</v>
      </c>
      <c r="F10" s="1">
        <f>IF(ISBLANK(Table25[[#This Row],[Track 1 Time]]),"", RANK(Table25[[#This Row],[Track 1 Time]],$E:$E,1))</f>
        <v>4</v>
      </c>
      <c r="G10" s="1">
        <f>IF(ISBLANK(Table25[[#This Row],[Track 1 Time]]),"",LOOKUP(Table25[[#This Row],[Track 1 Pos]],Lookups!$C:$C,Lookups!$D:$D))</f>
        <v>87</v>
      </c>
      <c r="H10" s="13">
        <v>0</v>
      </c>
      <c r="I10" s="1">
        <f>IF(ISBLANK(Table25[[#This Row],[Track 1 Time]]),0,Table25[[#This Row],[Track 1 Score]]-Table25[[#This Row],[Track 1 Pen]])</f>
        <v>87</v>
      </c>
      <c r="J10" s="12">
        <v>1.1335648148148149E-3</v>
      </c>
      <c r="K10" s="1">
        <f>IF(ISBLANK(Table25[[#This Row],[Track 2 Time]]),"", RANK(Table25[[#This Row],[Track 2 Time]],$J:$J,1))</f>
        <v>7</v>
      </c>
      <c r="L10" s="1">
        <f>IF(ISBLANK(Table25[[#This Row],[Track 2 Time]]),"",LOOKUP(Table25[[#This Row],[Track 2 Pos]],Lookups!$C:$C,Lookups!$D:$D))</f>
        <v>78</v>
      </c>
      <c r="M10" s="13">
        <v>40</v>
      </c>
      <c r="N10" s="1">
        <f>IF(ISBLANK(Table25[[#This Row],[Track 2 Time]]),0,Table25[[#This Row],[Track 2 Score]]-Table25[[#This Row],[Track 2 Pen]])</f>
        <v>38</v>
      </c>
      <c r="O10" s="1">
        <f>Table25[[#This Row],[Track 1]]+Table25[[#This Row],[Track 2]]</f>
        <v>125</v>
      </c>
      <c r="P10" s="1">
        <f>RANK(Table25[[#This Row],[Total Score]],O:O)</f>
        <v>9</v>
      </c>
    </row>
    <row r="11" spans="1:16" ht="25.75" customHeight="1" x14ac:dyDescent="0.2">
      <c r="A11" s="9">
        <v>118</v>
      </c>
      <c r="B11" s="10" t="str">
        <f>IF(ISBLANK(Table25[[#This Row],[No]]),"",LOOKUP($A11,Participants!$A:$A,Participants!$B:$B))</f>
        <v>Driver 10</v>
      </c>
      <c r="C11" s="10" t="str">
        <f>IF(ISBLANK(Table25[[#This Row],[No]]),"",LOOKUP($A11,Participants!$A:$A,Participants!$C:$C))</f>
        <v>Co-driver 10</v>
      </c>
      <c r="D11" s="11" t="str">
        <f>IF(ISBLANK(Table25[[#This Row],[No]]),"",LOOKUP($A11,Participants!$A:$A,Participants!$D:$D))</f>
        <v>Stock</v>
      </c>
      <c r="E11" s="12">
        <v>3.3814814814814818E-3</v>
      </c>
      <c r="F11" s="1">
        <f>IF(ISBLANK(Table25[[#This Row],[Track 1 Time]]),"", RANK(Table25[[#This Row],[Track 1 Time]],$E:$E,1))</f>
        <v>10</v>
      </c>
      <c r="G11" s="1">
        <f>IF(ISBLANK(Table25[[#This Row],[Track 1 Time]]),"",LOOKUP(Table25[[#This Row],[Track 1 Pos]],Lookups!$C:$C,Lookups!$D:$D))</f>
        <v>69</v>
      </c>
      <c r="H11" s="13">
        <v>20</v>
      </c>
      <c r="I11" s="1">
        <f>IF(ISBLANK(Table25[[#This Row],[Track 1 Time]]),0,Table25[[#This Row],[Track 1 Score]]-Table25[[#This Row],[Track 1 Pen]])</f>
        <v>49</v>
      </c>
      <c r="J11" s="12">
        <v>1.371875E-3</v>
      </c>
      <c r="K11" s="1">
        <f>IF(ISBLANK(Table25[[#This Row],[Track 2 Time]]),"", RANK(Table25[[#This Row],[Track 2 Time]],$J:$J,1))</f>
        <v>8</v>
      </c>
      <c r="L11" s="1">
        <f>IF(ISBLANK(Table25[[#This Row],[Track 2 Time]]),"",LOOKUP(Table25[[#This Row],[Track 2 Pos]],Lookups!$C:$C,Lookups!$D:$D))</f>
        <v>75</v>
      </c>
      <c r="M11" s="13">
        <v>0</v>
      </c>
      <c r="N11" s="1">
        <f>IF(ISBLANK(Table25[[#This Row],[Track 2 Time]]),0,Table25[[#This Row],[Track 2 Score]]-Table25[[#This Row],[Track 2 Pen]])</f>
        <v>75</v>
      </c>
      <c r="O11" s="1">
        <f>Table25[[#This Row],[Track 1]]+Table25[[#This Row],[Track 2]]</f>
        <v>124</v>
      </c>
      <c r="P11" s="1">
        <f>RANK(Table25[[#This Row],[Total Score]],O:O)</f>
        <v>10</v>
      </c>
    </row>
    <row r="12" spans="1:16" ht="25.75" customHeight="1" x14ac:dyDescent="0.2">
      <c r="A12" s="9">
        <v>108</v>
      </c>
      <c r="B12" s="10" t="str">
        <f>IF(ISBLANK(Table25[[#This Row],[No]]),"",LOOKUP($A12,Participants!$A:$A,Participants!$B:$B))</f>
        <v>Driver 6</v>
      </c>
      <c r="C12" s="10" t="str">
        <f>IF(ISBLANK(Table25[[#This Row],[No]]),"",LOOKUP($A12,Participants!$A:$A,Participants!$C:$C))</f>
        <v>Co-driver 6</v>
      </c>
      <c r="D12" s="11" t="str">
        <f>IF(ISBLANK(Table25[[#This Row],[No]]),"",LOOKUP($A12,Participants!$A:$A,Participants!$D:$D))</f>
        <v>Stock</v>
      </c>
      <c r="E12" s="12">
        <v>6.903240740740741E-3</v>
      </c>
      <c r="F12" s="1">
        <f>IF(ISBLANK(Table25[[#This Row],[Track 1 Time]]),"", RANK(Table25[[#This Row],[Track 1 Time]],$E:$E,1))</f>
        <v>12</v>
      </c>
      <c r="G12" s="1">
        <f>IF(ISBLANK(Table25[[#This Row],[Track 1 Time]]),"",LOOKUP(Table25[[#This Row],[Track 1 Pos]],Lookups!$C:$C,Lookups!$D:$D))</f>
        <v>63</v>
      </c>
      <c r="H12" s="13">
        <v>20</v>
      </c>
      <c r="I12" s="1">
        <f>IF(ISBLANK(Table25[[#This Row],[Track 1 Time]]),0,Table25[[#This Row],[Track 1 Score]]-Table25[[#This Row],[Track 1 Pen]])</f>
        <v>43</v>
      </c>
      <c r="J12" s="12">
        <v>2.1896990740740739E-3</v>
      </c>
      <c r="K12" s="1">
        <f>IF(ISBLANK(Table25[[#This Row],[Track 2 Time]]),"", RANK(Table25[[#This Row],[Track 2 Time]],$J:$J,1))</f>
        <v>11</v>
      </c>
      <c r="L12" s="1">
        <f>IF(ISBLANK(Table25[[#This Row],[Track 2 Time]]),"",LOOKUP(Table25[[#This Row],[Track 2 Pos]],Lookups!$C:$C,Lookups!$D:$D))</f>
        <v>66</v>
      </c>
      <c r="M12" s="13">
        <v>0</v>
      </c>
      <c r="N12" s="1">
        <f>IF(ISBLANK(Table25[[#This Row],[Track 2 Time]]),0,Table25[[#This Row],[Track 2 Score]]-Table25[[#This Row],[Track 2 Pen]])</f>
        <v>66</v>
      </c>
      <c r="O12" s="1">
        <f>Table25[[#This Row],[Track 1]]+Table25[[#This Row],[Track 2]]</f>
        <v>109</v>
      </c>
      <c r="P12" s="1">
        <f>RANK(Table25[[#This Row],[Total Score]],O:O)</f>
        <v>11</v>
      </c>
    </row>
    <row r="13" spans="1:16" ht="25.75" customHeight="1" x14ac:dyDescent="0.2">
      <c r="A13" s="9">
        <v>116</v>
      </c>
      <c r="B13" s="10" t="str">
        <f>IF(ISBLANK(Table25[[#This Row],[No]]),"",LOOKUP($A13,Participants!$A:$A,Participants!$B:$B))</f>
        <v>Driver 8</v>
      </c>
      <c r="C13" s="10" t="str">
        <f>IF(ISBLANK(Table25[[#This Row],[No]]),"",LOOKUP($A13,Participants!$A:$A,Participants!$C:$C))</f>
        <v>Co-driver 8</v>
      </c>
      <c r="D13" s="11" t="str">
        <f>IF(ISBLANK(Table25[[#This Row],[No]]),"",LOOKUP($A13,Participants!$A:$A,Participants!$D:$D))</f>
        <v>Stock</v>
      </c>
      <c r="E13" s="12">
        <v>2.6848379629629631E-3</v>
      </c>
      <c r="F13" s="1">
        <f>IF(ISBLANK(Table25[[#This Row],[Track 1 Time]]),"", RANK(Table25[[#This Row],[Track 1 Time]],$E:$E,1))</f>
        <v>9</v>
      </c>
      <c r="G13" s="1">
        <f>IF(ISBLANK(Table25[[#This Row],[Track 1 Time]]),"",LOOKUP(Table25[[#This Row],[Track 1 Pos]],Lookups!$C:$C,Lookups!$D:$D))</f>
        <v>72</v>
      </c>
      <c r="H13" s="13">
        <v>0</v>
      </c>
      <c r="I13" s="1">
        <f>IF(ISBLANK(Table25[[#This Row],[Track 1 Time]]),0,Table25[[#This Row],[Track 1 Score]]-Table25[[#This Row],[Track 1 Pen]])</f>
        <v>72</v>
      </c>
      <c r="J13" s="12">
        <v>1.9093749999999998E-3</v>
      </c>
      <c r="K13" s="1">
        <f>IF(ISBLANK(Table25[[#This Row],[Track 2 Time]]),"", RANK(Table25[[#This Row],[Track 2 Time]],$J:$J,1))</f>
        <v>10</v>
      </c>
      <c r="L13" s="1">
        <f>IF(ISBLANK(Table25[[#This Row],[Track 2 Time]]),"",LOOKUP(Table25[[#This Row],[Track 2 Pos]],Lookups!$C:$C,Lookups!$D:$D))</f>
        <v>69</v>
      </c>
      <c r="M13" s="13">
        <v>40</v>
      </c>
      <c r="N13" s="1">
        <f>IF(ISBLANK(Table25[[#This Row],[Track 2 Time]]),0,Table25[[#This Row],[Track 2 Score]]-Table25[[#This Row],[Track 2 Pen]])</f>
        <v>29</v>
      </c>
      <c r="O13" s="1">
        <f>Table25[[#This Row],[Track 1]]+Table25[[#This Row],[Track 2]]</f>
        <v>101</v>
      </c>
      <c r="P13" s="1">
        <f>RANK(Table25[[#This Row],[Total Score]],O:O)</f>
        <v>12</v>
      </c>
    </row>
  </sheetData>
  <phoneticPr fontId="1" type="noConversion"/>
  <pageMargins left="0.25" right="0.25" top="0.75" bottom="0.75" header="0.3" footer="0.3"/>
  <pageSetup paperSize="9" scale="99" orientation="landscape" horizontalDpi="4294967293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3904B-6C8C-415B-8E6B-C7FE37DB5C37}">
          <x14:formula1>
            <xm:f>Participants!$A:$A</xm:f>
          </x14:formula1>
          <xm:sqref>A2:A13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352B-77E4-4A98-B4D6-36CD0D325DF3}">
  <dimension ref="A1:G13"/>
  <sheetViews>
    <sheetView workbookViewId="0">
      <selection activeCell="F3" sqref="F3"/>
    </sheetView>
  </sheetViews>
  <sheetFormatPr baseColWidth="10" defaultColWidth="9.1640625" defaultRowHeight="15" x14ac:dyDescent="0.2"/>
  <cols>
    <col min="1" max="1" width="7.83203125" style="3" customWidth="1"/>
    <col min="2" max="2" width="17.5" customWidth="1"/>
    <col min="3" max="3" width="14.33203125" customWidth="1"/>
    <col min="4" max="5" width="9.83203125" style="3" customWidth="1"/>
    <col min="6" max="6" width="8.33203125" style="3" customWidth="1"/>
    <col min="7" max="7" width="8.83203125" customWidth="1"/>
  </cols>
  <sheetData>
    <row r="1" spans="1:7" s="1" customFormat="1" ht="27" customHeight="1" x14ac:dyDescent="0.2">
      <c r="A1" s="1" t="s">
        <v>1</v>
      </c>
      <c r="B1" s="1" t="s">
        <v>2</v>
      </c>
      <c r="C1" s="1" t="s">
        <v>3</v>
      </c>
      <c r="D1" s="1" t="s">
        <v>5</v>
      </c>
      <c r="E1" s="1" t="s">
        <v>15</v>
      </c>
      <c r="F1" s="1" t="s">
        <v>23</v>
      </c>
      <c r="G1" s="1" t="s">
        <v>8</v>
      </c>
    </row>
    <row r="2" spans="1:7" ht="16.25" customHeight="1" x14ac:dyDescent="0.2">
      <c r="A2" s="3">
        <f>IF(ISBLANK(Table25[[#This Row],[No]]),"", Table25[[#This Row],[No]])</f>
        <v>117</v>
      </c>
      <c r="B2" t="str">
        <f>IF(ISBLANK(Table25[[#This Row],[Driver]]),"", Table25[[#This Row],[Driver]])</f>
        <v>Driver 9</v>
      </c>
      <c r="C2" t="str">
        <f>IF(ISBLANK(Table25[[#This Row],[Co-driver]]),"", Table25[[#This Row],[Co-driver]])</f>
        <v>Co-driver 9</v>
      </c>
      <c r="D2" s="3">
        <f>Table25[[#This Row],[Track 1]]</f>
        <v>100</v>
      </c>
      <c r="E2" s="3">
        <f>Table25[[#This Row],[Track 2]]</f>
        <v>100</v>
      </c>
      <c r="F2" s="3">
        <f t="shared" ref="F2:F13" si="0">SUM(D2:E2)</f>
        <v>200</v>
      </c>
      <c r="G2">
        <f>RANK(Table36[[#This Row],[Total]],F:F)</f>
        <v>1</v>
      </c>
    </row>
    <row r="3" spans="1:7" ht="16.25" customHeight="1" x14ac:dyDescent="0.2">
      <c r="A3" s="3">
        <f>IF(ISBLANK(Table25[[#This Row],[No]]),"", Table25[[#This Row],[No]])</f>
        <v>107</v>
      </c>
      <c r="B3" t="str">
        <f>IF(ISBLANK(Table25[[#This Row],[Driver]]),"", Table25[[#This Row],[Driver]])</f>
        <v>Driver 5</v>
      </c>
      <c r="C3" t="str">
        <f>IF(ISBLANK(Table25[[#This Row],[Co-driver]]),"", Table25[[#This Row],[Co-driver]])</f>
        <v>Co-driver 5</v>
      </c>
      <c r="D3" s="3">
        <f>Table25[[#This Row],[Track 1]]</f>
        <v>75</v>
      </c>
      <c r="E3" s="3">
        <f>Table25[[#This Row],[Track 2]]</f>
        <v>95</v>
      </c>
      <c r="F3" s="3">
        <f t="shared" si="0"/>
        <v>170</v>
      </c>
      <c r="G3">
        <f>RANK(Table36[[#This Row],[Total]],F:F)</f>
        <v>2</v>
      </c>
    </row>
    <row r="4" spans="1:7" ht="16.25" customHeight="1" x14ac:dyDescent="0.2">
      <c r="A4" s="3">
        <f>IF(ISBLANK(Table25[[#This Row],[No]]),"", Table25[[#This Row],[No]])</f>
        <v>104</v>
      </c>
      <c r="B4" t="str">
        <f>IF(ISBLANK(Table25[[#This Row],[Driver]]),"", Table25[[#This Row],[Driver]])</f>
        <v>Driver 3</v>
      </c>
      <c r="C4" t="str">
        <f>IF(ISBLANK(Table25[[#This Row],[Co-driver]]),"", Table25[[#This Row],[Co-driver]])</f>
        <v>Co-driver 3</v>
      </c>
      <c r="D4" s="3">
        <f>Table25[[#This Row],[Track 1]]</f>
        <v>84</v>
      </c>
      <c r="E4" s="3">
        <f>Table25[[#This Row],[Track 2]]</f>
        <v>81</v>
      </c>
      <c r="F4" s="3">
        <f t="shared" si="0"/>
        <v>165</v>
      </c>
      <c r="G4">
        <f>RANK(Table36[[#This Row],[Total]],F:F)</f>
        <v>3</v>
      </c>
    </row>
    <row r="5" spans="1:7" ht="16.25" customHeight="1" x14ac:dyDescent="0.2">
      <c r="A5" s="3">
        <f>IF(ISBLANK(Table25[[#This Row],[No]]),"", Table25[[#This Row],[No]])</f>
        <v>103</v>
      </c>
      <c r="B5" t="str">
        <f>IF(ISBLANK(Table25[[#This Row],[Driver]]),"", Table25[[#This Row],[Driver]])</f>
        <v>Driver 2</v>
      </c>
      <c r="C5" t="str">
        <f>IF(ISBLANK(Table25[[#This Row],[Co-driver]]),"", Table25[[#This Row],[Co-driver]])</f>
        <v>Co-driver 2</v>
      </c>
      <c r="D5" s="3">
        <f>Table25[[#This Row],[Track 1]]</f>
        <v>90</v>
      </c>
      <c r="E5" s="3">
        <f>Table25[[#This Row],[Track 2]]</f>
        <v>70</v>
      </c>
      <c r="F5" s="3">
        <f t="shared" si="0"/>
        <v>160</v>
      </c>
      <c r="G5">
        <f>RANK(Table36[[#This Row],[Total]],F:F)</f>
        <v>4</v>
      </c>
    </row>
    <row r="6" spans="1:7" ht="16.25" customHeight="1" x14ac:dyDescent="0.2">
      <c r="A6" s="3">
        <f>IF(ISBLANK(Table25[[#This Row],[No]]),"", Table25[[#This Row],[No]])</f>
        <v>106</v>
      </c>
      <c r="B6" t="str">
        <f>IF(ISBLANK(Table25[[#This Row],[Driver]]),"", Table25[[#This Row],[Driver]])</f>
        <v>Driver 4</v>
      </c>
      <c r="C6" t="str">
        <f>IF(ISBLANK(Table25[[#This Row],[Co-driver]]),"", Table25[[#This Row],[Co-driver]])</f>
        <v>Co-driver 4</v>
      </c>
      <c r="D6" s="3">
        <f>Table25[[#This Row],[Track 1]]</f>
        <v>55</v>
      </c>
      <c r="E6" s="3">
        <f>Table25[[#This Row],[Track 2]]</f>
        <v>87</v>
      </c>
      <c r="F6" s="3">
        <f t="shared" si="0"/>
        <v>142</v>
      </c>
      <c r="G6">
        <f>RANK(Table36[[#This Row],[Total]],F:F)</f>
        <v>5</v>
      </c>
    </row>
    <row r="7" spans="1:7" ht="16.25" customHeight="1" x14ac:dyDescent="0.2">
      <c r="A7" s="3">
        <f>IF(ISBLANK(Table25[[#This Row],[No]]),"", Table25[[#This Row],[No]])</f>
        <v>114</v>
      </c>
      <c r="B7" t="str">
        <f>IF(ISBLANK(Table25[[#This Row],[Driver]]),"", Table25[[#This Row],[Driver]])</f>
        <v>Driver 7</v>
      </c>
      <c r="C7" t="str">
        <f>IF(ISBLANK(Table25[[#This Row],[Co-driver]]),"", Table25[[#This Row],[Co-driver]])</f>
        <v>Co-driver 7</v>
      </c>
      <c r="D7" s="3">
        <f>Table25[[#This Row],[Track 1]]</f>
        <v>78</v>
      </c>
      <c r="E7" s="3">
        <f>Table25[[#This Row],[Track 2]]</f>
        <v>63</v>
      </c>
      <c r="F7" s="3">
        <f t="shared" si="0"/>
        <v>141</v>
      </c>
      <c r="G7">
        <f>RANK(Table36[[#This Row],[Total]],F:F)</f>
        <v>6</v>
      </c>
    </row>
    <row r="8" spans="1:7" ht="16.25" customHeight="1" x14ac:dyDescent="0.2">
      <c r="A8" s="3">
        <f>IF(ISBLANK(Table25[[#This Row],[No]]),"", Table25[[#This Row],[No]])</f>
        <v>123</v>
      </c>
      <c r="B8" t="str">
        <f>IF(ISBLANK(Table25[[#This Row],[Driver]]),"", Table25[[#This Row],[Driver]])</f>
        <v>Driver 12</v>
      </c>
      <c r="C8" t="str">
        <f>IF(ISBLANK(Table25[[#This Row],[Co-driver]]),"", Table25[[#This Row],[Co-driver]])</f>
        <v>Co-driver 12</v>
      </c>
      <c r="D8" s="3">
        <f>Table25[[#This Row],[Track 1]]</f>
        <v>81</v>
      </c>
      <c r="E8" s="3">
        <f>Table25[[#This Row],[Track 2]]</f>
        <v>52</v>
      </c>
      <c r="F8" s="3">
        <f t="shared" si="0"/>
        <v>133</v>
      </c>
      <c r="G8">
        <f>RANK(Table36[[#This Row],[Total]],F:F)</f>
        <v>7</v>
      </c>
    </row>
    <row r="9" spans="1:7" ht="16.25" customHeight="1" x14ac:dyDescent="0.2">
      <c r="A9" s="3">
        <f>IF(ISBLANK(Table25[[#This Row],[No]]),"", Table25[[#This Row],[No]])</f>
        <v>119</v>
      </c>
      <c r="B9" t="str">
        <f>IF(ISBLANK(Table25[[#This Row],[Driver]]),"", Table25[[#This Row],[Driver]])</f>
        <v>Driver 11</v>
      </c>
      <c r="C9" t="str">
        <f>IF(ISBLANK(Table25[[#This Row],[Co-driver]]),"", Table25[[#This Row],[Co-driver]])</f>
        <v>Co-driver 11</v>
      </c>
      <c r="D9" s="3">
        <f>Table25[[#This Row],[Track 1]]</f>
        <v>66</v>
      </c>
      <c r="E9" s="3">
        <f>Table25[[#This Row],[Track 2]]</f>
        <v>64</v>
      </c>
      <c r="F9" s="3">
        <f t="shared" si="0"/>
        <v>130</v>
      </c>
      <c r="G9">
        <f>RANK(Table36[[#This Row],[Total]],F:F)</f>
        <v>8</v>
      </c>
    </row>
    <row r="10" spans="1:7" ht="16.25" customHeight="1" x14ac:dyDescent="0.2">
      <c r="A10" s="3">
        <f>IF(ISBLANK(Table25[[#This Row],[No]]),"", Table25[[#This Row],[No]])</f>
        <v>101</v>
      </c>
      <c r="B10" t="str">
        <f>IF(ISBLANK(Table25[[#This Row],[Driver]]),"", Table25[[#This Row],[Driver]])</f>
        <v>Driver 1</v>
      </c>
      <c r="C10" t="str">
        <f>IF(ISBLANK(Table25[[#This Row],[Co-driver]]),"", Table25[[#This Row],[Co-driver]])</f>
        <v>Co-driver 1</v>
      </c>
      <c r="D10" s="3">
        <f>Table25[[#This Row],[Track 1]]</f>
        <v>87</v>
      </c>
      <c r="E10" s="3">
        <f>Table25[[#This Row],[Track 2]]</f>
        <v>38</v>
      </c>
      <c r="F10" s="3">
        <f t="shared" si="0"/>
        <v>125</v>
      </c>
      <c r="G10">
        <f>RANK(Table36[[#This Row],[Total]],F:F)</f>
        <v>9</v>
      </c>
    </row>
    <row r="11" spans="1:7" ht="16.25" customHeight="1" x14ac:dyDescent="0.2">
      <c r="A11" s="3">
        <f>IF(ISBLANK(Table25[[#This Row],[No]]),"", Table25[[#This Row],[No]])</f>
        <v>118</v>
      </c>
      <c r="B11" t="str">
        <f>IF(ISBLANK(Table25[[#This Row],[Driver]]),"", Table25[[#This Row],[Driver]])</f>
        <v>Driver 10</v>
      </c>
      <c r="C11" t="str">
        <f>IF(ISBLANK(Table25[[#This Row],[Co-driver]]),"", Table25[[#This Row],[Co-driver]])</f>
        <v>Co-driver 10</v>
      </c>
      <c r="D11" s="3">
        <f>Table25[[#This Row],[Track 1]]</f>
        <v>49</v>
      </c>
      <c r="E11" s="3">
        <f>Table25[[#This Row],[Track 2]]</f>
        <v>75</v>
      </c>
      <c r="F11" s="3">
        <f t="shared" si="0"/>
        <v>124</v>
      </c>
      <c r="G11">
        <f>RANK(Table36[[#This Row],[Total]],F:F)</f>
        <v>10</v>
      </c>
    </row>
    <row r="12" spans="1:7" ht="16.25" customHeight="1" x14ac:dyDescent="0.2">
      <c r="A12" s="3">
        <f>IF(ISBLANK(Table25[[#This Row],[No]]),"", Table25[[#This Row],[No]])</f>
        <v>108</v>
      </c>
      <c r="B12" t="str">
        <f>IF(ISBLANK(Table25[[#This Row],[Driver]]),"", Table25[[#This Row],[Driver]])</f>
        <v>Driver 6</v>
      </c>
      <c r="C12" t="str">
        <f>IF(ISBLANK(Table25[[#This Row],[Co-driver]]),"", Table25[[#This Row],[Co-driver]])</f>
        <v>Co-driver 6</v>
      </c>
      <c r="D12" s="3">
        <f>Table25[[#This Row],[Track 1]]</f>
        <v>43</v>
      </c>
      <c r="E12" s="3">
        <f>Table25[[#This Row],[Track 2]]</f>
        <v>66</v>
      </c>
      <c r="F12" s="3">
        <f t="shared" si="0"/>
        <v>109</v>
      </c>
      <c r="G12">
        <f>RANK(Table36[[#This Row],[Total]],F:F)</f>
        <v>11</v>
      </c>
    </row>
    <row r="13" spans="1:7" ht="16.25" customHeight="1" x14ac:dyDescent="0.2">
      <c r="A13" s="3">
        <f>IF(ISBLANK(Table25[[#This Row],[No]]),"", Table25[[#This Row],[No]])</f>
        <v>116</v>
      </c>
      <c r="B13" t="str">
        <f>IF(ISBLANK(Table25[[#This Row],[Driver]]),"", Table25[[#This Row],[Driver]])</f>
        <v>Driver 8</v>
      </c>
      <c r="C13" t="str">
        <f>IF(ISBLANK(Table25[[#This Row],[Co-driver]]),"", Table25[[#This Row],[Co-driver]])</f>
        <v>Co-driver 8</v>
      </c>
      <c r="D13" s="3">
        <f>Table25[[#This Row],[Track 1]]</f>
        <v>72</v>
      </c>
      <c r="E13" s="3">
        <f>Table25[[#This Row],[Track 2]]</f>
        <v>29</v>
      </c>
      <c r="F13" s="3">
        <f t="shared" si="0"/>
        <v>101</v>
      </c>
      <c r="G13">
        <f>RANK(Table36[[#This Row],[Total]],F:F)</f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8F68-A4E4-476C-8AFD-B34EF90B5D34}">
  <dimension ref="A1:D31"/>
  <sheetViews>
    <sheetView tabSelected="1" zoomScale="200" workbookViewId="0">
      <selection activeCell="C19" sqref="C19"/>
    </sheetView>
  </sheetViews>
  <sheetFormatPr baseColWidth="10" defaultColWidth="8.83203125" defaultRowHeight="15" x14ac:dyDescent="0.2"/>
  <cols>
    <col min="1" max="1" width="15" customWidth="1"/>
  </cols>
  <sheetData>
    <row r="1" spans="1:4" s="1" customFormat="1" x14ac:dyDescent="0.2">
      <c r="A1" s="1" t="s">
        <v>0</v>
      </c>
      <c r="C1" s="1" t="s">
        <v>8</v>
      </c>
      <c r="D1" s="1" t="s">
        <v>7</v>
      </c>
    </row>
    <row r="2" spans="1:4" x14ac:dyDescent="0.2">
      <c r="A2" t="s">
        <v>20</v>
      </c>
      <c r="C2">
        <v>1</v>
      </c>
      <c r="D2">
        <v>100</v>
      </c>
    </row>
    <row r="3" spans="1:4" x14ac:dyDescent="0.2">
      <c r="A3" t="s">
        <v>17</v>
      </c>
      <c r="C3">
        <v>2</v>
      </c>
      <c r="D3">
        <v>95</v>
      </c>
    </row>
    <row r="4" spans="1:4" x14ac:dyDescent="0.2">
      <c r="A4" t="s">
        <v>18</v>
      </c>
      <c r="C4">
        <v>3</v>
      </c>
      <c r="D4">
        <v>90</v>
      </c>
    </row>
    <row r="5" spans="1:4" x14ac:dyDescent="0.2">
      <c r="A5" t="s">
        <v>19</v>
      </c>
      <c r="C5">
        <v>4</v>
      </c>
      <c r="D5">
        <v>87</v>
      </c>
    </row>
    <row r="6" spans="1:4" x14ac:dyDescent="0.2">
      <c r="A6" t="s">
        <v>21</v>
      </c>
      <c r="C6">
        <v>5</v>
      </c>
      <c r="D6">
        <v>84</v>
      </c>
    </row>
    <row r="7" spans="1:4" x14ac:dyDescent="0.2">
      <c r="C7">
        <v>6</v>
      </c>
      <c r="D7">
        <v>81</v>
      </c>
    </row>
    <row r="8" spans="1:4" x14ac:dyDescent="0.2">
      <c r="C8">
        <v>7</v>
      </c>
      <c r="D8">
        <v>78</v>
      </c>
    </row>
    <row r="9" spans="1:4" x14ac:dyDescent="0.2">
      <c r="C9">
        <v>8</v>
      </c>
      <c r="D9">
        <v>75</v>
      </c>
    </row>
    <row r="10" spans="1:4" x14ac:dyDescent="0.2">
      <c r="C10">
        <v>9</v>
      </c>
      <c r="D10">
        <v>72</v>
      </c>
    </row>
    <row r="11" spans="1:4" x14ac:dyDescent="0.2">
      <c r="C11">
        <v>10</v>
      </c>
      <c r="D11">
        <v>69</v>
      </c>
    </row>
    <row r="12" spans="1:4" x14ac:dyDescent="0.2">
      <c r="C12">
        <v>11</v>
      </c>
      <c r="D12">
        <v>66</v>
      </c>
    </row>
    <row r="13" spans="1:4" x14ac:dyDescent="0.2">
      <c r="C13">
        <v>12</v>
      </c>
      <c r="D13">
        <v>63</v>
      </c>
    </row>
    <row r="14" spans="1:4" x14ac:dyDescent="0.2">
      <c r="C14">
        <v>13</v>
      </c>
      <c r="D14">
        <v>60</v>
      </c>
    </row>
    <row r="15" spans="1:4" x14ac:dyDescent="0.2">
      <c r="C15">
        <v>14</v>
      </c>
      <c r="D15">
        <v>57</v>
      </c>
    </row>
    <row r="16" spans="1:4" x14ac:dyDescent="0.2">
      <c r="C16">
        <v>15</v>
      </c>
      <c r="D16">
        <v>54</v>
      </c>
    </row>
    <row r="17" spans="3:4" x14ac:dyDescent="0.2">
      <c r="C17">
        <v>16</v>
      </c>
      <c r="D17">
        <v>51</v>
      </c>
    </row>
    <row r="18" spans="3:4" x14ac:dyDescent="0.2">
      <c r="C18">
        <v>17</v>
      </c>
      <c r="D18">
        <v>48</v>
      </c>
    </row>
    <row r="19" spans="3:4" x14ac:dyDescent="0.2">
      <c r="C19">
        <v>18</v>
      </c>
      <c r="D19">
        <v>45</v>
      </c>
    </row>
    <row r="20" spans="3:4" x14ac:dyDescent="0.2">
      <c r="C20">
        <v>19</v>
      </c>
      <c r="D20">
        <v>42</v>
      </c>
    </row>
    <row r="21" spans="3:4" x14ac:dyDescent="0.2">
      <c r="C21">
        <v>20</v>
      </c>
      <c r="D21">
        <v>39</v>
      </c>
    </row>
    <row r="22" spans="3:4" x14ac:dyDescent="0.2">
      <c r="C22">
        <v>21</v>
      </c>
      <c r="D22">
        <v>38</v>
      </c>
    </row>
    <row r="23" spans="3:4" x14ac:dyDescent="0.2">
      <c r="C23">
        <v>22</v>
      </c>
      <c r="D23">
        <v>37</v>
      </c>
    </row>
    <row r="24" spans="3:4" x14ac:dyDescent="0.2">
      <c r="C24">
        <v>23</v>
      </c>
      <c r="D24">
        <v>36</v>
      </c>
    </row>
    <row r="25" spans="3:4" x14ac:dyDescent="0.2">
      <c r="C25">
        <v>24</v>
      </c>
      <c r="D25">
        <v>35</v>
      </c>
    </row>
    <row r="26" spans="3:4" x14ac:dyDescent="0.2">
      <c r="C26">
        <v>25</v>
      </c>
      <c r="D26">
        <v>34</v>
      </c>
    </row>
    <row r="27" spans="3:4" x14ac:dyDescent="0.2">
      <c r="C27">
        <v>26</v>
      </c>
      <c r="D27">
        <v>33</v>
      </c>
    </row>
    <row r="28" spans="3:4" x14ac:dyDescent="0.2">
      <c r="C28">
        <v>27</v>
      </c>
      <c r="D28">
        <v>32</v>
      </c>
    </row>
    <row r="29" spans="3:4" x14ac:dyDescent="0.2">
      <c r="C29">
        <v>28</v>
      </c>
      <c r="D29">
        <v>31</v>
      </c>
    </row>
    <row r="30" spans="3:4" x14ac:dyDescent="0.2">
      <c r="C30">
        <v>29</v>
      </c>
      <c r="D30">
        <v>30</v>
      </c>
    </row>
    <row r="31" spans="3:4" x14ac:dyDescent="0.2">
      <c r="C31">
        <v>30</v>
      </c>
      <c r="D31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b 1 O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i b 1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9 T l U o i k e 4 D g A A A B E A A A A T A B w A R m 9 y b X V s Y X M v U 2 V j d G l v b j E u b S C i G A A o o B Q A A A A A A A A A A A A A A A A A A A A A A A A A A A A r T k 0 u y c z P U w i G 0 I b W A F B L A Q I t A B Q A A g A I A I m 9 T l W U G N W V p A A A A P Y A A A A S A A A A A A A A A A A A A A A A A A A A A A B D b 2 5 m a W c v U G F j a 2 F n Z S 5 4 b W x Q S w E C L Q A U A A I A C A C J v U 5 V D 8 r p q 6 Q A A A D p A A A A E w A A A A A A A A A A A A A A A A D w A A A A W 0 N v b n R l b n R f V H l w Z X N d L n h t b F B L A Q I t A B Q A A g A I A I m 9 T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o t 0 J o t p s S a J p r s a J T H r D A A A A A A I A A A A A A A N m A A D A A A A A E A A A A G R 0 A J I F Q w y H b w X + P M 0 k 8 r c A A A A A B I A A A K A A A A A Q A A A A u f d v g Z q 7 o 2 H N e f r x / 5 A 7 L l A A A A B U o c z 1 e m N I s x e B 4 n O N G G v r H s K 0 d 6 E c d 8 i L E 4 L 2 P O B k S U 5 V t Y k 0 U x m a J t 8 s Y D 1 j Z 0 g I + H z S O y 9 q Y K W J 3 7 m I z F W y X E J D H C I B 3 b 4 e T h j I z D 6 K B x Q A A A A M a 3 g f m i j Y p Z A E P 8 F U S S x 3 R L q R m w = = < / D a t a M a s h u p > 
</file>

<file path=customXml/itemProps1.xml><?xml version="1.0" encoding="utf-8"?>
<ds:datastoreItem xmlns:ds="http://schemas.openxmlformats.org/officeDocument/2006/customXml" ds:itemID="{2FC29E36-66ED-46A5-9DDC-644040C1C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</vt:lpstr>
      <vt:lpstr>Stock</vt:lpstr>
      <vt:lpstr>Stock Result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Yashvit Naik</dc:creator>
  <cp:lastModifiedBy>Yashvit Naik</cp:lastModifiedBy>
  <cp:lastPrinted>2022-10-18T07:47:48Z</cp:lastPrinted>
  <dcterms:created xsi:type="dcterms:W3CDTF">2022-10-14T18:09:21Z</dcterms:created>
  <dcterms:modified xsi:type="dcterms:W3CDTF">2025-01-10T10:45:08Z</dcterms:modified>
</cp:coreProperties>
</file>