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849853-DB2A-4F43-A441-6374693D389A}" xr6:coauthVersionLast="36" xr6:coauthVersionMax="46" xr10:uidLastSave="{00000000-0000-0000-0000-000000000000}"/>
  <bookViews>
    <workbookView xWindow="-28920" yWindow="-120" windowWidth="29040" windowHeight="15840" xr2:uid="{26D4546B-D2A1-4444-8EAF-A6228F96F0C1}"/>
  </bookViews>
  <sheets>
    <sheet name="IF" sheetId="1" r:id="rId1"/>
    <sheet name="IF Blank for practice" sheetId="3" r:id="rId2"/>
    <sheet name="Bonus trick" sheetId="2" state="hidden" r:id="rId3"/>
  </sheets>
  <definedNames>
    <definedName name="_xlnm._FilterDatabase" localSheetId="0" hidden="1">IF!$C$49:$G$65</definedName>
    <definedName name="_xlnm._FilterDatabase" localSheetId="1" hidden="1">'IF Blank for practice'!$C$49:$G$65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3" l="1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50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8" i="3"/>
  <c r="N8" i="3" a="1"/>
  <c r="N8" i="3" s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8" i="3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H65" i="1" l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50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8" i="1"/>
  <c r="N8" i="1" a="1"/>
  <c r="N8" i="1" s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 s="1"/>
  <c r="K15" i="1" a="1"/>
  <c r="K15" i="1"/>
  <c r="K16" i="1" a="1"/>
  <c r="K16" i="1"/>
  <c r="K17" i="1" a="1"/>
  <c r="K17" i="1" s="1"/>
  <c r="K18" i="1" a="1"/>
  <c r="K18" i="1"/>
  <c r="K19" i="1" a="1"/>
  <c r="K19" i="1"/>
  <c r="K20" i="1" a="1"/>
  <c r="K20" i="1" s="1"/>
  <c r="K21" i="1" a="1"/>
  <c r="K21" i="1"/>
  <c r="K22" i="1" a="1"/>
  <c r="K22" i="1"/>
  <c r="K23" i="1" a="1"/>
  <c r="K23" i="1" s="1"/>
  <c r="K8" i="1" a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8" i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<sst xmlns="http://schemas.openxmlformats.org/spreadsheetml/2006/main" count="304" uniqueCount="55">
  <si>
    <t>between</t>
  </si>
  <si>
    <t>Boolean replacement to IF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</si>
  <si>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</si>
  <si>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</si>
  <si>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</si>
  <si>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</si>
  <si>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</si>
  <si>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</si>
  <si>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</si>
  <si>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</si>
  <si>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</si>
  <si>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</si>
  <si>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</si>
  <si>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</si>
  <si>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</si>
  <si>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</si>
  <si>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</si>
  <si>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</si>
  <si>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</si>
  <si>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</si>
  <si>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</si>
  <si>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</si>
  <si>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</si>
  <si>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</si>
  <si>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</si>
  <si>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</si>
  <si>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</si>
  <si>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</si>
  <si>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</si>
  <si>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Only one of</t>
  </si>
  <si>
    <t>List Check</t>
  </si>
  <si>
    <t>Wildcard</t>
  </si>
  <si>
    <t>Array if</t>
  </si>
  <si>
    <t>Median salary of website staff</t>
  </si>
  <si>
    <t>Name contains bo</t>
  </si>
  <si>
    <t>Include</t>
  </si>
  <si>
    <t>Exclude</t>
  </si>
  <si>
    <t>Review</t>
  </si>
  <si>
    <t>Check if an employee is part of on call support team in C32:C36</t>
  </si>
  <si>
    <t>On call team</t>
  </si>
  <si>
    <t>bo</t>
  </si>
  <si>
    <t>Special trick</t>
  </si>
  <si>
    <t>Rating</t>
  </si>
  <si>
    <t>Symbol</t>
  </si>
  <si>
    <t>Bonus:
1% for Website staff
3 % for Sales staff joined in 2018
2% for others</t>
  </si>
  <si>
    <t>IF Formula  Adv. Tricks</t>
  </si>
  <si>
    <t>Any 2 out of 3</t>
  </si>
  <si>
    <t>Dept = "Website"
Year joined = 2019
Salary &gt; 90,000</t>
  </si>
  <si>
    <t>Either Male or Salary &lt;85,000</t>
  </si>
  <si>
    <t>Joined between 1-Jan-2019 and 30-Jun-2019</t>
  </si>
  <si>
    <t>nested if - substitute</t>
  </si>
  <si>
    <t>Highlight</t>
  </si>
  <si>
    <t>To highlight</t>
  </si>
  <si>
    <t>Use this worksheet for practicing the formula concepts</t>
  </si>
  <si>
    <t>IF(AND(F8&gt;=DATE(2019,1,1),F8&lt;=DATE(2019,6,30)),$J$5,"")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</si>
</sst>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;@"/>
    <numFmt numFmtId="165" formatCode="&quot;$&quot;#,##0"/>
    <numFmt numFmtId="166" formatCode="0.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5" xfId="0" applyBorder="1"/>
    <xf numFmtId="0" fontId="3" fillId="3" borderId="5" xfId="0" applyFont="1" applyFill="1" applyBorder="1"/>
    <xf numFmtId="0" fontId="3" fillId="3" borderId="1" xfId="0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166" fontId="0" fillId="6" borderId="2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167" fontId="0" fillId="0" borderId="6" xfId="1" applyNumberFormat="1" applyFont="1" applyBorder="1"/>
    <xf numFmtId="0" fontId="3" fillId="3" borderId="6" xfId="0" applyFont="1" applyFill="1" applyBorder="1"/>
    <xf numFmtId="0" fontId="3" fillId="3" borderId="6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 vertical="top" wrapText="1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8" borderId="4" xfId="0" applyFill="1" applyBorder="1"/>
    <xf numFmtId="0" fontId="0" fillId="8" borderId="7" xfId="0" applyFill="1" applyBorder="1"/>
    <xf numFmtId="0" fontId="3" fillId="0" borderId="0" xfId="0" applyFont="1"/>
    <xf numFmtId="0" fontId="0" fillId="0" borderId="6" xfId="0" applyBorder="1" applyAlignment="1">
      <alignment horizontal="right"/>
    </xf>
    <xf numFmtId="9" fontId="0" fillId="0" borderId="6" xfId="1" applyNumberFormat="1" applyFont="1" applyBorder="1"/>
    <xf numFmtId="9" fontId="0" fillId="0" borderId="0" xfId="1" applyNumberFormat="1" applyFont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IF!$G$49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IF!$C$50:$C$65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IF!$G$50:$G$65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48950</c:v>
                </c:pt>
                <c:pt idx="3">
                  <c:v>74550</c:v>
                </c:pt>
                <c:pt idx="4">
                  <c:v>59810</c:v>
                </c:pt>
                <c:pt idx="5">
                  <c:v>107700</c:v>
                </c:pt>
                <c:pt idx="6">
                  <c:v>88050</c:v>
                </c:pt>
                <c:pt idx="7">
                  <c:v>69120</c:v>
                </c:pt>
                <c:pt idx="8">
                  <c:v>58100</c:v>
                </c:pt>
                <c:pt idx="9">
                  <c:v>67910</c:v>
                </c:pt>
                <c:pt idx="10">
                  <c:v>48170</c:v>
                </c:pt>
                <c:pt idx="11">
                  <c:v>41980</c:v>
                </c:pt>
                <c:pt idx="12">
                  <c:v>65920</c:v>
                </c:pt>
                <c:pt idx="13">
                  <c:v>109160</c:v>
                </c:pt>
                <c:pt idx="14">
                  <c:v>75970</c:v>
                </c:pt>
                <c:pt idx="15">
                  <c:v>58940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5-4250-ADDF-76DC5B162229}"/>
            </c:ext>
          </c:extLst>
        </c:ser>
        <c:ser>
          <c:idx val="1"/>
          <c:order val="1"/>
          <c:tx>
            <c:strRef>
              <c:f>IF!$H$49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IF!$C$50:$C$65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IF!$H$50:$H$65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#N/A</c:v>
                </c:pt>
                <c:pt idx="3">
                  <c:v>74550</c:v>
                </c:pt>
                <c:pt idx="4">
                  <c:v>#N/A</c:v>
                </c:pt>
                <c:pt idx="5">
                  <c:v>107700</c:v>
                </c:pt>
                <c:pt idx="6">
                  <c:v>88050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109160</c:v>
                </c:pt>
                <c:pt idx="14">
                  <c:v>75970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D5-4250-ADDF-76DC5B162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92486191"/>
        <c:axId val="1792486607"/>
      </c:barChart>
      <c:catAx>
        <c:axId val="1792486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607"/>
        <c:crosses val="autoZero"/>
        <c:auto val="1"/>
        <c:lblAlgn val="ctr"/>
        <c:lblOffset val="100"/>
        <c:noMultiLvlLbl val="0"/>
      </c:catAx>
      <c:valAx>
        <c:axId val="179248660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'IF Blank for practice'!$G$49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'IF Blank for practice'!$C$50:$C$65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'IF Blank for practice'!$G$50:$G$65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48950</c:v>
                </c:pt>
                <c:pt idx="3">
                  <c:v>74550</c:v>
                </c:pt>
                <c:pt idx="4">
                  <c:v>59810</c:v>
                </c:pt>
                <c:pt idx="5">
                  <c:v>107700</c:v>
                </c:pt>
                <c:pt idx="6">
                  <c:v>88050</c:v>
                </c:pt>
                <c:pt idx="7">
                  <c:v>69120</c:v>
                </c:pt>
                <c:pt idx="8">
                  <c:v>58100</c:v>
                </c:pt>
                <c:pt idx="9">
                  <c:v>67910</c:v>
                </c:pt>
                <c:pt idx="10">
                  <c:v>48170</c:v>
                </c:pt>
                <c:pt idx="11">
                  <c:v>41980</c:v>
                </c:pt>
                <c:pt idx="12">
                  <c:v>65920</c:v>
                </c:pt>
                <c:pt idx="13">
                  <c:v>109160</c:v>
                </c:pt>
                <c:pt idx="14">
                  <c:v>75970</c:v>
                </c:pt>
                <c:pt idx="15">
                  <c:v>58940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0-423C-93FE-061822F6C7BF}"/>
            </c:ext>
          </c:extLst>
        </c:ser>
        <c:ser>
          <c:idx val="1"/>
          <c:order val="1"/>
          <c:tx>
            <c:strRef>
              <c:f>'IF Blank for practice'!$H$49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'IF Blank for practice'!$C$50:$C$65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'IF Blank for practice'!$H$50:$H$65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#N/A</c:v>
                </c:pt>
                <c:pt idx="3">
                  <c:v>74550</c:v>
                </c:pt>
                <c:pt idx="4">
                  <c:v>#N/A</c:v>
                </c:pt>
                <c:pt idx="5">
                  <c:v>107700</c:v>
                </c:pt>
                <c:pt idx="6">
                  <c:v>88050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109160</c:v>
                </c:pt>
                <c:pt idx="14">
                  <c:v>75970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C0-423C-93FE-061822F6C7BF}"/>
            </c:ext>
          </c:extLst>
        </c:ser>
        <c:ser>
          <c:idx val="2"/>
          <c:order val="2"/>
          <c:tx>
            <c:strRef>
              <c:f>'IF Blank for practice'!$H$49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'IF Blank for practice'!$C$50:$C$65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'IF Blank for practice'!$H$50:$H$65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#N/A</c:v>
                </c:pt>
                <c:pt idx="3">
                  <c:v>74550</c:v>
                </c:pt>
                <c:pt idx="4">
                  <c:v>#N/A</c:v>
                </c:pt>
                <c:pt idx="5">
                  <c:v>107700</c:v>
                </c:pt>
                <c:pt idx="6">
                  <c:v>88050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109160</c:v>
                </c:pt>
                <c:pt idx="14">
                  <c:v>75970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C-46CC-B490-923C94205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92486191"/>
        <c:axId val="1792486607"/>
      </c:barChart>
      <c:catAx>
        <c:axId val="1792486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607"/>
        <c:crosses val="autoZero"/>
        <c:auto val="1"/>
        <c:lblAlgn val="ctr"/>
        <c:lblOffset val="100"/>
        <c:noMultiLvlLbl val="0"/>
      </c:catAx>
      <c:valAx>
        <c:axId val="179248660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48</xdr:row>
      <xdr:rowOff>52387</xdr:rowOff>
    </xdr:from>
    <xdr:to>
      <xdr:col>13</xdr:col>
      <xdr:colOff>1333500</xdr:colOff>
      <xdr:row>71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A094FB-EFDE-4973-9BCD-3E393D6B5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48</xdr:row>
      <xdr:rowOff>52387</xdr:rowOff>
    </xdr:from>
    <xdr:to>
      <xdr:col>13</xdr:col>
      <xdr:colOff>1333500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F181E5-2277-488E-B868-005153455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P65"/>
  <sheetViews>
    <sheetView showGridLines="0" tabSelected="1" workbookViewId="0">
      <selection activeCell="H49" sqref="H49"/>
    </sheetView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0.28515625" customWidth="1"/>
    <col min="5" max="5" width="12.5703125" bestFit="1" customWidth="1"/>
    <col min="6" max="6" width="12.140625" customWidth="1"/>
    <col min="7" max="7" width="11.7109375" customWidth="1"/>
    <col min="8" max="15" width="24.28515625" customWidth="1"/>
    <col min="16" max="19" width="25.7109375" customWidth="1"/>
  </cols>
  <sheetData>
    <row r="1" spans="1:16" s="2" customFormat="1" ht="52.5" customHeight="1" x14ac:dyDescent="0.25">
      <c r="A1" s="1"/>
      <c r="C1" s="3" t="s">
        <v>45</v>
      </c>
    </row>
    <row r="4" spans="1:16" x14ac:dyDescent="0.25">
      <c r="H4" s="13" t="s">
        <v>35</v>
      </c>
      <c r="I4" s="13" t="s">
        <v>35</v>
      </c>
    </row>
    <row r="5" spans="1:16" x14ac:dyDescent="0.25">
      <c r="H5" s="14" t="s">
        <v>36</v>
      </c>
      <c r="I5" s="14" t="s">
        <v>36</v>
      </c>
      <c r="J5" s="13" t="s">
        <v>37</v>
      </c>
      <c r="O5" s="13" t="s">
        <v>40</v>
      </c>
      <c r="P5" s="12"/>
    </row>
    <row r="6" spans="1:16" x14ac:dyDescent="0.25">
      <c r="H6" s="30" t="s">
        <v>29</v>
      </c>
      <c r="I6" s="30" t="s">
        <v>46</v>
      </c>
      <c r="J6" s="30" t="s">
        <v>0</v>
      </c>
      <c r="K6" s="30" t="s">
        <v>50</v>
      </c>
      <c r="L6" s="30" t="s">
        <v>1</v>
      </c>
      <c r="M6" s="30" t="s">
        <v>30</v>
      </c>
      <c r="N6" s="30" t="s">
        <v>32</v>
      </c>
      <c r="O6" s="30" t="s">
        <v>31</v>
      </c>
    </row>
    <row r="7" spans="1:16" ht="104.25" customHeight="1" x14ac:dyDescent="0.25">
      <c r="C7" s="28" t="s">
        <v>2</v>
      </c>
      <c r="D7" s="28" t="s">
        <v>3</v>
      </c>
      <c r="E7" s="28" t="s">
        <v>4</v>
      </c>
      <c r="F7" s="29" t="s">
        <v>5</v>
      </c>
      <c r="G7" s="29" t="s">
        <v>6</v>
      </c>
      <c r="H7" s="31" t="s">
        <v>48</v>
      </c>
      <c r="I7" s="31" t="s">
        <v>47</v>
      </c>
      <c r="J7" s="31" t="s">
        <v>49</v>
      </c>
      <c r="K7" s="31" t="s">
        <v>44</v>
      </c>
      <c r="L7" s="31" t="s">
        <v>44</v>
      </c>
      <c r="M7" s="31" t="s">
        <v>38</v>
      </c>
      <c r="N7" s="31" t="s">
        <v>33</v>
      </c>
      <c r="O7" s="31" t="s">
        <v>34</v>
      </c>
    </row>
    <row r="8" spans="1:16" x14ac:dyDescent="0.25">
      <c r="C8" s="24" t="s">
        <v>7</v>
      </c>
      <c r="D8" s="24" t="s">
        <v>8</v>
      </c>
      <c r="E8" s="24" t="s">
        <v>9</v>
      </c>
      <c r="F8" s="25">
        <v>43744</v>
      </c>
      <c r="G8" s="26">
        <v>75000</v>
      </c>
      <c r="H8" s="24" t="str">
        <f>IF(_xlfn.XOR(D8="Male",G8&lt;85000),$H$4,$H$5)</f>
        <v>Include</v>
      </c>
      <c r="I8" s="24" t="str">
        <f>IF((E8="Website")+(YEAR(F8)=2019)+(G8&gt;90000)&gt;=2,$I$4,$I$5)</f>
        <v>Exclude</v>
      </c>
      <c r="J8" s="24" t="str">
        <f>IF(MEDIAN(F8,DATE(2019,1,1),DATE(2019,6,30))=F8,$J$5,"")</f>
        <v/>
      </c>
      <c r="K8" s="27" cm="1">
        <f t="array" ref="K8">_xlfn.IFS(E8="Website",1%,AND(E8="Sales",YEAR(F8)=2018),3%,TRUE,2%)</f>
        <v>0.02</v>
      </c>
      <c r="L8" s="27">
        <f>2% - (E8="Website")*1% + AND(E8="Sales",YEAR(F8)=2018)*1%</f>
        <v>0.02</v>
      </c>
      <c r="M8" s="24" t="str">
        <f>IF(COUNTIFS($C$32:$C$36,C8),"On call","Not on call")</f>
        <v>Not on call</v>
      </c>
      <c r="N8" s="26">
        <f t="array" ref="N8">MEDIAN(IF(E8:E23="Website",G8:G23))</f>
        <v>69120</v>
      </c>
      <c r="O8" s="24" t="str">
        <f>IF(COUNTIFS(C8,"*"&amp;$O$5&amp;"*"),"bo person","not a bo person")</f>
        <v>not a bo person</v>
      </c>
    </row>
    <row r="9" spans="1:16" x14ac:dyDescent="0.25">
      <c r="C9" s="9" t="s">
        <v>10</v>
      </c>
      <c r="D9" s="9" t="s">
        <v>11</v>
      </c>
      <c r="E9" s="9" t="s">
        <v>12</v>
      </c>
      <c r="F9" s="10">
        <v>43601</v>
      </c>
      <c r="G9" s="11">
        <v>90700</v>
      </c>
      <c r="H9" s="24" t="str">
        <f t="shared" ref="H9:H23" si="0">IF(_xlfn.XOR(D9="Male",G9&lt;85000),$H$4,$H$5)</f>
        <v>Include</v>
      </c>
      <c r="I9" s="24" t="str">
        <f t="shared" ref="I9:I23" si="1">IF((E9="Website")+(YEAR(F9)=2019)+(G9&gt;90000)&gt;=2,$I$4,$I$5)</f>
        <v>Include</v>
      </c>
      <c r="J9" s="24" t="str">
        <f t="shared" ref="J9:J23" si="2">IF(MEDIAN(F9,DATE(2019,1,1),DATE(2019,6,30))=F9,$J$5,"")</f>
        <v>Review</v>
      </c>
      <c r="K9" s="27" cm="1">
        <f t="array" ref="K9">_xlfn.IFS(E9="Website",1%,AND(E9="Sales",YEAR(F9)=2018),3%,TRUE,2%)</f>
        <v>0.01</v>
      </c>
      <c r="L9" s="27">
        <f t="shared" ref="L9:L23" si="3">2% - (E9="Website")*1% + AND(E9="Sales",YEAR(F9)=2018)*1%</f>
        <v>0.01</v>
      </c>
      <c r="M9" s="24" t="str">
        <f t="shared" ref="M9:M23" si="4">IF(COUNTIFS($C$32:$C$36,C9),"On call","Not on call")</f>
        <v>Not on call</v>
      </c>
      <c r="N9" s="9"/>
      <c r="O9" s="24" t="str">
        <f t="shared" ref="O9:O23" si="5">IF(COUNTIFS(C9,"*"&amp;$O$5&amp;"*"),"bo person","not a bo person")</f>
        <v>not a bo person</v>
      </c>
    </row>
    <row r="10" spans="1:16" x14ac:dyDescent="0.25">
      <c r="C10" s="9" t="s">
        <v>13</v>
      </c>
      <c r="D10" s="9" t="s">
        <v>11</v>
      </c>
      <c r="E10" s="9" t="s">
        <v>12</v>
      </c>
      <c r="F10" s="10">
        <v>43476</v>
      </c>
      <c r="G10" s="11">
        <v>48950</v>
      </c>
      <c r="H10" s="24" t="str">
        <f t="shared" si="0"/>
        <v>Exclude</v>
      </c>
      <c r="I10" s="24" t="str">
        <f t="shared" si="1"/>
        <v>Include</v>
      </c>
      <c r="J10" s="24" t="str">
        <f t="shared" si="2"/>
        <v>Review</v>
      </c>
      <c r="K10" s="27" cm="1">
        <f t="array" ref="K10">_xlfn.IFS(E10="Website",1%,AND(E10="Sales",YEAR(F10)=2018),3%,TRUE,2%)</f>
        <v>0.01</v>
      </c>
      <c r="L10" s="27">
        <f t="shared" si="3"/>
        <v>0.01</v>
      </c>
      <c r="M10" s="24" t="str">
        <f t="shared" si="4"/>
        <v>Not on call</v>
      </c>
      <c r="N10" s="9"/>
      <c r="O10" s="24" t="str">
        <f t="shared" si="5"/>
        <v>not a bo person</v>
      </c>
    </row>
    <row r="11" spans="1:16" x14ac:dyDescent="0.25">
      <c r="C11" s="9" t="s">
        <v>14</v>
      </c>
      <c r="D11" s="9" t="s">
        <v>11</v>
      </c>
      <c r="E11" s="9" t="s">
        <v>15</v>
      </c>
      <c r="F11" s="10">
        <v>43351</v>
      </c>
      <c r="G11" s="11">
        <v>74550</v>
      </c>
      <c r="H11" s="24" t="str">
        <f t="shared" si="0"/>
        <v>Exclude</v>
      </c>
      <c r="I11" s="24" t="str">
        <f t="shared" si="1"/>
        <v>Exclude</v>
      </c>
      <c r="J11" s="24" t="str">
        <f t="shared" si="2"/>
        <v/>
      </c>
      <c r="K11" s="27" cm="1">
        <f t="array" ref="K11">_xlfn.IFS(E11="Website",1%,AND(E11="Sales",YEAR(F11)=2018),3%,TRUE,2%)</f>
        <v>0.03</v>
      </c>
      <c r="L11" s="27">
        <f t="shared" si="3"/>
        <v>0.03</v>
      </c>
      <c r="M11" s="24" t="str">
        <f t="shared" si="4"/>
        <v>Not on call</v>
      </c>
      <c r="N11" s="9"/>
      <c r="O11" s="24" t="str">
        <f t="shared" si="5"/>
        <v>bo person</v>
      </c>
    </row>
    <row r="12" spans="1:16" x14ac:dyDescent="0.25">
      <c r="C12" s="9" t="s">
        <v>16</v>
      </c>
      <c r="D12" s="9" t="s">
        <v>11</v>
      </c>
      <c r="E12" s="9" t="s">
        <v>17</v>
      </c>
      <c r="F12" s="10">
        <v>43560</v>
      </c>
      <c r="G12" s="11">
        <v>59810</v>
      </c>
      <c r="H12" s="24" t="str">
        <f t="shared" si="0"/>
        <v>Exclude</v>
      </c>
      <c r="I12" s="24" t="str">
        <f t="shared" si="1"/>
        <v>Exclude</v>
      </c>
      <c r="J12" s="24" t="str">
        <f t="shared" si="2"/>
        <v>Review</v>
      </c>
      <c r="K12" s="27" cm="1">
        <f t="array" ref="K12">_xlfn.IFS(E12="Website",1%,AND(E12="Sales",YEAR(F12)=2018),3%,TRUE,2%)</f>
        <v>0.02</v>
      </c>
      <c r="L12" s="27">
        <f t="shared" si="3"/>
        <v>0.02</v>
      </c>
      <c r="M12" s="24" t="str">
        <f t="shared" si="4"/>
        <v>On call</v>
      </c>
      <c r="N12" s="9"/>
      <c r="O12" s="24" t="str">
        <f t="shared" si="5"/>
        <v>not a bo person</v>
      </c>
    </row>
    <row r="13" spans="1:16" x14ac:dyDescent="0.25">
      <c r="C13" s="9" t="s">
        <v>18</v>
      </c>
      <c r="D13" s="9" t="s">
        <v>11</v>
      </c>
      <c r="E13" s="9" t="s">
        <v>12</v>
      </c>
      <c r="F13" s="10">
        <v>43424</v>
      </c>
      <c r="G13" s="11">
        <v>107700</v>
      </c>
      <c r="H13" s="24" t="str">
        <f t="shared" si="0"/>
        <v>Include</v>
      </c>
      <c r="I13" s="24" t="str">
        <f t="shared" si="1"/>
        <v>Include</v>
      </c>
      <c r="J13" s="24" t="str">
        <f t="shared" si="2"/>
        <v/>
      </c>
      <c r="K13" s="27" cm="1">
        <f t="array" ref="K13">_xlfn.IFS(E13="Website",1%,AND(E13="Sales",YEAR(F13)=2018),3%,TRUE,2%)</f>
        <v>0.01</v>
      </c>
      <c r="L13" s="27">
        <f t="shared" si="3"/>
        <v>0.01</v>
      </c>
      <c r="M13" s="24" t="str">
        <f t="shared" si="4"/>
        <v>Not on call</v>
      </c>
      <c r="N13" s="9"/>
      <c r="O13" s="24" t="str">
        <f t="shared" si="5"/>
        <v>not a bo person</v>
      </c>
    </row>
    <row r="14" spans="1:16" x14ac:dyDescent="0.25">
      <c r="C14" s="9" t="s">
        <v>19</v>
      </c>
      <c r="D14" s="9" t="s">
        <v>11</v>
      </c>
      <c r="E14" s="9" t="s">
        <v>12</v>
      </c>
      <c r="F14" s="10">
        <v>43303</v>
      </c>
      <c r="G14" s="11">
        <v>88050</v>
      </c>
      <c r="H14" s="24" t="str">
        <f t="shared" si="0"/>
        <v>Include</v>
      </c>
      <c r="I14" s="24" t="str">
        <f t="shared" si="1"/>
        <v>Exclude</v>
      </c>
      <c r="J14" s="24" t="str">
        <f t="shared" si="2"/>
        <v/>
      </c>
      <c r="K14" s="27" cm="1">
        <f t="array" ref="K14">_xlfn.IFS(E14="Website",1%,AND(E14="Sales",YEAR(F14)=2018),3%,TRUE,2%)</f>
        <v>0.01</v>
      </c>
      <c r="L14" s="27">
        <f t="shared" si="3"/>
        <v>0.01</v>
      </c>
      <c r="M14" s="24" t="str">
        <f t="shared" si="4"/>
        <v>On call</v>
      </c>
      <c r="N14" s="9"/>
      <c r="O14" s="24" t="str">
        <f t="shared" si="5"/>
        <v>bo person</v>
      </c>
    </row>
    <row r="15" spans="1:16" x14ac:dyDescent="0.25">
      <c r="C15" s="9" t="s">
        <v>20</v>
      </c>
      <c r="D15" s="9" t="s">
        <v>11</v>
      </c>
      <c r="E15" s="9" t="s">
        <v>12</v>
      </c>
      <c r="F15" s="10">
        <v>43238</v>
      </c>
      <c r="G15" s="11">
        <v>69120</v>
      </c>
      <c r="H15" s="24" t="str">
        <f t="shared" si="0"/>
        <v>Exclude</v>
      </c>
      <c r="I15" s="24" t="str">
        <f t="shared" si="1"/>
        <v>Exclude</v>
      </c>
      <c r="J15" s="24" t="str">
        <f t="shared" si="2"/>
        <v/>
      </c>
      <c r="K15" s="27" cm="1">
        <f t="array" ref="K15">_xlfn.IFS(E15="Website",1%,AND(E15="Sales",YEAR(F15)=2018),3%,TRUE,2%)</f>
        <v>0.01</v>
      </c>
      <c r="L15" s="27">
        <f t="shared" si="3"/>
        <v>0.01</v>
      </c>
      <c r="M15" s="24" t="str">
        <f t="shared" si="4"/>
        <v>Not on call</v>
      </c>
      <c r="N15" s="9"/>
      <c r="O15" s="24" t="str">
        <f t="shared" si="5"/>
        <v>not a bo person</v>
      </c>
    </row>
    <row r="16" spans="1:16" x14ac:dyDescent="0.25">
      <c r="C16" s="9" t="s">
        <v>21</v>
      </c>
      <c r="D16" s="9" t="s">
        <v>8</v>
      </c>
      <c r="E16" s="9" t="s">
        <v>12</v>
      </c>
      <c r="F16" s="10">
        <v>43628</v>
      </c>
      <c r="G16" s="11">
        <v>58100</v>
      </c>
      <c r="H16" s="24" t="str">
        <f t="shared" si="0"/>
        <v>Include</v>
      </c>
      <c r="I16" s="24" t="str">
        <f t="shared" si="1"/>
        <v>Include</v>
      </c>
      <c r="J16" s="24" t="str">
        <f t="shared" si="2"/>
        <v>Review</v>
      </c>
      <c r="K16" s="27" cm="1">
        <f t="array" ref="K16">_xlfn.IFS(E16="Website",1%,AND(E16="Sales",YEAR(F16)=2018),3%,TRUE,2%)</f>
        <v>0.01</v>
      </c>
      <c r="L16" s="27">
        <f t="shared" si="3"/>
        <v>0.01</v>
      </c>
      <c r="M16" s="24" t="str">
        <f t="shared" si="4"/>
        <v>Not on call</v>
      </c>
      <c r="N16" s="9"/>
      <c r="O16" s="24" t="str">
        <f t="shared" si="5"/>
        <v>bo person</v>
      </c>
    </row>
    <row r="17" spans="3:15" x14ac:dyDescent="0.25">
      <c r="C17" s="9" t="s">
        <v>22</v>
      </c>
      <c r="D17" s="9" t="s">
        <v>8</v>
      </c>
      <c r="E17" s="9" t="s">
        <v>17</v>
      </c>
      <c r="F17" s="10">
        <v>43355</v>
      </c>
      <c r="G17" s="11">
        <v>67910</v>
      </c>
      <c r="H17" s="24" t="str">
        <f t="shared" si="0"/>
        <v>Include</v>
      </c>
      <c r="I17" s="24" t="str">
        <f t="shared" si="1"/>
        <v>Exclude</v>
      </c>
      <c r="J17" s="24" t="str">
        <f t="shared" si="2"/>
        <v/>
      </c>
      <c r="K17" s="27" cm="1">
        <f t="array" ref="K17">_xlfn.IFS(E17="Website",1%,AND(E17="Sales",YEAR(F17)=2018),3%,TRUE,2%)</f>
        <v>0.02</v>
      </c>
      <c r="L17" s="27">
        <f t="shared" si="3"/>
        <v>0.02</v>
      </c>
      <c r="M17" s="24" t="str">
        <f t="shared" si="4"/>
        <v>On call</v>
      </c>
      <c r="N17" s="9"/>
      <c r="O17" s="24" t="str">
        <f t="shared" si="5"/>
        <v>not a bo person</v>
      </c>
    </row>
    <row r="18" spans="3:15" x14ac:dyDescent="0.25">
      <c r="C18" s="9" t="s">
        <v>23</v>
      </c>
      <c r="D18" s="9" t="s">
        <v>11</v>
      </c>
      <c r="E18" s="9" t="s">
        <v>17</v>
      </c>
      <c r="F18" s="10">
        <v>43007</v>
      </c>
      <c r="G18" s="11">
        <v>48170</v>
      </c>
      <c r="H18" s="24" t="str">
        <f t="shared" si="0"/>
        <v>Exclude</v>
      </c>
      <c r="I18" s="24" t="str">
        <f t="shared" si="1"/>
        <v>Exclude</v>
      </c>
      <c r="J18" s="24" t="str">
        <f t="shared" si="2"/>
        <v/>
      </c>
      <c r="K18" s="27" cm="1">
        <f t="array" ref="K18">_xlfn.IFS(E18="Website",1%,AND(E18="Sales",YEAR(F18)=2018),3%,TRUE,2%)</f>
        <v>0.02</v>
      </c>
      <c r="L18" s="27">
        <f t="shared" si="3"/>
        <v>0.02</v>
      </c>
      <c r="M18" s="24" t="str">
        <f t="shared" si="4"/>
        <v>On call</v>
      </c>
      <c r="N18" s="9"/>
      <c r="O18" s="24" t="str">
        <f t="shared" si="5"/>
        <v>not a bo person</v>
      </c>
    </row>
    <row r="19" spans="3:15" x14ac:dyDescent="0.25">
      <c r="C19" t="s">
        <v>24</v>
      </c>
      <c r="D19" t="s">
        <v>8</v>
      </c>
      <c r="E19" t="s">
        <v>12</v>
      </c>
      <c r="F19" s="10">
        <v>43110</v>
      </c>
      <c r="G19" s="11">
        <v>41980</v>
      </c>
      <c r="H19" s="24" t="str">
        <f t="shared" si="0"/>
        <v>Include</v>
      </c>
      <c r="I19" s="24" t="str">
        <f t="shared" si="1"/>
        <v>Exclude</v>
      </c>
      <c r="J19" s="24" t="str">
        <f t="shared" si="2"/>
        <v/>
      </c>
      <c r="K19" s="27" cm="1">
        <f t="array" ref="K19">_xlfn.IFS(E19="Website",1%,AND(E19="Sales",YEAR(F19)=2018),3%,TRUE,2%)</f>
        <v>0.01</v>
      </c>
      <c r="L19" s="27">
        <f t="shared" si="3"/>
        <v>0.01</v>
      </c>
      <c r="M19" s="24" t="str">
        <f t="shared" si="4"/>
        <v>Not on call</v>
      </c>
      <c r="O19" s="24" t="str">
        <f t="shared" si="5"/>
        <v>not a bo person</v>
      </c>
    </row>
    <row r="20" spans="3:15" x14ac:dyDescent="0.25">
      <c r="C20" s="9" t="s">
        <v>25</v>
      </c>
      <c r="D20" s="9" t="s">
        <v>8</v>
      </c>
      <c r="E20" s="9" t="s">
        <v>17</v>
      </c>
      <c r="F20" s="10">
        <v>43282</v>
      </c>
      <c r="G20" s="11">
        <v>65920</v>
      </c>
      <c r="H20" s="24" t="str">
        <f t="shared" si="0"/>
        <v>Include</v>
      </c>
      <c r="I20" s="24" t="str">
        <f t="shared" si="1"/>
        <v>Exclude</v>
      </c>
      <c r="J20" s="24" t="str">
        <f t="shared" si="2"/>
        <v/>
      </c>
      <c r="K20" s="27" cm="1">
        <f t="array" ref="K20">_xlfn.IFS(E20="Website",1%,AND(E20="Sales",YEAR(F20)=2018),3%,TRUE,2%)</f>
        <v>0.02</v>
      </c>
      <c r="L20" s="27">
        <f t="shared" si="3"/>
        <v>0.02</v>
      </c>
      <c r="M20" s="24" t="str">
        <f t="shared" si="4"/>
        <v>Not on call</v>
      </c>
      <c r="N20" s="9"/>
      <c r="O20" s="24" t="str">
        <f t="shared" si="5"/>
        <v>not a bo person</v>
      </c>
    </row>
    <row r="21" spans="3:15" x14ac:dyDescent="0.25">
      <c r="C21" s="9" t="s">
        <v>26</v>
      </c>
      <c r="D21" s="9" t="s">
        <v>8</v>
      </c>
      <c r="E21" s="9" t="s">
        <v>15</v>
      </c>
      <c r="F21" s="10">
        <v>43342</v>
      </c>
      <c r="G21" s="11">
        <v>109160</v>
      </c>
      <c r="H21" s="24" t="str">
        <f t="shared" si="0"/>
        <v>Exclude</v>
      </c>
      <c r="I21" s="24" t="str">
        <f t="shared" si="1"/>
        <v>Exclude</v>
      </c>
      <c r="J21" s="24" t="str">
        <f t="shared" si="2"/>
        <v/>
      </c>
      <c r="K21" s="27" cm="1">
        <f t="array" ref="K21">_xlfn.IFS(E21="Website",1%,AND(E21="Sales",YEAR(F21)=2018),3%,TRUE,2%)</f>
        <v>0.03</v>
      </c>
      <c r="L21" s="27">
        <f t="shared" si="3"/>
        <v>0.03</v>
      </c>
      <c r="M21" s="24" t="str">
        <f t="shared" si="4"/>
        <v>On call</v>
      </c>
      <c r="N21" s="9"/>
      <c r="O21" s="24" t="str">
        <f t="shared" si="5"/>
        <v>not a bo person</v>
      </c>
    </row>
    <row r="22" spans="3:15" x14ac:dyDescent="0.25">
      <c r="C22" s="9" t="s">
        <v>27</v>
      </c>
      <c r="D22" s="9" t="s">
        <v>8</v>
      </c>
      <c r="E22" s="9" t="s">
        <v>17</v>
      </c>
      <c r="F22" s="10">
        <v>43151</v>
      </c>
      <c r="G22" s="11">
        <v>75970</v>
      </c>
      <c r="H22" s="24" t="str">
        <f t="shared" si="0"/>
        <v>Include</v>
      </c>
      <c r="I22" s="24" t="str">
        <f t="shared" si="1"/>
        <v>Exclude</v>
      </c>
      <c r="J22" s="24" t="str">
        <f t="shared" si="2"/>
        <v/>
      </c>
      <c r="K22" s="27" cm="1">
        <f t="array" ref="K22">_xlfn.IFS(E22="Website",1%,AND(E22="Sales",YEAR(F22)=2018),3%,TRUE,2%)</f>
        <v>0.02</v>
      </c>
      <c r="L22" s="27">
        <f t="shared" si="3"/>
        <v>0.02</v>
      </c>
      <c r="M22" s="24" t="str">
        <f t="shared" si="4"/>
        <v>Not on call</v>
      </c>
      <c r="N22" s="9"/>
      <c r="O22" s="24" t="str">
        <f t="shared" si="5"/>
        <v>not a bo person</v>
      </c>
    </row>
    <row r="23" spans="3:15" x14ac:dyDescent="0.25">
      <c r="C23" s="9" t="s">
        <v>28</v>
      </c>
      <c r="D23" s="9" t="s">
        <v>8</v>
      </c>
      <c r="E23" s="9" t="s">
        <v>17</v>
      </c>
      <c r="F23" s="10">
        <v>43618</v>
      </c>
      <c r="G23" s="11">
        <v>58940</v>
      </c>
      <c r="H23" s="24" t="str">
        <f t="shared" si="0"/>
        <v>Include</v>
      </c>
      <c r="I23" s="24" t="str">
        <f t="shared" si="1"/>
        <v>Exclude</v>
      </c>
      <c r="J23" s="24" t="str">
        <f t="shared" si="2"/>
        <v>Review</v>
      </c>
      <c r="K23" s="27" cm="1">
        <f t="array" ref="K23">_xlfn.IFS(E23="Website",1%,AND(E23="Sales",YEAR(F23)=2018),3%,TRUE,2%)</f>
        <v>0.02</v>
      </c>
      <c r="L23" s="27">
        <f t="shared" si="3"/>
        <v>0.02</v>
      </c>
      <c r="M23" s="24" t="str">
        <f t="shared" si="4"/>
        <v>Not on call</v>
      </c>
      <c r="N23" s="9"/>
      <c r="O23" s="24" t="str">
        <f t="shared" si="5"/>
        <v>not a bo person</v>
      </c>
    </row>
    <row r="29" spans="3:15" ht="141" customHeight="1" x14ac:dyDescent="0.25"/>
    <row r="31" spans="3:15" x14ac:dyDescent="0.25">
      <c r="C31" s="16" t="s">
        <v>39</v>
      </c>
    </row>
    <row r="32" spans="3:15" x14ac:dyDescent="0.25">
      <c r="C32" s="15" t="s">
        <v>16</v>
      </c>
    </row>
    <row r="33" spans="3:3" x14ac:dyDescent="0.25">
      <c r="C33" s="15" t="s">
        <v>22</v>
      </c>
    </row>
    <row r="34" spans="3:3" x14ac:dyDescent="0.25">
      <c r="C34" s="15" t="s">
        <v>23</v>
      </c>
    </row>
    <row r="35" spans="3:3" x14ac:dyDescent="0.25">
      <c r="C35" s="15" t="s">
        <v>19</v>
      </c>
    </row>
    <row r="36" spans="3:3" x14ac:dyDescent="0.25">
      <c r="C36" s="15" t="s">
        <v>26</v>
      </c>
    </row>
    <row r="49" spans="3:10" x14ac:dyDescent="0.25">
      <c r="C49" s="4" t="s">
        <v>2</v>
      </c>
      <c r="D49" s="4" t="s">
        <v>3</v>
      </c>
      <c r="E49" s="4" t="s">
        <v>4</v>
      </c>
      <c r="F49" s="5" t="s">
        <v>5</v>
      </c>
      <c r="G49" s="5" t="s">
        <v>6</v>
      </c>
      <c r="H49" s="17" t="s">
        <v>51</v>
      </c>
      <c r="I49" s="41" t="s">
        <v>52</v>
      </c>
      <c r="J49" s="41"/>
    </row>
    <row r="50" spans="3:10" x14ac:dyDescent="0.25">
      <c r="C50" s="6" t="s">
        <v>7</v>
      </c>
      <c r="D50" s="6" t="s">
        <v>8</v>
      </c>
      <c r="E50" s="6" t="s">
        <v>9</v>
      </c>
      <c r="F50" s="7">
        <v>43744</v>
      </c>
      <c r="G50" s="8">
        <v>75000</v>
      </c>
      <c r="H50" s="32">
        <f>IF(G50&gt;AVERAGE($G$50:$G$65),G50,NA())</f>
        <v>75000</v>
      </c>
      <c r="I50" s="34" t="s">
        <v>4</v>
      </c>
      <c r="J50" s="35" t="s">
        <v>17</v>
      </c>
    </row>
    <row r="51" spans="3:10" x14ac:dyDescent="0.25">
      <c r="C51" s="9" t="s">
        <v>10</v>
      </c>
      <c r="D51" s="9" t="s">
        <v>11</v>
      </c>
      <c r="E51" s="9" t="s">
        <v>12</v>
      </c>
      <c r="F51" s="10">
        <v>43601</v>
      </c>
      <c r="G51" s="11">
        <v>90700</v>
      </c>
      <c r="H51" s="33">
        <f t="shared" ref="H51:H64" si="6">IF(G51&gt;AVERAGE($G$50:$G$65),G51,NA())</f>
        <v>90700</v>
      </c>
      <c r="I51" s="34" t="s">
        <v>3</v>
      </c>
      <c r="J51" s="36" t="s">
        <v>8</v>
      </c>
    </row>
    <row r="52" spans="3:10" x14ac:dyDescent="0.25">
      <c r="C52" s="9" t="s">
        <v>13</v>
      </c>
      <c r="D52" s="9" t="s">
        <v>11</v>
      </c>
      <c r="E52" s="9" t="s">
        <v>12</v>
      </c>
      <c r="F52" s="10">
        <v>43476</v>
      </c>
      <c r="G52" s="11">
        <v>48950</v>
      </c>
      <c r="H52" s="33" t="e">
        <f t="shared" si="6"/>
        <v>#N/A</v>
      </c>
    </row>
    <row r="53" spans="3:10" x14ac:dyDescent="0.25">
      <c r="C53" s="9" t="s">
        <v>14</v>
      </c>
      <c r="D53" s="9" t="s">
        <v>11</v>
      </c>
      <c r="E53" s="9" t="s">
        <v>15</v>
      </c>
      <c r="F53" s="10">
        <v>43351</v>
      </c>
      <c r="G53" s="11">
        <v>74550</v>
      </c>
      <c r="H53" s="33">
        <f t="shared" si="6"/>
        <v>74550</v>
      </c>
    </row>
    <row r="54" spans="3:10" x14ac:dyDescent="0.25">
      <c r="C54" s="9" t="s">
        <v>16</v>
      </c>
      <c r="D54" s="9" t="s">
        <v>11</v>
      </c>
      <c r="E54" s="9" t="s">
        <v>17</v>
      </c>
      <c r="F54" s="10">
        <v>43560</v>
      </c>
      <c r="G54" s="11">
        <v>59810</v>
      </c>
      <c r="H54" s="33" t="e">
        <f t="shared" si="6"/>
        <v>#N/A</v>
      </c>
    </row>
    <row r="55" spans="3:10" x14ac:dyDescent="0.25">
      <c r="C55" s="9" t="s">
        <v>18</v>
      </c>
      <c r="D55" s="9" t="s">
        <v>11</v>
      </c>
      <c r="E55" s="9" t="s">
        <v>12</v>
      </c>
      <c r="F55" s="10">
        <v>43424</v>
      </c>
      <c r="G55" s="11">
        <v>107700</v>
      </c>
      <c r="H55" s="33">
        <f t="shared" si="6"/>
        <v>107700</v>
      </c>
    </row>
    <row r="56" spans="3:10" x14ac:dyDescent="0.25">
      <c r="C56" s="9" t="s">
        <v>19</v>
      </c>
      <c r="D56" s="9" t="s">
        <v>11</v>
      </c>
      <c r="E56" s="9" t="s">
        <v>12</v>
      </c>
      <c r="F56" s="10">
        <v>43303</v>
      </c>
      <c r="G56" s="11">
        <v>88050</v>
      </c>
      <c r="H56" s="33">
        <f t="shared" si="6"/>
        <v>88050</v>
      </c>
    </row>
    <row r="57" spans="3:10" x14ac:dyDescent="0.25">
      <c r="C57" s="9" t="s">
        <v>20</v>
      </c>
      <c r="D57" s="9" t="s">
        <v>11</v>
      </c>
      <c r="E57" s="9" t="s">
        <v>12</v>
      </c>
      <c r="F57" s="10">
        <v>43238</v>
      </c>
      <c r="G57" s="11">
        <v>69120</v>
      </c>
      <c r="H57" s="33" t="e">
        <f t="shared" si="6"/>
        <v>#N/A</v>
      </c>
    </row>
    <row r="58" spans="3:10" x14ac:dyDescent="0.25">
      <c r="C58" s="9" t="s">
        <v>21</v>
      </c>
      <c r="D58" s="9" t="s">
        <v>8</v>
      </c>
      <c r="E58" s="9" t="s">
        <v>12</v>
      </c>
      <c r="F58" s="10">
        <v>43628</v>
      </c>
      <c r="G58" s="11">
        <v>58100</v>
      </c>
      <c r="H58" s="33" t="e">
        <f t="shared" si="6"/>
        <v>#N/A</v>
      </c>
    </row>
    <row r="59" spans="3:10" x14ac:dyDescent="0.25">
      <c r="C59" s="9" t="s">
        <v>22</v>
      </c>
      <c r="D59" s="9" t="s">
        <v>8</v>
      </c>
      <c r="E59" s="9" t="s">
        <v>17</v>
      </c>
      <c r="F59" s="10">
        <v>43355</v>
      </c>
      <c r="G59" s="11">
        <v>67910</v>
      </c>
      <c r="H59" s="33" t="e">
        <f t="shared" si="6"/>
        <v>#N/A</v>
      </c>
    </row>
    <row r="60" spans="3:10" x14ac:dyDescent="0.25">
      <c r="C60" s="9" t="s">
        <v>23</v>
      </c>
      <c r="D60" s="9" t="s">
        <v>11</v>
      </c>
      <c r="E60" s="9" t="s">
        <v>17</v>
      </c>
      <c r="F60" s="10">
        <v>43007</v>
      </c>
      <c r="G60" s="11">
        <v>48170</v>
      </c>
      <c r="H60" s="33" t="e">
        <f t="shared" si="6"/>
        <v>#N/A</v>
      </c>
    </row>
    <row r="61" spans="3:10" x14ac:dyDescent="0.25">
      <c r="C61" t="s">
        <v>24</v>
      </c>
      <c r="D61" t="s">
        <v>8</v>
      </c>
      <c r="E61" t="s">
        <v>12</v>
      </c>
      <c r="F61" s="10">
        <v>43110</v>
      </c>
      <c r="G61" s="11">
        <v>41980</v>
      </c>
      <c r="H61" s="33" t="e">
        <f t="shared" si="6"/>
        <v>#N/A</v>
      </c>
    </row>
    <row r="62" spans="3:10" x14ac:dyDescent="0.25">
      <c r="C62" s="9" t="s">
        <v>25</v>
      </c>
      <c r="D62" s="9" t="s">
        <v>8</v>
      </c>
      <c r="E62" s="9" t="s">
        <v>17</v>
      </c>
      <c r="F62" s="10">
        <v>43282</v>
      </c>
      <c r="G62" s="11">
        <v>65920</v>
      </c>
      <c r="H62" s="33" t="e">
        <f t="shared" si="6"/>
        <v>#N/A</v>
      </c>
    </row>
    <row r="63" spans="3:10" x14ac:dyDescent="0.25">
      <c r="C63" s="9" t="s">
        <v>26</v>
      </c>
      <c r="D63" s="9" t="s">
        <v>8</v>
      </c>
      <c r="E63" s="9" t="s">
        <v>15</v>
      </c>
      <c r="F63" s="10">
        <v>43342</v>
      </c>
      <c r="G63" s="11">
        <v>109160</v>
      </c>
      <c r="H63" s="33">
        <f t="shared" si="6"/>
        <v>109160</v>
      </c>
    </row>
    <row r="64" spans="3:10" x14ac:dyDescent="0.25">
      <c r="C64" s="9" t="s">
        <v>27</v>
      </c>
      <c r="D64" s="9" t="s">
        <v>8</v>
      </c>
      <c r="E64" s="9" t="s">
        <v>17</v>
      </c>
      <c r="F64" s="10">
        <v>43151</v>
      </c>
      <c r="G64" s="11">
        <v>75970</v>
      </c>
      <c r="H64" s="33">
        <f t="shared" si="6"/>
        <v>75970</v>
      </c>
    </row>
    <row r="65" spans="3:8" x14ac:dyDescent="0.25">
      <c r="C65" s="9" t="s">
        <v>28</v>
      </c>
      <c r="D65" s="9" t="s">
        <v>8</v>
      </c>
      <c r="E65" s="9" t="s">
        <v>17</v>
      </c>
      <c r="F65" s="10">
        <v>43618</v>
      </c>
      <c r="G65" s="11">
        <v>58940</v>
      </c>
      <c r="H65" s="33" t="e">
        <f>IF(G65&gt;AVERAGE($G$50:$G$65),G65,NA())</f>
        <v>#N/A</v>
      </c>
    </row>
  </sheetData>
  <mergeCells count="1">
    <mergeCell ref="I49:J49"/>
  </mergeCells>
  <conditionalFormatting sqref="C50:G65">
    <cfRule type="expression" dxfId="2" priority="2">
      <formula>AND($E50=$J$50,$D50=$J$51)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D73A-9375-444F-8426-AAE3B44972C1}">
  <dimension ref="A1:P65"/>
  <sheetViews>
    <sheetView showGridLines="0" workbookViewId="0"/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0.28515625" customWidth="1"/>
    <col min="5" max="5" width="12.5703125" bestFit="1" customWidth="1"/>
    <col min="6" max="6" width="12.140625" customWidth="1"/>
    <col min="7" max="7" width="11.7109375" customWidth="1"/>
    <col min="8" max="15" width="24.28515625" customWidth="1"/>
    <col min="16" max="19" width="25.7109375" customWidth="1"/>
  </cols>
  <sheetData>
    <row r="1" spans="1:16" s="2" customFormat="1" ht="52.5" customHeight="1" x14ac:dyDescent="0.25">
      <c r="A1" s="1"/>
      <c r="C1" s="3" t="s">
        <v>45</v>
      </c>
    </row>
    <row r="3" spans="1:16" x14ac:dyDescent="0.25">
      <c r="C3" s="37" t="s">
        <v>53</v>
      </c>
    </row>
    <row r="4" spans="1:16" x14ac:dyDescent="0.25">
      <c r="H4" s="13" t="s">
        <v>35</v>
      </c>
      <c r="I4" s="13" t="s">
        <v>35</v>
      </c>
    </row>
    <row r="5" spans="1:16" x14ac:dyDescent="0.25">
      <c r="H5" s="14" t="s">
        <v>36</v>
      </c>
      <c r="I5" s="14" t="s">
        <v>36</v>
      </c>
      <c r="J5" s="13" t="s">
        <v>37</v>
      </c>
      <c r="O5" s="13" t="s">
        <v>40</v>
      </c>
      <c r="P5" s="12"/>
    </row>
    <row r="6" spans="1:16" x14ac:dyDescent="0.25">
      <c r="H6" s="30" t="s">
        <v>29</v>
      </c>
      <c r="I6" s="30" t="s">
        <v>46</v>
      </c>
      <c r="J6" s="30" t="s">
        <v>0</v>
      </c>
      <c r="K6" s="30" t="s">
        <v>50</v>
      </c>
      <c r="L6" s="30" t="s">
        <v>1</v>
      </c>
      <c r="M6" s="30" t="s">
        <v>30</v>
      </c>
      <c r="N6" s="30" t="s">
        <v>32</v>
      </c>
      <c r="O6" s="30" t="s">
        <v>31</v>
      </c>
    </row>
    <row r="7" spans="1:16" ht="126" x14ac:dyDescent="0.25">
      <c r="C7" s="28" t="s">
        <v>2</v>
      </c>
      <c r="D7" s="28" t="s">
        <v>3</v>
      </c>
      <c r="E7" s="28" t="s">
        <v>4</v>
      </c>
      <c r="F7" s="29" t="s">
        <v>5</v>
      </c>
      <c r="G7" s="29" t="s">
        <v>6</v>
      </c>
      <c r="H7" s="31" t="s">
        <v>48</v>
      </c>
      <c r="I7" s="31" t="s">
        <v>47</v>
      </c>
      <c r="J7" s="31" t="s">
        <v>49</v>
      </c>
      <c r="K7" s="31" t="s">
        <v>44</v>
      </c>
      <c r="L7" s="31" t="s">
        <v>44</v>
      </c>
      <c r="M7" s="31" t="s">
        <v>38</v>
      </c>
      <c r="N7" s="31" t="s">
        <v>33</v>
      </c>
      <c r="O7" s="31" t="s">
        <v>34</v>
      </c>
    </row>
    <row r="8" spans="1:16" x14ac:dyDescent="0.25">
      <c r="C8" s="24" t="s">
        <v>7</v>
      </c>
      <c r="D8" s="24" t="s">
        <v>8</v>
      </c>
      <c r="E8" s="24" t="s">
        <v>9</v>
      </c>
      <c r="F8" s="25">
        <v>43744</v>
      </c>
      <c r="G8" s="26">
        <v>75000</v>
      </c>
      <c r="H8" s="38" t="str">
        <f>IF(_xlfn.XOR(D8="Male",G8&lt;85000),$H$4,$H$5)</f>
        <v>Include</v>
      </c>
      <c r="I8" s="38" t="str">
        <f>IF((E8="Website")+(YEAR(F8)=2019)+(G8&gt;90000)&gt;=2,$I$4,$I$5)</f>
        <v>Exclude</v>
      </c>
      <c r="J8" s="24" t="str">
        <f>IF(MEDIAN(F8,DATE(2019,1,1),DATE(2019,6,30))=F8,$J$5,"")</f>
        <v/>
      </c>
      <c r="K8" s="39">
        <f>_xlfn.IFS(E8="Website",1%,AND(E8="Sales",YEAR(F8)=2018),3%,TRUE,2%)</f>
        <v>0.02</v>
      </c>
      <c r="L8" s="39">
        <f>2%-(E8="Website")*1%+AND(E8="Sales",YEAR(F8)=2018)*1%</f>
        <v>0.02</v>
      </c>
      <c r="M8" s="38" t="str">
        <f>IF(COUNTIFS($C$32:$C$36,C8),"On Call","Not On Call")</f>
        <v>Not On Call</v>
      </c>
      <c r="N8" s="26">
        <f t="array" ref="N8">MEDIAN(IF(E8:E23="Website",G8:G23))</f>
        <v>69120</v>
      </c>
      <c r="O8" s="38" t="str">
        <f>IF(COUNTIFS(C8,"*"&amp;$O$5&amp;"*"),"bo person","not a bo person")</f>
        <v>not a bo person</v>
      </c>
    </row>
    <row r="9" spans="1:16" x14ac:dyDescent="0.25">
      <c r="C9" s="9" t="s">
        <v>10</v>
      </c>
      <c r="D9" s="9" t="s">
        <v>11</v>
      </c>
      <c r="E9" s="9" t="s">
        <v>12</v>
      </c>
      <c r="F9" s="10">
        <v>43601</v>
      </c>
      <c r="G9" s="11">
        <v>90700</v>
      </c>
      <c r="H9" s="38" t="str">
        <f t="shared" ref="H9:H23" si="0">IF(_xlfn.XOR(D9="Male",G9&lt;85000),$H$4,$H$5)</f>
        <v>Include</v>
      </c>
      <c r="I9" s="38" t="str">
        <f t="shared" ref="I9:I23" si="1">IF((E9="Website")+(YEAR(F9)=2019)+(G9&gt;90000)&gt;=2,$I$4,$I$5)</f>
        <v>Include</v>
      </c>
      <c r="J9" s="24" t="str">
        <f t="shared" ref="J9:J23" si="2">IF(MEDIAN(F9,DATE(2019,1,1),DATE(2019,6,30))=F9,$J$5,"")</f>
        <v>Review</v>
      </c>
      <c r="K9" s="39">
        <f t="shared" ref="K9:K23" si="3">_xlfn.IFS(E9="Website",1%,AND(E9="Sales",YEAR(F9)=2018),3%,TRUE,2%)</f>
        <v>0.01</v>
      </c>
      <c r="L9" s="39">
        <f t="shared" ref="L9:L23" si="4">2%-(E9="Website")*1%+AND(E9="Sales",YEAR(F9)=2018)*1%</f>
        <v>0.01</v>
      </c>
      <c r="M9" s="38" t="str">
        <f t="shared" ref="M9:M23" si="5">IF(COUNTIFS($C$32:$C$36,C9),"On Call","Not On Call")</f>
        <v>Not On Call</v>
      </c>
      <c r="N9" s="9"/>
      <c r="O9" s="38" t="str">
        <f t="shared" ref="O9:O23" si="6">IF(COUNTIFS(C9,"*"&amp;$O$5&amp;"*"),"bo person","not a bo person")</f>
        <v>not a bo person</v>
      </c>
    </row>
    <row r="10" spans="1:16" x14ac:dyDescent="0.25">
      <c r="C10" s="9" t="s">
        <v>13</v>
      </c>
      <c r="D10" s="9" t="s">
        <v>11</v>
      </c>
      <c r="E10" s="9" t="s">
        <v>12</v>
      </c>
      <c r="F10" s="10">
        <v>43476</v>
      </c>
      <c r="G10" s="11">
        <v>48950</v>
      </c>
      <c r="H10" s="38" t="str">
        <f t="shared" si="0"/>
        <v>Exclude</v>
      </c>
      <c r="I10" s="38" t="str">
        <f t="shared" si="1"/>
        <v>Include</v>
      </c>
      <c r="J10" s="24" t="str">
        <f t="shared" si="2"/>
        <v>Review</v>
      </c>
      <c r="K10" s="39">
        <f t="shared" si="3"/>
        <v>0.01</v>
      </c>
      <c r="L10" s="39">
        <f t="shared" si="4"/>
        <v>0.01</v>
      </c>
      <c r="M10" s="38" t="str">
        <f t="shared" si="5"/>
        <v>Not On Call</v>
      </c>
      <c r="N10" s="9"/>
      <c r="O10" s="38" t="str">
        <f t="shared" si="6"/>
        <v>not a bo person</v>
      </c>
    </row>
    <row r="11" spans="1:16" x14ac:dyDescent="0.25">
      <c r="C11" s="9" t="s">
        <v>14</v>
      </c>
      <c r="D11" s="9" t="s">
        <v>11</v>
      </c>
      <c r="E11" s="9" t="s">
        <v>15</v>
      </c>
      <c r="F11" s="10">
        <v>43351</v>
      </c>
      <c r="G11" s="11">
        <v>74550</v>
      </c>
      <c r="H11" s="38" t="str">
        <f t="shared" si="0"/>
        <v>Exclude</v>
      </c>
      <c r="I11" s="38" t="str">
        <f t="shared" si="1"/>
        <v>Exclude</v>
      </c>
      <c r="J11" s="24" t="str">
        <f t="shared" si="2"/>
        <v/>
      </c>
      <c r="K11" s="39">
        <f t="shared" si="3"/>
        <v>0.03</v>
      </c>
      <c r="L11" s="39">
        <f t="shared" si="4"/>
        <v>0.03</v>
      </c>
      <c r="M11" s="38" t="str">
        <f t="shared" si="5"/>
        <v>Not On Call</v>
      </c>
      <c r="N11" s="9"/>
      <c r="O11" s="38" t="str">
        <f t="shared" si="6"/>
        <v>bo person</v>
      </c>
    </row>
    <row r="12" spans="1:16" x14ac:dyDescent="0.25">
      <c r="C12" s="9" t="s">
        <v>16</v>
      </c>
      <c r="D12" s="9" t="s">
        <v>11</v>
      </c>
      <c r="E12" s="9" t="s">
        <v>17</v>
      </c>
      <c r="F12" s="10">
        <v>43560</v>
      </c>
      <c r="G12" s="11">
        <v>59810</v>
      </c>
      <c r="H12" s="38" t="str">
        <f t="shared" si="0"/>
        <v>Exclude</v>
      </c>
      <c r="I12" s="38" t="str">
        <f t="shared" si="1"/>
        <v>Exclude</v>
      </c>
      <c r="J12" s="24" t="str">
        <f t="shared" si="2"/>
        <v>Review</v>
      </c>
      <c r="K12" s="39">
        <f t="shared" si="3"/>
        <v>0.02</v>
      </c>
      <c r="L12" s="39">
        <f t="shared" si="4"/>
        <v>0.02</v>
      </c>
      <c r="M12" s="38" t="str">
        <f t="shared" si="5"/>
        <v>On Call</v>
      </c>
      <c r="N12" s="9"/>
      <c r="O12" s="38" t="str">
        <f t="shared" si="6"/>
        <v>not a bo person</v>
      </c>
    </row>
    <row r="13" spans="1:16" x14ac:dyDescent="0.25">
      <c r="C13" s="9" t="s">
        <v>18</v>
      </c>
      <c r="D13" s="9" t="s">
        <v>11</v>
      </c>
      <c r="E13" s="9" t="s">
        <v>12</v>
      </c>
      <c r="F13" s="10">
        <v>43424</v>
      </c>
      <c r="G13" s="11">
        <v>107700</v>
      </c>
      <c r="H13" s="38" t="str">
        <f t="shared" si="0"/>
        <v>Include</v>
      </c>
      <c r="I13" s="38" t="str">
        <f t="shared" si="1"/>
        <v>Include</v>
      </c>
      <c r="J13" s="24" t="str">
        <f t="shared" si="2"/>
        <v/>
      </c>
      <c r="K13" s="39">
        <f t="shared" si="3"/>
        <v>0.01</v>
      </c>
      <c r="L13" s="39">
        <f t="shared" si="4"/>
        <v>0.01</v>
      </c>
      <c r="M13" s="38" t="str">
        <f t="shared" si="5"/>
        <v>Not On Call</v>
      </c>
      <c r="N13" s="9"/>
      <c r="O13" s="38" t="str">
        <f t="shared" si="6"/>
        <v>not a bo person</v>
      </c>
    </row>
    <row r="14" spans="1:16" x14ac:dyDescent="0.25">
      <c r="C14" s="9" t="s">
        <v>19</v>
      </c>
      <c r="D14" s="9" t="s">
        <v>11</v>
      </c>
      <c r="E14" s="9" t="s">
        <v>12</v>
      </c>
      <c r="F14" s="10">
        <v>43303</v>
      </c>
      <c r="G14" s="11">
        <v>88050</v>
      </c>
      <c r="H14" s="38" t="str">
        <f t="shared" si="0"/>
        <v>Include</v>
      </c>
      <c r="I14" s="38" t="str">
        <f t="shared" si="1"/>
        <v>Exclude</v>
      </c>
      <c r="J14" s="24" t="str">
        <f t="shared" si="2"/>
        <v/>
      </c>
      <c r="K14" s="39">
        <f t="shared" si="3"/>
        <v>0.01</v>
      </c>
      <c r="L14" s="39">
        <f t="shared" si="4"/>
        <v>0.01</v>
      </c>
      <c r="M14" s="38" t="str">
        <f t="shared" si="5"/>
        <v>On Call</v>
      </c>
      <c r="N14" s="9"/>
      <c r="O14" s="38" t="str">
        <f t="shared" si="6"/>
        <v>bo person</v>
      </c>
    </row>
    <row r="15" spans="1:16" x14ac:dyDescent="0.25">
      <c r="C15" s="9" t="s">
        <v>20</v>
      </c>
      <c r="D15" s="9" t="s">
        <v>11</v>
      </c>
      <c r="E15" s="9" t="s">
        <v>12</v>
      </c>
      <c r="F15" s="10">
        <v>43238</v>
      </c>
      <c r="G15" s="11">
        <v>69120</v>
      </c>
      <c r="H15" s="38" t="str">
        <f t="shared" si="0"/>
        <v>Exclude</v>
      </c>
      <c r="I15" s="38" t="str">
        <f t="shared" si="1"/>
        <v>Exclude</v>
      </c>
      <c r="J15" s="24" t="str">
        <f t="shared" si="2"/>
        <v/>
      </c>
      <c r="K15" s="39">
        <f t="shared" si="3"/>
        <v>0.01</v>
      </c>
      <c r="L15" s="39">
        <f t="shared" si="4"/>
        <v>0.01</v>
      </c>
      <c r="M15" s="38" t="str">
        <f t="shared" si="5"/>
        <v>Not On Call</v>
      </c>
      <c r="N15" s="9"/>
      <c r="O15" s="38" t="str">
        <f t="shared" si="6"/>
        <v>not a bo person</v>
      </c>
    </row>
    <row r="16" spans="1:16" x14ac:dyDescent="0.25">
      <c r="C16" s="9" t="s">
        <v>21</v>
      </c>
      <c r="D16" s="9" t="s">
        <v>8</v>
      </c>
      <c r="E16" s="9" t="s">
        <v>12</v>
      </c>
      <c r="F16" s="10">
        <v>43628</v>
      </c>
      <c r="G16" s="11">
        <v>58100</v>
      </c>
      <c r="H16" s="38" t="str">
        <f t="shared" si="0"/>
        <v>Include</v>
      </c>
      <c r="I16" s="38" t="str">
        <f t="shared" si="1"/>
        <v>Include</v>
      </c>
      <c r="J16" s="24" t="str">
        <f t="shared" si="2"/>
        <v>Review</v>
      </c>
      <c r="K16" s="39">
        <f t="shared" si="3"/>
        <v>0.01</v>
      </c>
      <c r="L16" s="39">
        <f t="shared" si="4"/>
        <v>0.01</v>
      </c>
      <c r="M16" s="38" t="str">
        <f t="shared" si="5"/>
        <v>Not On Call</v>
      </c>
      <c r="N16" s="9"/>
      <c r="O16" s="38" t="str">
        <f t="shared" si="6"/>
        <v>bo person</v>
      </c>
    </row>
    <row r="17" spans="3:15" x14ac:dyDescent="0.25">
      <c r="C17" s="9" t="s">
        <v>22</v>
      </c>
      <c r="D17" s="9" t="s">
        <v>8</v>
      </c>
      <c r="E17" s="9" t="s">
        <v>17</v>
      </c>
      <c r="F17" s="10">
        <v>43355</v>
      </c>
      <c r="G17" s="11">
        <v>67910</v>
      </c>
      <c r="H17" s="38" t="str">
        <f t="shared" si="0"/>
        <v>Include</v>
      </c>
      <c r="I17" s="38" t="str">
        <f t="shared" si="1"/>
        <v>Exclude</v>
      </c>
      <c r="J17" s="24" t="str">
        <f t="shared" si="2"/>
        <v/>
      </c>
      <c r="K17" s="39">
        <f t="shared" si="3"/>
        <v>0.02</v>
      </c>
      <c r="L17" s="39">
        <f t="shared" si="4"/>
        <v>0.02</v>
      </c>
      <c r="M17" s="38" t="str">
        <f t="shared" si="5"/>
        <v>On Call</v>
      </c>
      <c r="N17" s="9"/>
      <c r="O17" s="38" t="str">
        <f t="shared" si="6"/>
        <v>not a bo person</v>
      </c>
    </row>
    <row r="18" spans="3:15" x14ac:dyDescent="0.25">
      <c r="C18" s="9" t="s">
        <v>23</v>
      </c>
      <c r="D18" s="9" t="s">
        <v>11</v>
      </c>
      <c r="E18" s="9" t="s">
        <v>17</v>
      </c>
      <c r="F18" s="10">
        <v>43007</v>
      </c>
      <c r="G18" s="11">
        <v>48170</v>
      </c>
      <c r="H18" s="38" t="str">
        <f t="shared" si="0"/>
        <v>Exclude</v>
      </c>
      <c r="I18" s="38" t="str">
        <f t="shared" si="1"/>
        <v>Exclude</v>
      </c>
      <c r="J18" s="24" t="str">
        <f t="shared" si="2"/>
        <v/>
      </c>
      <c r="K18" s="39">
        <f t="shared" si="3"/>
        <v>0.02</v>
      </c>
      <c r="L18" s="39">
        <f t="shared" si="4"/>
        <v>0.02</v>
      </c>
      <c r="M18" s="38" t="str">
        <f t="shared" si="5"/>
        <v>On Call</v>
      </c>
      <c r="N18" s="9"/>
      <c r="O18" s="38" t="str">
        <f t="shared" si="6"/>
        <v>not a bo person</v>
      </c>
    </row>
    <row r="19" spans="3:15" x14ac:dyDescent="0.25">
      <c r="C19" t="s">
        <v>24</v>
      </c>
      <c r="D19" t="s">
        <v>8</v>
      </c>
      <c r="E19" t="s">
        <v>12</v>
      </c>
      <c r="F19" s="10">
        <v>43110</v>
      </c>
      <c r="G19" s="11">
        <v>41980</v>
      </c>
      <c r="H19" s="38" t="str">
        <f t="shared" si="0"/>
        <v>Include</v>
      </c>
      <c r="I19" s="38" t="str">
        <f t="shared" si="1"/>
        <v>Exclude</v>
      </c>
      <c r="J19" s="24" t="str">
        <f t="shared" si="2"/>
        <v/>
      </c>
      <c r="K19" s="39">
        <f t="shared" si="3"/>
        <v>0.01</v>
      </c>
      <c r="L19" s="39">
        <f t="shared" si="4"/>
        <v>0.01</v>
      </c>
      <c r="M19" s="38" t="str">
        <f t="shared" si="5"/>
        <v>Not On Call</v>
      </c>
      <c r="O19" s="38" t="str">
        <f t="shared" si="6"/>
        <v>not a bo person</v>
      </c>
    </row>
    <row r="20" spans="3:15" x14ac:dyDescent="0.25">
      <c r="C20" s="9" t="s">
        <v>25</v>
      </c>
      <c r="D20" s="9" t="s">
        <v>8</v>
      </c>
      <c r="E20" s="9" t="s">
        <v>17</v>
      </c>
      <c r="F20" s="10">
        <v>43282</v>
      </c>
      <c r="G20" s="11">
        <v>65920</v>
      </c>
      <c r="H20" s="38" t="str">
        <f t="shared" si="0"/>
        <v>Include</v>
      </c>
      <c r="I20" s="38" t="str">
        <f t="shared" si="1"/>
        <v>Exclude</v>
      </c>
      <c r="J20" s="24" t="str">
        <f t="shared" si="2"/>
        <v/>
      </c>
      <c r="K20" s="39">
        <f t="shared" si="3"/>
        <v>0.02</v>
      </c>
      <c r="L20" s="39">
        <f t="shared" si="4"/>
        <v>0.02</v>
      </c>
      <c r="M20" s="38" t="str">
        <f t="shared" si="5"/>
        <v>Not On Call</v>
      </c>
      <c r="N20" s="9"/>
      <c r="O20" s="38" t="str">
        <f t="shared" si="6"/>
        <v>not a bo person</v>
      </c>
    </row>
    <row r="21" spans="3:15" x14ac:dyDescent="0.25">
      <c r="C21" s="9" t="s">
        <v>26</v>
      </c>
      <c r="D21" s="9" t="s">
        <v>8</v>
      </c>
      <c r="E21" s="9" t="s">
        <v>15</v>
      </c>
      <c r="F21" s="10">
        <v>43342</v>
      </c>
      <c r="G21" s="11">
        <v>109160</v>
      </c>
      <c r="H21" s="38" t="str">
        <f t="shared" si="0"/>
        <v>Exclude</v>
      </c>
      <c r="I21" s="38" t="str">
        <f t="shared" si="1"/>
        <v>Exclude</v>
      </c>
      <c r="J21" s="24" t="str">
        <f t="shared" si="2"/>
        <v/>
      </c>
      <c r="K21" s="39">
        <f t="shared" si="3"/>
        <v>0.03</v>
      </c>
      <c r="L21" s="39">
        <f t="shared" si="4"/>
        <v>0.03</v>
      </c>
      <c r="M21" s="38" t="str">
        <f t="shared" si="5"/>
        <v>On Call</v>
      </c>
      <c r="N21" s="9"/>
      <c r="O21" s="38" t="str">
        <f t="shared" si="6"/>
        <v>not a bo person</v>
      </c>
    </row>
    <row r="22" spans="3:15" x14ac:dyDescent="0.25">
      <c r="C22" s="9" t="s">
        <v>27</v>
      </c>
      <c r="D22" s="9" t="s">
        <v>8</v>
      </c>
      <c r="E22" s="9" t="s">
        <v>17</v>
      </c>
      <c r="F22" s="10">
        <v>43151</v>
      </c>
      <c r="G22" s="11">
        <v>75970</v>
      </c>
      <c r="H22" s="38" t="str">
        <f t="shared" si="0"/>
        <v>Include</v>
      </c>
      <c r="I22" s="38" t="str">
        <f t="shared" si="1"/>
        <v>Exclude</v>
      </c>
      <c r="J22" s="24" t="str">
        <f t="shared" si="2"/>
        <v/>
      </c>
      <c r="K22" s="39">
        <f t="shared" si="3"/>
        <v>0.02</v>
      </c>
      <c r="L22" s="39">
        <f t="shared" si="4"/>
        <v>0.02</v>
      </c>
      <c r="M22" s="38" t="str">
        <f t="shared" si="5"/>
        <v>Not On Call</v>
      </c>
      <c r="N22" s="9"/>
      <c r="O22" s="38" t="str">
        <f t="shared" si="6"/>
        <v>not a bo person</v>
      </c>
    </row>
    <row r="23" spans="3:15" x14ac:dyDescent="0.25">
      <c r="C23" s="9" t="s">
        <v>28</v>
      </c>
      <c r="D23" s="9" t="s">
        <v>8</v>
      </c>
      <c r="E23" s="9" t="s">
        <v>17</v>
      </c>
      <c r="F23" s="10">
        <v>43618</v>
      </c>
      <c r="G23" s="11">
        <v>58940</v>
      </c>
      <c r="H23" s="38" t="str">
        <f t="shared" si="0"/>
        <v>Include</v>
      </c>
      <c r="I23" s="38" t="str">
        <f t="shared" si="1"/>
        <v>Exclude</v>
      </c>
      <c r="J23" s="24" t="str">
        <f t="shared" si="2"/>
        <v>Review</v>
      </c>
      <c r="K23" s="39">
        <f t="shared" si="3"/>
        <v>0.02</v>
      </c>
      <c r="L23" s="39">
        <f t="shared" si="4"/>
        <v>0.02</v>
      </c>
      <c r="M23" s="38" t="str">
        <f t="shared" si="5"/>
        <v>Not On Call</v>
      </c>
      <c r="N23" s="9"/>
      <c r="O23" s="38" t="str">
        <f t="shared" si="6"/>
        <v>not a bo person</v>
      </c>
    </row>
    <row r="24" spans="3:15" x14ac:dyDescent="0.25">
      <c r="K24" s="40"/>
      <c r="L24" s="40"/>
    </row>
    <row r="25" spans="3:15" x14ac:dyDescent="0.25">
      <c r="J25" t="s">
        <v>54</v>
      </c>
      <c r="K25" s="40"/>
      <c r="L25" s="40"/>
    </row>
    <row r="29" spans="3:15" ht="141" customHeight="1" x14ac:dyDescent="0.25"/>
    <row r="31" spans="3:15" x14ac:dyDescent="0.25">
      <c r="C31" s="16" t="s">
        <v>39</v>
      </c>
    </row>
    <row r="32" spans="3:15" x14ac:dyDescent="0.25">
      <c r="C32" s="15" t="s">
        <v>16</v>
      </c>
    </row>
    <row r="33" spans="3:3" x14ac:dyDescent="0.25">
      <c r="C33" s="15" t="s">
        <v>22</v>
      </c>
    </row>
    <row r="34" spans="3:3" x14ac:dyDescent="0.25">
      <c r="C34" s="15" t="s">
        <v>23</v>
      </c>
    </row>
    <row r="35" spans="3:3" x14ac:dyDescent="0.25">
      <c r="C35" s="15" t="s">
        <v>19</v>
      </c>
    </row>
    <row r="36" spans="3:3" x14ac:dyDescent="0.25">
      <c r="C36" s="15" t="s">
        <v>26</v>
      </c>
    </row>
    <row r="49" spans="3:10" x14ac:dyDescent="0.25">
      <c r="C49" s="4" t="s">
        <v>2</v>
      </c>
      <c r="D49" s="4" t="s">
        <v>3</v>
      </c>
      <c r="E49" s="4" t="s">
        <v>4</v>
      </c>
      <c r="F49" s="5" t="s">
        <v>5</v>
      </c>
      <c r="G49" s="5" t="s">
        <v>6</v>
      </c>
      <c r="H49" s="17" t="s">
        <v>51</v>
      </c>
      <c r="I49" s="41" t="s">
        <v>52</v>
      </c>
      <c r="J49" s="41"/>
    </row>
    <row r="50" spans="3:10" x14ac:dyDescent="0.25">
      <c r="C50" s="6" t="s">
        <v>7</v>
      </c>
      <c r="D50" s="6" t="s">
        <v>8</v>
      </c>
      <c r="E50" s="6" t="s">
        <v>9</v>
      </c>
      <c r="F50" s="7">
        <v>43744</v>
      </c>
      <c r="G50" s="8">
        <v>75000</v>
      </c>
      <c r="H50" s="32">
        <f>IF(G50&gt;AVERAGE($G$50:$G$65),G50,NA())</f>
        <v>75000</v>
      </c>
      <c r="I50" s="34" t="s">
        <v>4</v>
      </c>
      <c r="J50" s="35" t="s">
        <v>12</v>
      </c>
    </row>
    <row r="51" spans="3:10" x14ac:dyDescent="0.25">
      <c r="C51" s="9" t="s">
        <v>10</v>
      </c>
      <c r="D51" s="9" t="s">
        <v>11</v>
      </c>
      <c r="E51" s="9" t="s">
        <v>12</v>
      </c>
      <c r="F51" s="10">
        <v>43601</v>
      </c>
      <c r="G51" s="11">
        <v>90700</v>
      </c>
      <c r="H51" s="32">
        <f t="shared" ref="H51:H65" si="7">IF(G51&gt;AVERAGE($G$50:$G$65),G51,NA())</f>
        <v>90700</v>
      </c>
      <c r="I51" s="34" t="s">
        <v>3</v>
      </c>
      <c r="J51" s="36" t="s">
        <v>11</v>
      </c>
    </row>
    <row r="52" spans="3:10" x14ac:dyDescent="0.25">
      <c r="C52" s="9" t="s">
        <v>13</v>
      </c>
      <c r="D52" s="9" t="s">
        <v>11</v>
      </c>
      <c r="E52" s="9" t="s">
        <v>12</v>
      </c>
      <c r="F52" s="10">
        <v>43476</v>
      </c>
      <c r="G52" s="11">
        <v>48950</v>
      </c>
      <c r="H52" s="32" t="e">
        <f t="shared" si="7"/>
        <v>#N/A</v>
      </c>
    </row>
    <row r="53" spans="3:10" x14ac:dyDescent="0.25">
      <c r="C53" s="9" t="s">
        <v>14</v>
      </c>
      <c r="D53" s="9" t="s">
        <v>11</v>
      </c>
      <c r="E53" s="9" t="s">
        <v>15</v>
      </c>
      <c r="F53" s="10">
        <v>43351</v>
      </c>
      <c r="G53" s="11">
        <v>74550</v>
      </c>
      <c r="H53" s="32">
        <f t="shared" si="7"/>
        <v>74550</v>
      </c>
    </row>
    <row r="54" spans="3:10" x14ac:dyDescent="0.25">
      <c r="C54" s="9" t="s">
        <v>16</v>
      </c>
      <c r="D54" s="9" t="s">
        <v>11</v>
      </c>
      <c r="E54" s="9" t="s">
        <v>17</v>
      </c>
      <c r="F54" s="10">
        <v>43560</v>
      </c>
      <c r="G54" s="11">
        <v>59810</v>
      </c>
      <c r="H54" s="32" t="e">
        <f t="shared" si="7"/>
        <v>#N/A</v>
      </c>
    </row>
    <row r="55" spans="3:10" x14ac:dyDescent="0.25">
      <c r="C55" s="9" t="s">
        <v>18</v>
      </c>
      <c r="D55" s="9" t="s">
        <v>11</v>
      </c>
      <c r="E55" s="9" t="s">
        <v>12</v>
      </c>
      <c r="F55" s="10">
        <v>43424</v>
      </c>
      <c r="G55" s="11">
        <v>107700</v>
      </c>
      <c r="H55" s="32">
        <f t="shared" si="7"/>
        <v>107700</v>
      </c>
    </row>
    <row r="56" spans="3:10" x14ac:dyDescent="0.25">
      <c r="C56" s="9" t="s">
        <v>19</v>
      </c>
      <c r="D56" s="9" t="s">
        <v>11</v>
      </c>
      <c r="E56" s="9" t="s">
        <v>12</v>
      </c>
      <c r="F56" s="10">
        <v>43303</v>
      </c>
      <c r="G56" s="11">
        <v>88050</v>
      </c>
      <c r="H56" s="32">
        <f t="shared" si="7"/>
        <v>88050</v>
      </c>
    </row>
    <row r="57" spans="3:10" x14ac:dyDescent="0.25">
      <c r="C57" s="9" t="s">
        <v>20</v>
      </c>
      <c r="D57" s="9" t="s">
        <v>11</v>
      </c>
      <c r="E57" s="9" t="s">
        <v>12</v>
      </c>
      <c r="F57" s="10">
        <v>43238</v>
      </c>
      <c r="G57" s="11">
        <v>69120</v>
      </c>
      <c r="H57" s="32" t="e">
        <f t="shared" si="7"/>
        <v>#N/A</v>
      </c>
    </row>
    <row r="58" spans="3:10" x14ac:dyDescent="0.25">
      <c r="C58" s="9" t="s">
        <v>21</v>
      </c>
      <c r="D58" s="9" t="s">
        <v>8</v>
      </c>
      <c r="E58" s="9" t="s">
        <v>12</v>
      </c>
      <c r="F58" s="10">
        <v>43628</v>
      </c>
      <c r="G58" s="11">
        <v>58100</v>
      </c>
      <c r="H58" s="32" t="e">
        <f t="shared" si="7"/>
        <v>#N/A</v>
      </c>
    </row>
    <row r="59" spans="3:10" x14ac:dyDescent="0.25">
      <c r="C59" s="9" t="s">
        <v>22</v>
      </c>
      <c r="D59" s="9" t="s">
        <v>8</v>
      </c>
      <c r="E59" s="9" t="s">
        <v>17</v>
      </c>
      <c r="F59" s="10">
        <v>43355</v>
      </c>
      <c r="G59" s="11">
        <v>67910</v>
      </c>
      <c r="H59" s="32" t="e">
        <f t="shared" si="7"/>
        <v>#N/A</v>
      </c>
    </row>
    <row r="60" spans="3:10" x14ac:dyDescent="0.25">
      <c r="C60" s="9" t="s">
        <v>23</v>
      </c>
      <c r="D60" s="9" t="s">
        <v>11</v>
      </c>
      <c r="E60" s="9" t="s">
        <v>17</v>
      </c>
      <c r="F60" s="10">
        <v>43007</v>
      </c>
      <c r="G60" s="11">
        <v>48170</v>
      </c>
      <c r="H60" s="32" t="e">
        <f t="shared" si="7"/>
        <v>#N/A</v>
      </c>
    </row>
    <row r="61" spans="3:10" x14ac:dyDescent="0.25">
      <c r="C61" t="s">
        <v>24</v>
      </c>
      <c r="D61" t="s">
        <v>8</v>
      </c>
      <c r="E61" t="s">
        <v>12</v>
      </c>
      <c r="F61" s="10">
        <v>43110</v>
      </c>
      <c r="G61" s="11">
        <v>41980</v>
      </c>
      <c r="H61" s="32" t="e">
        <f t="shared" si="7"/>
        <v>#N/A</v>
      </c>
    </row>
    <row r="62" spans="3:10" x14ac:dyDescent="0.25">
      <c r="C62" s="9" t="s">
        <v>25</v>
      </c>
      <c r="D62" s="9" t="s">
        <v>8</v>
      </c>
      <c r="E62" s="9" t="s">
        <v>17</v>
      </c>
      <c r="F62" s="10">
        <v>43282</v>
      </c>
      <c r="G62" s="11">
        <v>65920</v>
      </c>
      <c r="H62" s="32" t="e">
        <f t="shared" si="7"/>
        <v>#N/A</v>
      </c>
    </row>
    <row r="63" spans="3:10" x14ac:dyDescent="0.25">
      <c r="C63" s="9" t="s">
        <v>26</v>
      </c>
      <c r="D63" s="9" t="s">
        <v>8</v>
      </c>
      <c r="E63" s="9" t="s">
        <v>15</v>
      </c>
      <c r="F63" s="10">
        <v>43342</v>
      </c>
      <c r="G63" s="11">
        <v>109160</v>
      </c>
      <c r="H63" s="32">
        <f t="shared" si="7"/>
        <v>109160</v>
      </c>
    </row>
    <row r="64" spans="3:10" x14ac:dyDescent="0.25">
      <c r="C64" s="9" t="s">
        <v>27</v>
      </c>
      <c r="D64" s="9" t="s">
        <v>8</v>
      </c>
      <c r="E64" s="9" t="s">
        <v>17</v>
      </c>
      <c r="F64" s="10">
        <v>43151</v>
      </c>
      <c r="G64" s="11">
        <v>75970</v>
      </c>
      <c r="H64" s="32">
        <f t="shared" si="7"/>
        <v>75970</v>
      </c>
    </row>
    <row r="65" spans="3:8" x14ac:dyDescent="0.25">
      <c r="C65" s="9" t="s">
        <v>28</v>
      </c>
      <c r="D65" s="9" t="s">
        <v>8</v>
      </c>
      <c r="E65" s="9" t="s">
        <v>17</v>
      </c>
      <c r="F65" s="10">
        <v>43618</v>
      </c>
      <c r="G65" s="11">
        <v>58940</v>
      </c>
      <c r="H65" s="32" t="e">
        <f t="shared" si="7"/>
        <v>#N/A</v>
      </c>
    </row>
  </sheetData>
  <mergeCells count="1">
    <mergeCell ref="I49:J49"/>
  </mergeCells>
  <conditionalFormatting sqref="C8:G23">
    <cfRule type="expression" dxfId="1" priority="2">
      <formula>AND($E$8=$G$26,$D$8=$G$27)</formula>
    </cfRule>
  </conditionalFormatting>
  <conditionalFormatting sqref="C50:G65">
    <cfRule type="expression" dxfId="0" priority="1">
      <formula>AND($E50=$J$50,$D50=$J$51)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604-74A0-4432-B123-FF4C83E22E34}">
  <dimension ref="A1:F20"/>
  <sheetViews>
    <sheetView showGridLines="0" zoomScale="160" zoomScaleNormal="160" workbookViewId="0">
      <selection activeCell="F13" sqref="F13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4" width="10.28515625" customWidth="1"/>
    <col min="5" max="5" width="12.5703125" bestFit="1" customWidth="1"/>
    <col min="6" max="6" width="12.140625" customWidth="1"/>
    <col min="7" max="7" width="11.7109375" customWidth="1"/>
    <col min="8" max="20" width="24.28515625" customWidth="1"/>
    <col min="21" max="24" width="25.7109375" customWidth="1"/>
  </cols>
  <sheetData>
    <row r="1" spans="1:6" s="2" customFormat="1" ht="52.5" customHeight="1" x14ac:dyDescent="0.25">
      <c r="A1" s="1"/>
      <c r="C1" s="3" t="s">
        <v>41</v>
      </c>
    </row>
    <row r="4" spans="1:6" x14ac:dyDescent="0.25">
      <c r="C4" s="4" t="s">
        <v>2</v>
      </c>
      <c r="D4" s="17" t="s">
        <v>42</v>
      </c>
      <c r="E4" s="17" t="s">
        <v>43</v>
      </c>
    </row>
    <row r="5" spans="1:6" x14ac:dyDescent="0.25">
      <c r="C5" s="18" t="s">
        <v>7</v>
      </c>
      <c r="D5" s="20">
        <v>3.2</v>
      </c>
      <c r="E5" s="22" t="str">
        <f>IF(D5&gt;3.75,"😀","😐")</f>
        <v>😐</v>
      </c>
      <c r="F5" t="str">
        <f>IF(D5&gt;3.75,"😀","😐")</f>
        <v>😐</v>
      </c>
    </row>
    <row r="6" spans="1:6" x14ac:dyDescent="0.25">
      <c r="C6" s="19" t="s">
        <v>10</v>
      </c>
      <c r="D6" s="21">
        <v>3.6</v>
      </c>
      <c r="E6" s="23" t="str">
        <f t="shared" ref="E6:E20" si="0">IF(D6&gt;3.75,"😀","😐")</f>
        <v>😐</v>
      </c>
      <c r="F6" t="str">
        <f t="shared" ref="F6:F20" si="1">IF(D6&gt;3.75,"😀","😐")</f>
        <v>😐</v>
      </c>
    </row>
    <row r="7" spans="1:6" x14ac:dyDescent="0.25">
      <c r="C7" s="19" t="s">
        <v>13</v>
      </c>
      <c r="D7" s="21">
        <v>3.9</v>
      </c>
      <c r="E7" s="23" t="str">
        <f t="shared" si="0"/>
        <v>😀</v>
      </c>
      <c r="F7" t="str">
        <f t="shared" si="1"/>
        <v>😀</v>
      </c>
    </row>
    <row r="8" spans="1:6" x14ac:dyDescent="0.25">
      <c r="C8" s="19" t="s">
        <v>14</v>
      </c>
      <c r="D8" s="21">
        <v>5</v>
      </c>
      <c r="E8" s="23" t="str">
        <f t="shared" si="0"/>
        <v>😀</v>
      </c>
      <c r="F8" t="str">
        <f t="shared" si="1"/>
        <v>😀</v>
      </c>
    </row>
    <row r="9" spans="1:6" x14ac:dyDescent="0.25">
      <c r="C9" s="19" t="s">
        <v>16</v>
      </c>
      <c r="D9" s="21">
        <v>3.4</v>
      </c>
      <c r="E9" s="23" t="str">
        <f t="shared" si="0"/>
        <v>😐</v>
      </c>
      <c r="F9" t="str">
        <f t="shared" si="1"/>
        <v>😐</v>
      </c>
    </row>
    <row r="10" spans="1:6" x14ac:dyDescent="0.25">
      <c r="C10" s="19" t="s">
        <v>18</v>
      </c>
      <c r="D10" s="21">
        <v>3.8</v>
      </c>
      <c r="E10" s="23" t="str">
        <f t="shared" si="0"/>
        <v>😀</v>
      </c>
      <c r="F10" t="str">
        <f t="shared" si="1"/>
        <v>😀</v>
      </c>
    </row>
    <row r="11" spans="1:6" x14ac:dyDescent="0.25">
      <c r="C11" s="19" t="s">
        <v>19</v>
      </c>
      <c r="D11" s="21">
        <v>4.3</v>
      </c>
      <c r="E11" s="23" t="str">
        <f t="shared" si="0"/>
        <v>😀</v>
      </c>
      <c r="F11" t="str">
        <f t="shared" si="1"/>
        <v>😀</v>
      </c>
    </row>
    <row r="12" spans="1:6" x14ac:dyDescent="0.25">
      <c r="C12" s="19" t="s">
        <v>20</v>
      </c>
      <c r="D12" s="21">
        <v>3.9</v>
      </c>
      <c r="E12" s="23" t="str">
        <f t="shared" si="0"/>
        <v>😀</v>
      </c>
      <c r="F12" t="str">
        <f t="shared" si="1"/>
        <v>😀</v>
      </c>
    </row>
    <row r="13" spans="1:6" x14ac:dyDescent="0.25">
      <c r="C13" s="19" t="s">
        <v>21</v>
      </c>
      <c r="D13" s="21">
        <v>3.7</v>
      </c>
      <c r="E13" s="23" t="str">
        <f t="shared" si="0"/>
        <v>😐</v>
      </c>
      <c r="F13" t="str">
        <f t="shared" si="1"/>
        <v>😐</v>
      </c>
    </row>
    <row r="14" spans="1:6" x14ac:dyDescent="0.25">
      <c r="C14" s="19" t="s">
        <v>22</v>
      </c>
      <c r="D14" s="21">
        <v>4.3</v>
      </c>
      <c r="E14" s="23" t="str">
        <f t="shared" si="0"/>
        <v>😀</v>
      </c>
      <c r="F14" t="str">
        <f t="shared" si="1"/>
        <v>😀</v>
      </c>
    </row>
    <row r="15" spans="1:6" x14ac:dyDescent="0.25">
      <c r="C15" s="19" t="s">
        <v>23</v>
      </c>
      <c r="D15" s="21">
        <v>4.2</v>
      </c>
      <c r="E15" s="23" t="str">
        <f t="shared" si="0"/>
        <v>😀</v>
      </c>
      <c r="F15" t="str">
        <f t="shared" si="1"/>
        <v>😀</v>
      </c>
    </row>
    <row r="16" spans="1:6" x14ac:dyDescent="0.25">
      <c r="C16" s="19" t="s">
        <v>24</v>
      </c>
      <c r="D16" s="21">
        <v>4.3</v>
      </c>
      <c r="E16" s="23" t="str">
        <f t="shared" si="0"/>
        <v>😀</v>
      </c>
      <c r="F16" t="str">
        <f t="shared" si="1"/>
        <v>😀</v>
      </c>
    </row>
    <row r="17" spans="3:6" x14ac:dyDescent="0.25">
      <c r="C17" s="19" t="s">
        <v>25</v>
      </c>
      <c r="D17" s="21">
        <v>3.5</v>
      </c>
      <c r="E17" s="23" t="str">
        <f t="shared" si="0"/>
        <v>😐</v>
      </c>
      <c r="F17" t="str">
        <f t="shared" si="1"/>
        <v>😐</v>
      </c>
    </row>
    <row r="18" spans="3:6" x14ac:dyDescent="0.25">
      <c r="C18" s="19" t="s">
        <v>26</v>
      </c>
      <c r="D18" s="21">
        <v>3.3</v>
      </c>
      <c r="E18" s="23" t="str">
        <f t="shared" si="0"/>
        <v>😐</v>
      </c>
      <c r="F18" t="str">
        <f t="shared" si="1"/>
        <v>😐</v>
      </c>
    </row>
    <row r="19" spans="3:6" x14ac:dyDescent="0.25">
      <c r="C19" s="19" t="s">
        <v>27</v>
      </c>
      <c r="D19" s="21">
        <v>3.6</v>
      </c>
      <c r="E19" s="23" t="str">
        <f t="shared" si="0"/>
        <v>😐</v>
      </c>
      <c r="F19" t="str">
        <f t="shared" si="1"/>
        <v>😐</v>
      </c>
    </row>
    <row r="20" spans="3:6" x14ac:dyDescent="0.25">
      <c r="C20" s="19" t="s">
        <v>28</v>
      </c>
      <c r="D20" s="21">
        <v>4.8</v>
      </c>
      <c r="E20" s="23" t="str">
        <f t="shared" si="0"/>
        <v>😀</v>
      </c>
      <c r="F20" t="str">
        <f t="shared" si="1"/>
        <v>😀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Blank for practice</vt:lpstr>
      <vt:lpstr>Bonus trick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2021-03-14T20:21:32Z</dcterms:created>
  <dcterms:modified xsi:type="dcterms:W3CDTF">2023-05-11T10:01:45Z</dcterms:modified>
</cp:coreProperties>
</file>