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JAGSOM TERM 3\EXCEL Term 3_2024\2023JULB01063_Abhishek_Padhy Excel Project from senior\Excel Model for App\"/>
    </mc:Choice>
  </mc:AlternateContent>
  <xr:revisionPtr revIDLastSave="0" documentId="13_ncr:1_{0B1E49CF-49DB-45BC-A1A6-2C0357A7BD33}" xr6:coauthVersionLast="47" xr6:coauthVersionMax="47" xr10:uidLastSave="{00000000-0000-0000-0000-000000000000}"/>
  <bookViews>
    <workbookView xWindow="-110" yWindow="-110" windowWidth="19420" windowHeight="11500" firstSheet="3" activeTab="6" xr2:uid="{699E174D-E413-4809-8D29-084F6D8A1D88}"/>
  </bookViews>
  <sheets>
    <sheet name="DATABASE" sheetId="1" r:id="rId1"/>
    <sheet name="TRANSACTION" sheetId="2" r:id="rId2"/>
    <sheet name="Appointment Time" sheetId="5" r:id="rId3"/>
    <sheet name="Sales Output" sheetId="4" r:id="rId4"/>
    <sheet name="Gantt Chart" sheetId="8" r:id="rId5"/>
    <sheet name="Power Pivot made earlier" sheetId="6" r:id="rId6"/>
    <sheet name="Power Pivot Diagram" sheetId="7" r:id="rId7"/>
  </sheets>
  <externalReferences>
    <externalReference r:id="rId8"/>
    <externalReference r:id="rId9"/>
    <externalReference r:id="rId10"/>
  </externalReferences>
  <definedNames>
    <definedName name="_xlcn.WorksheetConnection_Excelprojectfinal5pagerreportCopy.xlsxDB_Grooming_Salon_Employees1" hidden="1">[2]!DB_Grooming_Salon_Employees[#Data]</definedName>
    <definedName name="_xlcn.WorksheetConnection_Excelprojectfinal5pagerreportCopy.xlsxDB_Pet_Grooming_Activity1" hidden="1">[2]!DB_Pet_Grooming_Activity[#Data]</definedName>
    <definedName name="_xlcn.WorksheetConnection_Excelprojectfinal5pagerreportCopy.xlsxTransactions_Grooming_Shop_Sales1" hidden="1">[2]!Transactions_Grooming_Shop_Sales[#Data]</definedName>
    <definedName name="_xlcn.WorksheetConnection_Excelprojectfinal5pagerreportCopy.xlsxTransc_Grooming_Schedule1" hidden="1">[2]!Transc_Grooming_Schedule[#Data]</definedName>
    <definedName name="_xlcn.WorksheetConnection_Excelprojectfinal5pagerreportCopyAutoRecovered.xlsxDB_POC1" hidden="1">[2]!DB_POC[#Data]</definedName>
    <definedName name="Slicer_Date">#N/A</definedName>
    <definedName name="Slicer_Grooming_End_Time1">#N/A</definedName>
    <definedName name="Slicer_Grooming_Start_Time1">#N/A</definedName>
    <definedName name="Slicer_Type_of_Payment1">#N/A</definedName>
    <definedName name="Slicer_Worker_Name">#N/A</definedName>
    <definedName name="Slicer_Worker_Name1">#N/A</definedName>
    <definedName name="Slicer_Worker_Name2">#N/A</definedName>
    <definedName name="Slicer_Worker_Name3">#N/A</definedName>
  </definedNames>
  <calcPr calcId="191029"/>
  <pivotCaches>
    <pivotCache cacheId="13" r:id="rId11"/>
    <pivotCache cacheId="14" r:id="rId12"/>
    <pivotCache cacheId="15" r:id="rId13"/>
    <pivotCache cacheId="16" r:id="rId14"/>
  </pivotCaches>
  <extLst>
    <ext xmlns:x14="http://schemas.microsoft.com/office/spreadsheetml/2009/9/main" uri="{876F7934-8845-4945-9796-88D515C7AA90}">
      <x14:pivotCaches>
        <pivotCache cacheId="17" r:id="rId15"/>
        <pivotCache cacheId="18" r:id="rId16"/>
        <pivotCache cacheId="19" r:id="rId17"/>
      </x14:pivotCaches>
    </ext>
    <ext xmlns:x14="http://schemas.microsoft.com/office/spreadsheetml/2009/9/main" uri="{BBE1A952-AA13-448e-AADC-164F8A28A991}">
      <x14:slicerCaches>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B_Pet_Grooming_Activity-6fa8f811-1ee0-40db-be83-454fcaaf75cc" name="DB_Pet_Grooming_Activity" connection="WorksheetConnection_Excel project final 5 pager report - Copy.xlsx!DB_Pet_Grooming_Activity"/>
          <x15:modelTable id="Transc_Grooming_Schedule-563a0393-f23c-4a0f-aee4-e4108cb83cbe" name="Transc_Grooming_Schedule" connection="WorksheetConnection_Excel project final 5 pager report - Copy.xlsx!Transc_Grooming_Schedule"/>
          <x15:modelTable id="DB_POC-849eeeff-8f50-4f45-b2fc-f6d7bfb159d0" name="DB_POC" connection="WorksheetConnection_Excel project final 5 pager report - Copy(AutoRecovered).xlsx!DB_POC"/>
          <x15:modelTable id="DB_Grooming_Salon_Employees-1ba5eeff-7d85-4cfb-baec-14e631740d60" name="DB_Grooming_Salon_Employees" connection="WorksheetConnection_Excel project final 5 pager report - Copy.xlsx!DB_Grooming_Salon_Employees"/>
          <x15:modelTable id="Transactions_Grooming_Shop_Sales-b379714d-1fed-48d2-b3a5-07e2bb54d485" name="Transactions_Grooming_Shop_Sales" connection="WorksheetConnection_Excel project final 5 pager report - Copy.xlsx!Transactions_Grooming_Shop_Sales"/>
        </x15:modelTables>
        <x15:modelRelationships>
          <x15:modelRelationship fromTable="Transc_Grooming_Schedule" fromColumn="Grooming Activity" toTable="DB_Pet_Grooming_Activity" toColumn="Pet Grooming Activity"/>
          <x15:modelRelationship fromTable="Transc_Grooming_Schedule" fromColumn="Worker Name" toTable="DB_Grooming_Salon_Employees" toColumn="Worker Name"/>
          <x15:modelRelationship fromTable="Transc_Grooming_Schedule" fromColumn="Point of Contact" toTable="DB_POC" toColumn="DB_Point of Contact"/>
          <x15:modelRelationship fromTable="Transactions_Grooming_Shop_Sales" fromColumn="Point of Contact" toTable="DB_POC" toColumn="DB_Point of Contact"/>
          <x15:modelRelationship fromTable="Transactions_Grooming_Shop_Sales" fromColumn="Worker Name" toTable="DB_Grooming_Salon_Employees" toColumn="Worker Name"/>
        </x15:modelRelationships>
        <x15:extLst>
          <ext xmlns:x16="http://schemas.microsoft.com/office/spreadsheetml/2014/11/main" uri="{9835A34E-60A6-4A7C-AAB8-D5F71C897F49}">
            <x16:modelTimeGroupings>
              <x16:modelTimeGrouping tableName="Transc_Grooming_Schedule" columnName="Grooming Start Time" columnId="Grooming Start Time">
                <x16:calculatedTimeColumn columnName="Grooming Start Time (Hour)" columnId="Grooming Start Time (Hour)" contentType="hour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8" l="1"/>
  <c r="H22" i="8"/>
  <c r="G22" i="8"/>
  <c r="I21" i="8"/>
  <c r="H21" i="8"/>
  <c r="G21" i="8"/>
  <c r="I20" i="8"/>
  <c r="H20" i="8"/>
  <c r="G20" i="8"/>
  <c r="I19" i="8"/>
  <c r="H19" i="8"/>
  <c r="G19" i="8"/>
  <c r="I18" i="8"/>
  <c r="H18" i="8"/>
  <c r="G18" i="8"/>
  <c r="I17" i="8"/>
  <c r="H17" i="8"/>
  <c r="G17" i="8"/>
  <c r="I16" i="8"/>
  <c r="H16" i="8"/>
  <c r="G16" i="8"/>
  <c r="I15" i="8"/>
  <c r="H15" i="8"/>
  <c r="G15" i="8"/>
  <c r="I14" i="8"/>
  <c r="H14" i="8"/>
  <c r="G14" i="8"/>
  <c r="D14" i="8"/>
  <c r="C15" i="8" s="1"/>
  <c r="R50" i="2" a="1"/>
  <c r="R50" i="2" s="1"/>
  <c r="G50" i="2" a="1"/>
  <c r="G50" i="2" s="1"/>
  <c r="R49" i="2" a="1"/>
  <c r="R49" i="2" s="1"/>
  <c r="G49" i="2" a="1"/>
  <c r="G49" i="2" s="1"/>
  <c r="R48" i="2" a="1"/>
  <c r="R48" i="2" s="1"/>
  <c r="G48" i="2" a="1"/>
  <c r="G48" i="2" s="1"/>
  <c r="R47" i="2" a="1"/>
  <c r="R47" i="2" s="1"/>
  <c r="G47" i="2" a="1"/>
  <c r="G47" i="2" s="1"/>
  <c r="R46" i="2" a="1"/>
  <c r="R46" i="2" s="1"/>
  <c r="G46" i="2" a="1"/>
  <c r="G46" i="2" s="1"/>
  <c r="R45" i="2" a="1"/>
  <c r="R45" i="2" s="1"/>
  <c r="G45" i="2" a="1"/>
  <c r="G45" i="2" s="1"/>
  <c r="R44" i="2" a="1"/>
  <c r="R44" i="2" s="1"/>
  <c r="G44" i="2" a="1"/>
  <c r="G44" i="2" s="1"/>
  <c r="R43" i="2" a="1"/>
  <c r="R43" i="2" s="1"/>
  <c r="G43" i="2" a="1"/>
  <c r="G43" i="2" s="1"/>
  <c r="R42" i="2" a="1"/>
  <c r="R42" i="2" s="1"/>
  <c r="G42" i="2" a="1"/>
  <c r="G42" i="2" s="1"/>
  <c r="R41" i="2" a="1"/>
  <c r="R41" i="2" s="1"/>
  <c r="G41" i="2" a="1"/>
  <c r="G41" i="2" s="1"/>
  <c r="R40" i="2" a="1"/>
  <c r="R40" i="2" s="1"/>
  <c r="G40" i="2" a="1"/>
  <c r="G40" i="2" s="1"/>
  <c r="R39" i="2" a="1"/>
  <c r="R39" i="2" s="1"/>
  <c r="G39" i="2" a="1"/>
  <c r="G39" i="2" s="1"/>
  <c r="R38" i="2" a="1"/>
  <c r="R38" i="2" s="1"/>
  <c r="G38" i="2" a="1"/>
  <c r="G38" i="2" s="1"/>
  <c r="R37" i="2" a="1"/>
  <c r="R37" i="2" s="1"/>
  <c r="G37" i="2" a="1"/>
  <c r="G37" i="2" s="1"/>
  <c r="R36" i="2" a="1"/>
  <c r="R36" i="2" s="1"/>
  <c r="G36" i="2" a="1"/>
  <c r="G36" i="2" s="1"/>
  <c r="R35" i="2" a="1"/>
  <c r="R35" i="2" s="1"/>
  <c r="G35" i="2" a="1"/>
  <c r="G35" i="2" s="1"/>
  <c r="R34" i="2" a="1"/>
  <c r="R34" i="2" s="1"/>
  <c r="G34" i="2" a="1"/>
  <c r="G34" i="2" s="1"/>
  <c r="R33" i="2" a="1"/>
  <c r="R33" i="2" s="1"/>
  <c r="G33" i="2" a="1"/>
  <c r="G33" i="2" s="1"/>
  <c r="R32" i="2" a="1"/>
  <c r="R32" i="2" s="1"/>
  <c r="G32" i="2" a="1"/>
  <c r="G32" i="2" s="1"/>
  <c r="R31" i="2" a="1"/>
  <c r="R31" i="2" s="1"/>
  <c r="G31" i="2" a="1"/>
  <c r="G31" i="2" s="1"/>
  <c r="R30" i="2" a="1"/>
  <c r="R30" i="2" s="1"/>
  <c r="G30" i="2" a="1"/>
  <c r="G30" i="2" s="1"/>
  <c r="R29" i="2" a="1"/>
  <c r="R29" i="2" s="1"/>
  <c r="H29" i="2"/>
  <c r="I29" i="2" s="1"/>
  <c r="H30" i="2" s="1"/>
  <c r="G29" i="2" a="1"/>
  <c r="G29" i="2" s="1"/>
  <c r="R28" i="2" a="1"/>
  <c r="R28" i="2" s="1"/>
  <c r="G28" i="2" a="1"/>
  <c r="G28" i="2" s="1"/>
  <c r="T27" i="2" a="1"/>
  <c r="T27" i="2" s="1"/>
  <c r="R27" i="2" a="1"/>
  <c r="R27" i="2" s="1"/>
  <c r="G27" i="2" a="1"/>
  <c r="G27" i="2" s="1"/>
  <c r="T26" i="2" a="1"/>
  <c r="T26" i="2" s="1"/>
  <c r="R26" i="2" a="1"/>
  <c r="R26" i="2" s="1"/>
  <c r="G26" i="2" a="1"/>
  <c r="G26" i="2" s="1"/>
  <c r="T25" i="2" a="1"/>
  <c r="T25" i="2" s="1"/>
  <c r="R25" i="2" a="1"/>
  <c r="R25" i="2" s="1"/>
  <c r="G25" i="2" a="1"/>
  <c r="G25" i="2" s="1"/>
  <c r="T24" i="2" a="1"/>
  <c r="T24" i="2" s="1"/>
  <c r="R24" i="2" a="1"/>
  <c r="R24" i="2" s="1"/>
  <c r="H24" i="2"/>
  <c r="G24" i="2" a="1"/>
  <c r="G24" i="2" s="1"/>
  <c r="T23" i="2" a="1"/>
  <c r="T23" i="2" s="1"/>
  <c r="F17" i="4" s="1"/>
  <c r="R23" i="2" a="1"/>
  <c r="R23" i="2" s="1"/>
  <c r="G23" i="2" a="1"/>
  <c r="G23" i="2" s="1"/>
  <c r="T22" i="2" a="1"/>
  <c r="T22" i="2" s="1"/>
  <c r="R22" i="2" a="1"/>
  <c r="R22" i="2" s="1"/>
  <c r="G22" i="2"/>
  <c r="G22" i="2" a="1"/>
  <c r="T21" i="2" a="1"/>
  <c r="T21" i="2" s="1"/>
  <c r="R21" i="2" a="1"/>
  <c r="R21" i="2" s="1"/>
  <c r="G21" i="2"/>
  <c r="G21" i="2" a="1"/>
  <c r="T20" i="2" a="1"/>
  <c r="T20" i="2" s="1"/>
  <c r="R20" i="2" a="1"/>
  <c r="R20" i="2" s="1"/>
  <c r="G20" i="2"/>
  <c r="G20" i="2" a="1"/>
  <c r="T19" i="2" a="1"/>
  <c r="T19" i="2" s="1"/>
  <c r="R19" i="2" a="1"/>
  <c r="R19" i="2" s="1"/>
  <c r="I19" i="2"/>
  <c r="H19" i="2"/>
  <c r="G19" i="2"/>
  <c r="G19" i="2" a="1"/>
  <c r="T18" i="2" a="1"/>
  <c r="T18" i="2" s="1"/>
  <c r="R18" i="2" a="1"/>
  <c r="R18" i="2" s="1"/>
  <c r="G18" i="2"/>
  <c r="G18" i="2" a="1"/>
  <c r="T17" i="2" a="1"/>
  <c r="T17" i="2" s="1"/>
  <c r="R17" i="2" a="1"/>
  <c r="R17" i="2" s="1"/>
  <c r="G17" i="2"/>
  <c r="G17" i="2" a="1"/>
  <c r="T16" i="2" a="1"/>
  <c r="T16" i="2" s="1"/>
  <c r="R16" i="2" a="1"/>
  <c r="R16" i="2" s="1"/>
  <c r="G16" i="2"/>
  <c r="G16" i="2" a="1"/>
  <c r="T15" i="2" a="1"/>
  <c r="T15" i="2" s="1"/>
  <c r="R15" i="2" a="1"/>
  <c r="R15" i="2" s="1"/>
  <c r="F13" i="4"/>
  <c r="I15" i="2"/>
  <c r="H16" i="2" s="1"/>
  <c r="H15" i="2"/>
  <c r="G15" i="2"/>
  <c r="G15" i="2" a="1"/>
  <c r="AH14" i="2"/>
  <c r="T14" i="2" a="1"/>
  <c r="T14" i="2" s="1"/>
  <c r="R14" i="2" a="1"/>
  <c r="R14" i="2" s="1"/>
  <c r="G14" i="2" a="1"/>
  <c r="G14" i="2" s="1"/>
  <c r="AH13" i="2"/>
  <c r="T13" i="2" a="1"/>
  <c r="T13" i="2" s="1"/>
  <c r="R13" i="2"/>
  <c r="R13" i="2" a="1"/>
  <c r="G13" i="2" a="1"/>
  <c r="G13" i="2" s="1"/>
  <c r="AH12" i="2"/>
  <c r="T12" i="2" a="1"/>
  <c r="T12" i="2" s="1"/>
  <c r="R12" i="2" a="1"/>
  <c r="R12" i="2" s="1"/>
  <c r="G12" i="2" a="1"/>
  <c r="G12" i="2" s="1"/>
  <c r="AH11" i="2"/>
  <c r="T11" i="2" a="1"/>
  <c r="T11" i="2" s="1"/>
  <c r="R11" i="2"/>
  <c r="R11" i="2" a="1"/>
  <c r="G11" i="2" a="1"/>
  <c r="G11" i="2" s="1"/>
  <c r="AH10" i="2"/>
  <c r="T10" i="2" a="1"/>
  <c r="T10" i="2" s="1"/>
  <c r="R10" i="2" a="1"/>
  <c r="R10" i="2" s="1"/>
  <c r="I10" i="2"/>
  <c r="G10" i="2" a="1"/>
  <c r="G10" i="2" s="1"/>
  <c r="F43" i="1"/>
  <c r="D43" i="1"/>
  <c r="F42" i="1"/>
  <c r="D42" i="1"/>
  <c r="F41" i="1"/>
  <c r="D41" i="1"/>
  <c r="F40" i="1"/>
  <c r="D40" i="1"/>
  <c r="F39" i="1"/>
  <c r="D39" i="1"/>
  <c r="F38" i="1"/>
  <c r="D38" i="1"/>
  <c r="F37" i="1"/>
  <c r="D37" i="1"/>
  <c r="F36" i="1"/>
  <c r="D36" i="1"/>
  <c r="F35" i="1"/>
  <c r="D35" i="1"/>
  <c r="F34" i="1"/>
  <c r="D34" i="1"/>
  <c r="F33" i="1"/>
  <c r="D33" i="1"/>
  <c r="F32" i="1"/>
  <c r="D32" i="1"/>
  <c r="F31" i="1"/>
  <c r="D31" i="1"/>
  <c r="F30" i="1"/>
  <c r="D30" i="1"/>
  <c r="F29" i="1"/>
  <c r="D15" i="8" l="1"/>
  <c r="H11" i="2"/>
  <c r="I11" i="2" s="1"/>
  <c r="H12" i="2" s="1"/>
  <c r="F15" i="4"/>
  <c r="I16" i="2"/>
  <c r="H17" i="2" s="1"/>
  <c r="I17" i="2" s="1"/>
  <c r="H18" i="2" s="1"/>
  <c r="I18" i="2" s="1"/>
  <c r="F19" i="4"/>
  <c r="I24" i="2"/>
  <c r="J54" i="2"/>
  <c r="I30" i="2"/>
  <c r="H31" i="2" s="1"/>
  <c r="I31" i="2" s="1"/>
  <c r="H32" i="2" s="1"/>
  <c r="I32" i="2" s="1"/>
  <c r="H33" i="2" s="1"/>
  <c r="I33" i="2" s="1"/>
  <c r="S54" i="2"/>
  <c r="H34" i="2"/>
  <c r="C16" i="8" l="1"/>
  <c r="H25" i="2"/>
  <c r="I25" i="2" s="1"/>
  <c r="H20" i="2"/>
  <c r="I20" i="2" s="1"/>
  <c r="I34" i="2"/>
  <c r="H35" i="2" s="1"/>
  <c r="I35" i="2" s="1"/>
  <c r="H36" i="2" s="1"/>
  <c r="I36" i="2" s="1"/>
  <c r="H37" i="2" s="1"/>
  <c r="I37" i="2" s="1"/>
  <c r="H38" i="2"/>
  <c r="H21" i="2"/>
  <c r="I21" i="2" s="1"/>
  <c r="I12" i="2"/>
  <c r="H13" i="2" s="1"/>
  <c r="H26" i="2"/>
  <c r="I26" i="2" s="1"/>
  <c r="D16" i="8" l="1"/>
  <c r="H22" i="2"/>
  <c r="I22" i="2" s="1"/>
  <c r="H23" i="2" s="1"/>
  <c r="I23" i="2" s="1"/>
  <c r="I13" i="2"/>
  <c r="H14" i="2" s="1"/>
  <c r="H27" i="2"/>
  <c r="I27" i="2" s="1"/>
  <c r="I38" i="2"/>
  <c r="H39" i="2" s="1"/>
  <c r="I39" i="2" s="1"/>
  <c r="H40" i="2" s="1"/>
  <c r="I40" i="2" s="1"/>
  <c r="H41" i="2" s="1"/>
  <c r="I41" i="2" s="1"/>
  <c r="H42" i="2"/>
  <c r="C17" i="8" l="1"/>
  <c r="I42" i="2"/>
  <c r="H43" i="2" s="1"/>
  <c r="I43" i="2" s="1"/>
  <c r="H44" i="2" s="1"/>
  <c r="I44" i="2" s="1"/>
  <c r="H45" i="2" s="1"/>
  <c r="I45" i="2" s="1"/>
  <c r="H46" i="2"/>
  <c r="I46" i="2" s="1"/>
  <c r="H47" i="2" s="1"/>
  <c r="I47" i="2" s="1"/>
  <c r="H48" i="2" s="1"/>
  <c r="I48" i="2" s="1"/>
  <c r="H49" i="2" s="1"/>
  <c r="I49" i="2" s="1"/>
  <c r="H50" i="2" s="1"/>
  <c r="I14" i="2"/>
  <c r="H28" i="2"/>
  <c r="I28" i="2" s="1"/>
  <c r="D17" i="8" l="1"/>
  <c r="H9" i="5" a="1"/>
  <c r="H9" i="5" s="1"/>
  <c r="I50" i="2"/>
  <c r="D8" i="5" s="1" a="1"/>
  <c r="D8" i="5" s="1"/>
  <c r="C18" i="8" l="1"/>
  <c r="D18" i="8" l="1"/>
  <c r="C19" i="8" l="1"/>
  <c r="D19" i="8" l="1"/>
  <c r="C20" i="8" l="1"/>
  <c r="D20" i="8" s="1"/>
  <c r="C21" i="8" s="1"/>
  <c r="D21" i="8" s="1"/>
  <c r="C22" i="8" s="1"/>
  <c r="D22" i="8" l="1"/>
  <c r="B9" i="8" s="1"/>
  <c r="B7"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1D3FE2-DCE2-4180-8B6B-E00217B3DAB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9244D01-CB5A-4450-9BC8-52C0D83A5E47}" name="WorksheetConnection_Excel project final 5 pager report - Copy(AutoRecovered).xlsx!DB_POC" type="102" refreshedVersion="8" minRefreshableVersion="5">
    <extLst>
      <ext xmlns:x15="http://schemas.microsoft.com/office/spreadsheetml/2010/11/main" uri="{DE250136-89BD-433C-8126-D09CA5730AF9}">
        <x15:connection id="DB_POC-849eeeff-8f50-4f45-b2fc-f6d7bfb159d0">
          <x15:rangePr sourceName="_xlcn.WorksheetConnection_Excelprojectfinal5pagerreportCopyAutoRecovered.xlsxDB_POC1"/>
        </x15:connection>
      </ext>
    </extLst>
  </connection>
  <connection id="3" xr16:uid="{0DCC397C-0C4D-413C-BFCD-2A52A47F5C94}" name="WorksheetConnection_Excel project final 5 pager report - Copy.xlsx!DB_Grooming_Salon_Employees" type="102" refreshedVersion="8" minRefreshableVersion="5">
    <extLst>
      <ext xmlns:x15="http://schemas.microsoft.com/office/spreadsheetml/2010/11/main" uri="{DE250136-89BD-433C-8126-D09CA5730AF9}">
        <x15:connection id="DB_Grooming_Salon_Employees-1ba5eeff-7d85-4cfb-baec-14e631740d60">
          <x15:rangePr sourceName="_xlcn.WorksheetConnection_Excelprojectfinal5pagerreportCopy.xlsxDB_Grooming_Salon_Employees1"/>
        </x15:connection>
      </ext>
    </extLst>
  </connection>
  <connection id="4" xr16:uid="{13FF0DC3-482F-4E8F-BFDB-A456A731C056}" name="WorksheetConnection_Excel project final 5 pager report - Copy.xlsx!DB_Pet_Grooming_Activity" type="102" refreshedVersion="8" minRefreshableVersion="5">
    <extLst>
      <ext xmlns:x15="http://schemas.microsoft.com/office/spreadsheetml/2010/11/main" uri="{DE250136-89BD-433C-8126-D09CA5730AF9}">
        <x15:connection id="DB_Pet_Grooming_Activity-6fa8f811-1ee0-40db-be83-454fcaaf75cc">
          <x15:rangePr sourceName="_xlcn.WorksheetConnection_Excelprojectfinal5pagerreportCopy.xlsxDB_Pet_Grooming_Activity1"/>
        </x15:connection>
      </ext>
    </extLst>
  </connection>
  <connection id="5" xr16:uid="{722666C6-67AA-4BFD-A5C2-A1E490D555EB}" name="WorksheetConnection_Excel project final 5 pager report - Copy.xlsx!Transactions_Grooming_Shop_Sales" type="102" refreshedVersion="8" minRefreshableVersion="5">
    <extLst>
      <ext xmlns:x15="http://schemas.microsoft.com/office/spreadsheetml/2010/11/main" uri="{DE250136-89BD-433C-8126-D09CA5730AF9}">
        <x15:connection id="Transactions_Grooming_Shop_Sales-b379714d-1fed-48d2-b3a5-07e2bb54d485">
          <x15:rangePr sourceName="_xlcn.WorksheetConnection_Excelprojectfinal5pagerreportCopy.xlsxTransactions_Grooming_Shop_Sales1"/>
        </x15:connection>
      </ext>
    </extLst>
  </connection>
  <connection id="6" xr16:uid="{EDA1F4E8-A4E1-4674-9E2D-1E81EC9DAFBA}" name="WorksheetConnection_Excel project final 5 pager report - Copy.xlsx!Transc_Grooming_Schedule" type="102" refreshedVersion="8" minRefreshableVersion="5">
    <extLst>
      <ext xmlns:x15="http://schemas.microsoft.com/office/spreadsheetml/2010/11/main" uri="{DE250136-89BD-433C-8126-D09CA5730AF9}">
        <x15:connection id="Transc_Grooming_Schedule-563a0393-f23c-4a0f-aee4-e4108cb83cbe">
          <x15:rangePr sourceName="_xlcn.WorksheetConnection_Excelprojectfinal5pagerreportCopy.xlsxTransc_Grooming_Schedu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<sst xmlns="http://schemas.openxmlformats.org/spreadsheetml/2006/main" count="649" uniqueCount="175">
  <si>
    <t>We need to create databases one for Grooming Salon appointments, and for Grooming kit purchases transactions.</t>
  </si>
  <si>
    <t>Grooming Salon Employees</t>
  </si>
  <si>
    <t>Employee ID</t>
  </si>
  <si>
    <t>Worker Name</t>
  </si>
  <si>
    <t>Job</t>
  </si>
  <si>
    <t>Raj</t>
  </si>
  <si>
    <t>Receptionist</t>
  </si>
  <si>
    <t>Rahul</t>
  </si>
  <si>
    <t>Sales Person/Grooming Incharge</t>
  </si>
  <si>
    <t>Mahesh</t>
  </si>
  <si>
    <t>Grooming Activities with rate</t>
  </si>
  <si>
    <t>Pet Grooming Activity</t>
  </si>
  <si>
    <t>Price</t>
  </si>
  <si>
    <t>Total Price</t>
  </si>
  <si>
    <t>Estimated time in hours</t>
  </si>
  <si>
    <t>Total Time Taken</t>
  </si>
  <si>
    <t>DB_Customers</t>
  </si>
  <si>
    <t>GROOMING KIT buy</t>
  </si>
  <si>
    <t>Starter Package</t>
  </si>
  <si>
    <t>Ganesh</t>
  </si>
  <si>
    <t>Grooming Accessories for both Cats  and Dogs</t>
  </si>
  <si>
    <t>Brushing of hair/ fur coat</t>
  </si>
  <si>
    <t>Abhishek</t>
  </si>
  <si>
    <t>Flea comb</t>
  </si>
  <si>
    <t>minor hair cut</t>
  </si>
  <si>
    <t>Hari</t>
  </si>
  <si>
    <t>Shampoo</t>
  </si>
  <si>
    <t>full hair cut</t>
  </si>
  <si>
    <t>Rajesh</t>
  </si>
  <si>
    <t>Lotion</t>
  </si>
  <si>
    <t>stylish hair cut</t>
  </si>
  <si>
    <t>Pandya</t>
  </si>
  <si>
    <t>Shedding brush</t>
  </si>
  <si>
    <t>Teeth cleaning</t>
  </si>
  <si>
    <t>Manas</t>
  </si>
  <si>
    <t>Paw Massage</t>
  </si>
  <si>
    <t>Supriya</t>
  </si>
  <si>
    <t>Types Of Payments</t>
  </si>
  <si>
    <t>Eye Cleaning</t>
  </si>
  <si>
    <t>Rakesh</t>
  </si>
  <si>
    <t>Cash</t>
  </si>
  <si>
    <t>Sanitary cleaning</t>
  </si>
  <si>
    <t>Teth</t>
  </si>
  <si>
    <t>Card</t>
  </si>
  <si>
    <t>Tick Bath</t>
  </si>
  <si>
    <t>Nisha</t>
  </si>
  <si>
    <t>UPI</t>
  </si>
  <si>
    <t>Dash of Cologne</t>
  </si>
  <si>
    <t>Ellur</t>
  </si>
  <si>
    <t>Mouth spray</t>
  </si>
  <si>
    <t>Body Massage</t>
  </si>
  <si>
    <t>Deshedding</t>
  </si>
  <si>
    <t>DB_Point of Contact</t>
  </si>
  <si>
    <t>Anal gland cleaning</t>
  </si>
  <si>
    <t>Pet Blog</t>
  </si>
  <si>
    <t>Word of Mouth</t>
  </si>
  <si>
    <t>Pet Shop Website</t>
  </si>
  <si>
    <t>Social Media</t>
  </si>
  <si>
    <t>Grooming Transactions in August 2023</t>
  </si>
  <si>
    <t>Pet Grooming Salon Appointments and Sales</t>
  </si>
  <si>
    <t xml:space="preserve"> Grooming time(5 AM to 9PM)</t>
  </si>
  <si>
    <t>Pet Grooming Shop Sales</t>
  </si>
  <si>
    <t>Customer Details and Feedback</t>
  </si>
  <si>
    <t>Date</t>
  </si>
  <si>
    <t>Customer Name</t>
  </si>
  <si>
    <t>Order Id</t>
  </si>
  <si>
    <t>Grooming Activity</t>
  </si>
  <si>
    <t>Point of Contact</t>
  </si>
  <si>
    <t>Grooming Start Time</t>
  </si>
  <si>
    <t>Grooming End Time</t>
  </si>
  <si>
    <t>Time of Grooming in hours</t>
  </si>
  <si>
    <t>Grooming Sales</t>
  </si>
  <si>
    <t>Type of Payment</t>
  </si>
  <si>
    <t>Grooming Items Bought</t>
  </si>
  <si>
    <t>Grooming shop sales</t>
  </si>
  <si>
    <t>Customer's Pet</t>
  </si>
  <si>
    <t>Point of contact</t>
  </si>
  <si>
    <t>FeedBack</t>
  </si>
  <si>
    <t>Remark</t>
  </si>
  <si>
    <t>Feed Back Points out of 5</t>
  </si>
  <si>
    <t>Indian desert cat</t>
  </si>
  <si>
    <t>¬¬¬¬</t>
  </si>
  <si>
    <t>Good</t>
  </si>
  <si>
    <t>Bombay cat</t>
  </si>
  <si>
    <t>¬¬¬</t>
  </si>
  <si>
    <t>Average</t>
  </si>
  <si>
    <t>Indian Spitz</t>
  </si>
  <si>
    <t>Pug</t>
  </si>
  <si>
    <t>Persian cat</t>
  </si>
  <si>
    <t>Sphynx cat</t>
  </si>
  <si>
    <t>Ragdoll</t>
  </si>
  <si>
    <t>Golden Retriever</t>
  </si>
  <si>
    <t>¬¬¬¬¬</t>
  </si>
  <si>
    <t>Excellent</t>
  </si>
  <si>
    <t>German Shepherd</t>
  </si>
  <si>
    <t>Grooming Salon Sales</t>
  </si>
  <si>
    <t>Time</t>
  </si>
  <si>
    <t>5:00AM</t>
  </si>
  <si>
    <t>6:00AM</t>
  </si>
  <si>
    <t>7:00AM</t>
  </si>
  <si>
    <t>8:00AM</t>
  </si>
  <si>
    <t>9:00AM</t>
  </si>
  <si>
    <t>10:00AM</t>
  </si>
  <si>
    <t>11:00AM</t>
  </si>
  <si>
    <t>12:00PM</t>
  </si>
  <si>
    <t>01:00PM</t>
  </si>
  <si>
    <t>02:00PM</t>
  </si>
  <si>
    <t>03:00PM</t>
  </si>
  <si>
    <t>04:00PM</t>
  </si>
  <si>
    <t>05:00PM</t>
  </si>
  <si>
    <t>06:00PM</t>
  </si>
  <si>
    <t>07:00PM</t>
  </si>
  <si>
    <t>08:00PM</t>
  </si>
  <si>
    <t>09:00PM</t>
  </si>
  <si>
    <t>From</t>
  </si>
  <si>
    <t>To</t>
  </si>
  <si>
    <t>Grooming Shop Sales</t>
  </si>
  <si>
    <t>Employee</t>
  </si>
  <si>
    <t>Mode of Payment</t>
  </si>
  <si>
    <t>Pet Grooming  Sales</t>
  </si>
  <si>
    <t>Total Sales without Criteria</t>
  </si>
  <si>
    <t>Sales with criteria</t>
  </si>
  <si>
    <t>Sales with Criteria</t>
  </si>
  <si>
    <t>Worker</t>
  </si>
  <si>
    <t xml:space="preserve">SALES GENERATED FROM  GROOMING SALES AND  GROOMING SHOP SALES </t>
  </si>
  <si>
    <t>What Work</t>
  </si>
  <si>
    <t>Email ID</t>
  </si>
  <si>
    <t>ganesh62@gmail.com</t>
  </si>
  <si>
    <t>abhishek62@gmail.com</t>
  </si>
  <si>
    <t>hari62@gmail.com</t>
  </si>
  <si>
    <t>rajesh62@gmail.com</t>
  </si>
  <si>
    <t>pandya62@gmail.com</t>
  </si>
  <si>
    <t>manas62@gmail.com</t>
  </si>
  <si>
    <t>supriya62@gmail.com</t>
  </si>
  <si>
    <t>rakesh62@gmail.com</t>
  </si>
  <si>
    <t>teth62@gmail.com</t>
  </si>
  <si>
    <t>nisha62@gmail.com</t>
  </si>
  <si>
    <t>ellur62@gmail.com</t>
  </si>
  <si>
    <t>Sum of Grooming Sales</t>
  </si>
  <si>
    <t>Sum of Time of Grooming in hours</t>
  </si>
  <si>
    <t>Grand Total</t>
  </si>
  <si>
    <t>Q1. What is most saleable service provided by employee Mahesh and what is total hours spend in grooming of pets ?</t>
  </si>
  <si>
    <r>
      <t>Answer: Sanitary Cleaning which gave sales of about ₹</t>
    </r>
    <r>
      <rPr>
        <b/>
        <sz val="14"/>
        <color theme="1"/>
        <rFont val="Arial"/>
        <family val="2"/>
      </rPr>
      <t>2996</t>
    </r>
    <r>
      <rPr>
        <sz val="14"/>
        <color theme="1"/>
        <rFont val="Arial"/>
        <family val="2"/>
      </rPr>
      <t xml:space="preserve">/------------can be seen from the Dynamic Graph </t>
    </r>
  </si>
  <si>
    <r>
      <t xml:space="preserve">Total grooming hours spend by Mahesh is </t>
    </r>
    <r>
      <rPr>
        <b/>
        <sz val="14"/>
        <color theme="1"/>
        <rFont val="Arial"/>
        <family val="2"/>
      </rPr>
      <t>28.5</t>
    </r>
    <r>
      <rPr>
        <sz val="14"/>
        <color theme="1"/>
        <rFont val="Arial"/>
        <family val="2"/>
      </rPr>
      <t xml:space="preserve"> hours from 1 Aug to 10 Sept</t>
    </r>
  </si>
  <si>
    <t>Values</t>
  </si>
  <si>
    <t>Sum of Grooming shop sales</t>
  </si>
  <si>
    <t>Q2. What is sales generated by Rahul from Grooming Shop Sales ?</t>
  </si>
  <si>
    <r>
      <t xml:space="preserve">Answer: </t>
    </r>
    <r>
      <rPr>
        <b/>
        <sz val="11"/>
        <color theme="1"/>
        <rFont val="Calibri"/>
        <family val="2"/>
        <scheme val="minor"/>
      </rPr>
      <t xml:space="preserve">₹16,391.00 </t>
    </r>
    <r>
      <rPr>
        <sz val="11"/>
        <color theme="1"/>
        <rFont val="Calibri"/>
        <family val="2"/>
        <scheme val="minor"/>
      </rPr>
      <t>( This power pivot report is generated from Two Transaction tables ans a summary has been made)</t>
    </r>
  </si>
  <si>
    <t>Sum of Feed Back Points out of 5</t>
  </si>
  <si>
    <t>Q3. What is most frequent Communication channel to Grooming Salon and Shop?</t>
  </si>
  <si>
    <r>
      <t xml:space="preserve">Answer: </t>
    </r>
    <r>
      <rPr>
        <b/>
        <sz val="11"/>
        <color theme="1"/>
        <rFont val="Calibri"/>
        <family val="2"/>
        <scheme val="minor"/>
      </rPr>
      <t>Pet Blog</t>
    </r>
  </si>
  <si>
    <t>Since this is a Grooming Salon Shop there is fair chance of mismatch in timings  because of wrong scheduling which can cause discomfort to customers.This power pivot table by use of slicers can help do right scheduling.</t>
  </si>
  <si>
    <t>Q4. What will be sales combined in both september 28 and 29 in grooming salon? ( Assuming that customer shows up and pay the fixed amount) And what are the booking timings?</t>
  </si>
  <si>
    <r>
      <t xml:space="preserve">Answer : Combined sales on Both Sept 28 and 29 from Grooming Salon is Rs </t>
    </r>
    <r>
      <rPr>
        <b/>
        <sz val="11"/>
        <color theme="1"/>
        <rFont val="Calibri"/>
        <family val="2"/>
        <scheme val="minor"/>
      </rPr>
      <t>2086.00</t>
    </r>
    <r>
      <rPr>
        <sz val="11"/>
        <color theme="1"/>
        <rFont val="Calibri"/>
        <family val="2"/>
        <scheme val="minor"/>
      </rPr>
      <t xml:space="preserve"> and Booking timings for </t>
    </r>
    <r>
      <rPr>
        <b/>
        <sz val="14"/>
        <color theme="1"/>
        <rFont val="Calibri"/>
        <family val="2"/>
        <scheme val="minor"/>
      </rPr>
      <t>Mahesh</t>
    </r>
    <r>
      <rPr>
        <sz val="11"/>
        <color theme="1"/>
        <rFont val="Calibri"/>
        <family val="2"/>
        <scheme val="minor"/>
      </rPr>
      <t xml:space="preserve"> is 10:00-11:00 AM (28 Sept) and For</t>
    </r>
    <r>
      <rPr>
        <b/>
        <i/>
        <sz val="14"/>
        <color theme="1"/>
        <rFont val="Calibri"/>
        <family val="2"/>
        <scheme val="minor"/>
      </rPr>
      <t xml:space="preserve"> Rahul</t>
    </r>
    <r>
      <rPr>
        <sz val="11"/>
        <color theme="1"/>
        <rFont val="Calibri"/>
        <family val="2"/>
        <scheme val="minor"/>
      </rPr>
      <t xml:space="preserve"> is 8:00AM-10:00AM(27 Sept).</t>
    </r>
  </si>
  <si>
    <t xml:space="preserve">Q4. </t>
  </si>
  <si>
    <t>Answer</t>
  </si>
  <si>
    <t>HOURLY TASK PLAN FOR PET GROOMING SALON</t>
  </si>
  <si>
    <t>Start Time</t>
  </si>
  <si>
    <t>End Time</t>
  </si>
  <si>
    <t>Activity</t>
  </si>
  <si>
    <t>Task</t>
  </si>
  <si>
    <t>Duration</t>
  </si>
  <si>
    <t>Status</t>
  </si>
  <si>
    <t>Completed</t>
  </si>
  <si>
    <t>Pending</t>
  </si>
  <si>
    <t>WIP</t>
  </si>
  <si>
    <t>Task-1</t>
  </si>
  <si>
    <t>Task-2</t>
  </si>
  <si>
    <t>Task-3</t>
  </si>
  <si>
    <t>Task-4</t>
  </si>
  <si>
    <t>Task-5</t>
  </si>
  <si>
    <t>Task-6</t>
  </si>
  <si>
    <t>Task-7</t>
  </si>
  <si>
    <t>Task-8</t>
  </si>
  <si>
    <t>Task-9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</si>
</sst>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439]* #,##0.00_ ;_ [$₹-439]* \-#,##0.00_ ;_ [$₹-439]* &quot;-&quot;??_ ;_ @_ "/>
    <numFmt numFmtId="165" formatCode="[$-10409]hh:mm\ AM/PM;@"/>
    <numFmt numFmtId="166" formatCode="[$-F400]h:mm:ss\ AM/PM"/>
    <numFmt numFmtId="167" formatCode="[$₹-439]#,##0.00"/>
    <numFmt numFmtId="168" formatCode="[$₹-4009]\ #,##0.00"/>
    <numFmt numFmtId="169" formatCode="[h]:mm:ss;@"/>
  </numFmts>
  <fonts count="22"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Arial Rounded MT Bold"/>
      <family val="2"/>
    </font>
    <font>
      <b/>
      <sz val="14"/>
      <color rgb="FF002060"/>
      <name val="Arial Rounded MT Bold"/>
      <family val="2"/>
    </font>
    <font>
      <sz val="14"/>
      <color rgb="FF002060"/>
      <name val="Arial Rounded MT Bold"/>
      <family val="2"/>
    </font>
    <font>
      <sz val="14"/>
      <color theme="1"/>
      <name val="Calibri"/>
      <family val="2"/>
      <scheme val="minor"/>
    </font>
    <font>
      <b/>
      <sz val="14"/>
      <color theme="1"/>
      <name val="Arial Rounded MT Bold"/>
      <family val="2"/>
    </font>
    <font>
      <b/>
      <sz val="14"/>
      <color rgb="FF002060"/>
      <name val="Arial Black"/>
      <family val="2"/>
    </font>
    <font>
      <b/>
      <sz val="12"/>
      <color theme="1"/>
      <name val="Calibri"/>
      <family val="2"/>
      <scheme val="minor"/>
    </font>
    <font>
      <sz val="11"/>
      <color theme="1"/>
      <name val="Wingdings"/>
      <charset val="2"/>
    </font>
    <font>
      <sz val="11"/>
      <color rgb="FFFF0000"/>
      <name val="Wingdings"/>
      <charset val="2"/>
    </font>
    <font>
      <sz val="16"/>
      <color rgb="FFFF0000"/>
      <name val="Wingdings"/>
      <charset val="2"/>
    </font>
    <font>
      <sz val="16"/>
      <color theme="1"/>
      <name val="Calibri"/>
      <family val="2"/>
      <scheme val="minor"/>
    </font>
    <font>
      <b/>
      <sz val="16"/>
      <color theme="1"/>
      <name val="Calibri"/>
      <family val="2"/>
      <scheme val="minor"/>
    </font>
    <font>
      <u/>
      <sz val="11"/>
      <color theme="10"/>
      <name val="Calibri"/>
      <family val="2"/>
      <scheme val="minor"/>
    </font>
    <font>
      <sz val="12"/>
      <color theme="1"/>
      <name val="Arial"/>
      <family val="2"/>
    </font>
    <font>
      <sz val="14"/>
      <color theme="1"/>
      <name val="Arial"/>
      <family val="2"/>
    </font>
    <font>
      <b/>
      <sz val="14"/>
      <color theme="1"/>
      <name val="Arial"/>
      <family val="2"/>
    </font>
    <font>
      <b/>
      <i/>
      <sz val="14"/>
      <color theme="1"/>
      <name val="Calibri"/>
      <family val="2"/>
      <scheme val="minor"/>
    </font>
    <font>
      <sz val="11"/>
      <color theme="0"/>
      <name val="Calibri"/>
      <family val="2"/>
      <scheme val="minor"/>
    </font>
    <font>
      <b/>
      <sz val="22"/>
      <color theme="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206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s>
  <borders count="14">
    <border>
      <left/>
      <right/>
      <top/>
      <bottom/>
      <diagonal/>
    </border>
    <border>
      <left style="thin">
        <color theme="4" tint="0.39997558519241921"/>
      </left>
      <right style="thin">
        <color theme="4" tint="0.39997558519241921"/>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69">
    <xf numFmtId="0" fontId="0" fillId="0" borderId="0" xfId="0"/>
    <xf numFmtId="0" fontId="2" fillId="0" borderId="0" xfId="0" applyFont="1"/>
    <xf numFmtId="0" fontId="3" fillId="2" borderId="0" xfId="0" applyFont="1" applyFill="1"/>
    <xf numFmtId="0" fontId="4" fillId="2" borderId="1" xfId="0" applyFont="1" applyFill="1" applyBorder="1" applyAlignment="1">
      <alignment horizontal="center"/>
    </xf>
    <xf numFmtId="0" fontId="3" fillId="2" borderId="0" xfId="0" applyFont="1" applyFill="1" applyAlignment="1">
      <alignment horizontal="center"/>
    </xf>
    <xf numFmtId="0" fontId="0" fillId="0" borderId="0" xfId="0" applyAlignment="1">
      <alignment wrapText="1"/>
    </xf>
    <xf numFmtId="164" fontId="0" fillId="0" borderId="2" xfId="0" applyNumberFormat="1" applyBorder="1"/>
    <xf numFmtId="0" fontId="1" fillId="0" borderId="0" xfId="0" applyFont="1"/>
    <xf numFmtId="164" fontId="0" fillId="0" borderId="0" xfId="0" applyNumberFormat="1"/>
    <xf numFmtId="0" fontId="5" fillId="2" borderId="0" xfId="0" applyFont="1" applyFill="1" applyAlignment="1">
      <alignment horizontal="center"/>
    </xf>
    <xf numFmtId="0" fontId="6" fillId="0" borderId="0" xfId="0" applyFont="1"/>
    <xf numFmtId="0" fontId="7" fillId="0" borderId="0" xfId="0" applyFont="1"/>
    <xf numFmtId="0" fontId="3" fillId="0" borderId="3" xfId="0" applyFont="1" applyBorder="1" applyAlignment="1">
      <alignment vertical="center"/>
    </xf>
    <xf numFmtId="165" fontId="0" fillId="0" borderId="0" xfId="0" applyNumberFormat="1"/>
    <xf numFmtId="165" fontId="8" fillId="0" borderId="0" xfId="0" applyNumberFormat="1" applyFont="1"/>
    <xf numFmtId="165" fontId="9" fillId="0" borderId="0" xfId="0" applyNumberFormat="1" applyFont="1"/>
    <xf numFmtId="0" fontId="10" fillId="0" borderId="0" xfId="0" applyFont="1"/>
    <xf numFmtId="14" fontId="0" fillId="0" borderId="0" xfId="0" applyNumberFormat="1"/>
    <xf numFmtId="0" fontId="0" fillId="0" borderId="0" xfId="0" applyAlignment="1">
      <alignment wrapText="1" shrinkToFit="1"/>
    </xf>
    <xf numFmtId="166" fontId="0" fillId="0" borderId="0" xfId="0" applyNumberFormat="1"/>
    <xf numFmtId="167" fontId="0" fillId="0" borderId="0" xfId="0" applyNumberFormat="1"/>
    <xf numFmtId="0" fontId="11" fillId="0" borderId="0" xfId="0" applyFont="1"/>
    <xf numFmtId="0" fontId="12" fillId="3" borderId="2" xfId="0" applyFont="1" applyFill="1" applyBorder="1"/>
    <xf numFmtId="20" fontId="0" fillId="0" borderId="0" xfId="0" applyNumberFormat="1"/>
    <xf numFmtId="14" fontId="0" fillId="4" borderId="4" xfId="0" applyNumberForma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4" borderId="0" xfId="0" applyFill="1"/>
    <xf numFmtId="0" fontId="0" fillId="0" borderId="9" xfId="0" applyBorder="1"/>
    <xf numFmtId="0" fontId="0" fillId="0" borderId="10" xfId="0" applyBorder="1"/>
    <xf numFmtId="0" fontId="0" fillId="0" borderId="11" xfId="0" applyBorder="1"/>
    <xf numFmtId="0" fontId="0" fillId="0" borderId="12" xfId="0" applyBorder="1"/>
    <xf numFmtId="0" fontId="13" fillId="0" borderId="0" xfId="0" applyFont="1"/>
    <xf numFmtId="14" fontId="13" fillId="4" borderId="0" xfId="0" applyNumberFormat="1" applyFont="1" applyFill="1"/>
    <xf numFmtId="0" fontId="13" fillId="5" borderId="0" xfId="0" applyFont="1" applyFill="1"/>
    <xf numFmtId="0" fontId="14" fillId="0" borderId="0" xfId="0" applyFont="1"/>
    <xf numFmtId="0" fontId="4" fillId="2" borderId="3" xfId="0" applyFont="1" applyFill="1" applyBorder="1" applyAlignment="1">
      <alignment horizontal="center"/>
    </xf>
    <xf numFmtId="0" fontId="15" fillId="0" borderId="0" xfId="1"/>
    <xf numFmtId="166" fontId="13" fillId="4" borderId="0" xfId="0" applyNumberFormat="1" applyFont="1" applyFill="1"/>
    <xf numFmtId="0" fontId="16" fillId="0" borderId="0" xfId="0" applyFont="1"/>
    <xf numFmtId="168" fontId="16" fillId="0" borderId="0" xfId="0" applyNumberFormat="1" applyFont="1"/>
    <xf numFmtId="0" fontId="17" fillId="0" borderId="0" xfId="0" applyFont="1"/>
    <xf numFmtId="0" fontId="16" fillId="0" borderId="10" xfId="0" applyFont="1" applyBorder="1"/>
    <xf numFmtId="0" fontId="10" fillId="0" borderId="10" xfId="0" applyFont="1" applyBorder="1"/>
    <xf numFmtId="0" fontId="16" fillId="6" borderId="0" xfId="0" applyFont="1" applyFill="1"/>
    <xf numFmtId="168" fontId="16" fillId="6" borderId="0" xfId="0" applyNumberFormat="1" applyFont="1" applyFill="1"/>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top"/>
    </xf>
    <xf numFmtId="0" fontId="16" fillId="0" borderId="0" xfId="0" pivotButton="1" applyFont="1"/>
    <xf numFmtId="0" fontId="0" fillId="0" borderId="0" xfId="0" pivotButton="1"/>
    <xf numFmtId="0" fontId="0" fillId="0" borderId="0" xfId="0" applyAlignment="1">
      <alignment horizontal="center" vertical="top" wrapText="1"/>
    </xf>
    <xf numFmtId="0" fontId="21" fillId="7" borderId="0" xfId="0" applyFont="1"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8" borderId="0" xfId="0" applyFill="1"/>
    <xf numFmtId="14" fontId="0" fillId="8" borderId="0" xfId="0" applyNumberFormat="1" applyFill="1"/>
    <xf numFmtId="18" fontId="0" fillId="8" borderId="0" xfId="0" applyNumberFormat="1" applyFill="1"/>
    <xf numFmtId="0" fontId="0" fillId="9" borderId="4" xfId="0" applyFill="1" applyBorder="1"/>
    <xf numFmtId="0" fontId="0" fillId="9" borderId="13" xfId="0" applyFill="1" applyBorder="1"/>
    <xf numFmtId="0" fontId="20" fillId="8" borderId="0" xfId="0" applyFont="1" applyFill="1"/>
    <xf numFmtId="0" fontId="0" fillId="10" borderId="4" xfId="0" applyFill="1" applyBorder="1"/>
    <xf numFmtId="18" fontId="0" fillId="10" borderId="4" xfId="0" applyNumberFormat="1" applyFill="1" applyBorder="1"/>
    <xf numFmtId="21" fontId="0" fillId="10" borderId="4" xfId="0" applyNumberFormat="1" applyFill="1" applyBorder="1"/>
    <xf numFmtId="169" fontId="20" fillId="8" borderId="0" xfId="0" applyNumberFormat="1" applyFont="1" applyFill="1"/>
    <xf numFmtId="169" fontId="0" fillId="10" borderId="4" xfId="0" applyNumberFormat="1" applyFill="1" applyBorder="1"/>
    <xf numFmtId="169" fontId="0" fillId="8" borderId="0" xfId="0" applyNumberFormat="1" applyFill="1"/>
  </cellXfs>
  <cellStyles count="2">
    <cellStyle name="Hyperlink" xfId="1" builtinId="8"/>
    <cellStyle name="Normal" xfId="0" builtinId="0"/>
  </cellStyles>
  <dxfs count="92">
    <dxf>
      <fill>
        <patternFill>
          <bgColor rgb="FFFF0000"/>
        </patternFill>
      </fill>
    </dxf>
    <dxf>
      <numFmt numFmtId="168" formatCode="[$₹-4009]\ #,##0.00"/>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fgColor indexed="64"/>
          <bgColor theme="4" tint="0.79998168889431442"/>
        </patternFill>
      </fill>
    </dxf>
    <dxf>
      <fill>
        <patternFill patternType="solid">
          <bgColor theme="4" tint="0.79998168889431442"/>
        </patternFill>
      </fill>
    </dxf>
    <dxf>
      <numFmt numFmtId="168" formatCode="[$₹-4009]\ #,##0.00"/>
    </dxf>
    <dxf>
      <font>
        <sz val="12"/>
      </font>
    </dxf>
    <dxf>
      <font>
        <sz val="12"/>
      </font>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font>
        <name val="Wingdings"/>
        <charset val="2"/>
        <scheme val="none"/>
      </font>
    </dxf>
    <dxf>
      <numFmt numFmtId="168" formatCode="[$₹-4009]\ #,##0.00"/>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fgColor indexed="64"/>
          <bgColor theme="4" tint="0.79998168889431442"/>
        </patternFill>
      </fill>
    </dxf>
    <dxf>
      <fill>
        <patternFill patternType="solid">
          <bgColor theme="4" tint="0.79998168889431442"/>
        </patternFill>
      </fill>
    </dxf>
    <dxf>
      <font>
        <b val="0"/>
        <i val="0"/>
        <strike val="0"/>
        <condense val="0"/>
        <extend val="0"/>
        <outline val="0"/>
        <shadow val="0"/>
        <u val="none"/>
        <vertAlign val="baseline"/>
        <sz val="11"/>
        <color rgb="FFFF0000"/>
        <name val="Wingdings"/>
        <charset val="2"/>
        <scheme val="none"/>
      </font>
    </dxf>
    <dxf>
      <numFmt numFmtId="0" formatCode="General"/>
    </dxf>
    <dxf>
      <numFmt numFmtId="167" formatCode="[$₹-439]#,##0.00"/>
    </dxf>
    <dxf>
      <numFmt numFmtId="0" formatCode="General"/>
    </dxf>
    <dxf>
      <numFmt numFmtId="19" formatCode="dd/mm/yy"/>
    </dxf>
    <dxf>
      <numFmt numFmtId="167" formatCode="[$₹-439]#,##0.00"/>
    </dxf>
    <dxf>
      <numFmt numFmtId="0" formatCode="General"/>
    </dxf>
    <dxf>
      <numFmt numFmtId="166" formatCode="[$-F400]h:mm:ss\ AM/PM"/>
    </dxf>
    <dxf>
      <numFmt numFmtId="166" formatCode="[$-F400]h:mm:ss\ AM/PM"/>
    </dxf>
    <dxf>
      <numFmt numFmtId="0" formatCode="General"/>
    </dxf>
    <dxf>
      <numFmt numFmtId="0" formatCode="General"/>
    </dxf>
    <dxf>
      <numFmt numFmtId="0" formatCode="General"/>
    </dxf>
    <dxf>
      <numFmt numFmtId="19" formatCode="dd/mm/yy"/>
    </dxf>
    <dxf>
      <numFmt numFmtId="165" formatCode="[$-10409]hh:mm\ AM/PM;@"/>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rgb="FF002060"/>
        <name val="Arial Rounded MT Bold"/>
        <family val="2"/>
        <scheme val="none"/>
      </font>
      <fill>
        <patternFill patternType="solid">
          <fgColor indexed="64"/>
          <bgColor rgb="FF92D050"/>
        </patternFill>
      </fill>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rgb="FF002060"/>
        <name val="Arial Rounded MT Bold"/>
        <family val="2"/>
        <scheme val="none"/>
      </font>
      <fill>
        <patternFill patternType="solid">
          <fgColor indexed="64"/>
          <bgColor rgb="FF92D050"/>
        </patternFill>
      </fill>
      <alignment horizontal="center" vertical="bottom" textRotation="0" wrapText="0" indent="0" justifyLastLine="0" shrinkToFit="0" readingOrder="0"/>
    </dxf>
    <dxf>
      <font>
        <b val="0"/>
        <i val="0"/>
        <strike val="0"/>
        <condense val="0"/>
        <extend val="0"/>
        <outline val="0"/>
        <shadow val="0"/>
        <u val="none"/>
        <vertAlign val="baseline"/>
        <sz val="14"/>
        <color rgb="FF002060"/>
        <name val="Arial Rounded MT Bold"/>
        <family val="2"/>
        <scheme val="none"/>
      </font>
      <fill>
        <patternFill patternType="solid">
          <fgColor indexed="64"/>
          <bgColor rgb="FF92D050"/>
        </patternFill>
      </fill>
      <alignment horizontal="center" vertical="bottom" textRotation="0" wrapText="0" indent="0" justifyLastLine="0" shrinkToFit="0" readingOrder="0"/>
    </dxf>
    <dxf>
      <numFmt numFmtId="164" formatCode="_ [$₹-439]* #,##0.00_ ;_ [$₹-439]* \-#,##0.00_ ;_ [$₹-439]* &quot;-&quot;??_ ;_ @_ "/>
    </dxf>
    <dxf>
      <font>
        <b/>
        <i val="0"/>
        <strike val="0"/>
        <condense val="0"/>
        <extend val="0"/>
        <outline val="0"/>
        <shadow val="0"/>
        <u val="none"/>
        <vertAlign val="baseline"/>
        <sz val="11"/>
        <color theme="1"/>
        <name val="Calibri"/>
        <family val="2"/>
        <scheme val="minor"/>
      </font>
    </dxf>
    <dxf>
      <numFmt numFmtId="0" formatCode="General"/>
    </dxf>
    <dxf>
      <numFmt numFmtId="164" formatCode="_ [$₹-439]* #,##0.00_ ;_ [$₹-439]* \-#,##0.00_ ;_ [$₹-439]* &quot;-&quot;??_ ;_ @_ "/>
      <border diagonalUp="0" diagonalDown="0">
        <left/>
        <right style="thin">
          <color theme="4" tint="0.39997558519241921"/>
        </right>
        <top style="thin">
          <color theme="4" tint="0.39997558519241921"/>
        </top>
        <bottom style="thin">
          <color theme="4" tint="0.39997558519241921"/>
        </bottom>
        <vertical/>
        <horizontal/>
      </border>
    </dxf>
    <dxf>
      <numFmt numFmtId="164" formatCode="_ [$₹-439]* #,##0.00_ ;_ [$₹-439]* \-#,##0.00_ ;_ [$₹-439]* &quot;-&quot;??_ ;_ @_ "/>
      <border diagonalUp="0" diagonalDown="0">
        <left/>
        <right style="thin">
          <color theme="4" tint="0.39997558519241921"/>
        </right>
        <top style="thin">
          <color theme="4" tint="0.39997558519241921"/>
        </top>
        <bottom style="thin">
          <color theme="4" tint="0.39997558519241921"/>
        </bottom>
        <vertical/>
        <horizontal/>
      </border>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3.xml"/><Relationship Id="rId18" Type="http://schemas.microsoft.com/office/2007/relationships/slicerCache" Target="slicerCaches/slicerCache1.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7.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6.xml"/><Relationship Id="rId28" Type="http://schemas.openxmlformats.org/officeDocument/2006/relationships/styles" Target="styles.xml"/><Relationship Id="rId10" Type="http://schemas.openxmlformats.org/officeDocument/2006/relationships/externalLink" Target="externalLinks/externalLink3.xml"/><Relationship Id="rId19" Type="http://schemas.microsoft.com/office/2007/relationships/slicerCache" Target="slicerCaches/slicerCache2.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4.xml"/><Relationship Id="rId22" Type="http://schemas.microsoft.com/office/2007/relationships/slicerCache" Target="slicerCaches/slicerCache5.xml"/><Relationship Id="rId27" Type="http://schemas.openxmlformats.org/officeDocument/2006/relationships/connections" Target="connections.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HOURLY TASK PLANNER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3"/>
          <c:order val="0"/>
          <c:tx>
            <c:strRef>
              <c:f>'[2]GANTT CHART'!$C$13</c:f>
              <c:strCache>
                <c:ptCount val="1"/>
                <c:pt idx="0">
                  <c:v>Start Time</c:v>
                </c:pt>
              </c:strCache>
            </c:strRef>
          </c:tx>
          <c:spPr>
            <a:noFill/>
            <a:ln>
              <a:noFill/>
            </a:ln>
            <a:effectLst/>
          </c:spPr>
          <c:invertIfNegative val="0"/>
          <c:val>
            <c:numRef>
              <c:f>'[2]GANTT CHART'!$C$14:$C$22</c:f>
              <c:numCache>
                <c:formatCode>h:mm\ AM/PM</c:formatCode>
                <c:ptCount val="9"/>
                <c:pt idx="0">
                  <c:v>0.375</c:v>
                </c:pt>
                <c:pt idx="1">
                  <c:v>0.46180555555555558</c:v>
                </c:pt>
                <c:pt idx="2">
                  <c:v>0.50555555555555554</c:v>
                </c:pt>
                <c:pt idx="3">
                  <c:v>0.54484953703703698</c:v>
                </c:pt>
                <c:pt idx="4">
                  <c:v>0.58559027777777772</c:v>
                </c:pt>
                <c:pt idx="5">
                  <c:v>0.6723958333333333</c:v>
                </c:pt>
                <c:pt idx="6">
                  <c:v>0.75572916666666667</c:v>
                </c:pt>
                <c:pt idx="7">
                  <c:v>0.7973958333333333</c:v>
                </c:pt>
                <c:pt idx="8">
                  <c:v>0.83906249999999993</c:v>
                </c:pt>
              </c:numCache>
            </c:numRef>
          </c:val>
          <c:extLst>
            <c:ext xmlns:c16="http://schemas.microsoft.com/office/drawing/2014/chart" uri="{C3380CC4-5D6E-409C-BE32-E72D297353CC}">
              <c16:uniqueId val="{00000000-6B2C-4C99-A304-315DE318D0D4}"/>
            </c:ext>
          </c:extLst>
        </c:ser>
        <c:ser>
          <c:idx val="0"/>
          <c:order val="1"/>
          <c:tx>
            <c:strRef>
              <c:f>'[2]GANTT CHART'!$G$13</c:f>
              <c:strCache>
                <c:ptCount val="1"/>
                <c:pt idx="0">
                  <c:v>Completed</c:v>
                </c:pt>
              </c:strCache>
            </c:strRef>
          </c:tx>
          <c:spPr>
            <a:solidFill>
              <a:srgbClr val="00B050"/>
            </a:solidFill>
            <a:ln>
              <a:noFill/>
            </a:ln>
            <a:effectLst/>
            <a:scene3d>
              <a:camera prst="orthographicFront"/>
              <a:lightRig rig="threePt" dir="t"/>
            </a:scene3d>
            <a:sp3d>
              <a:bevelT w="190500" h="38100"/>
            </a:sp3d>
          </c:spPr>
          <c:invertIfNegative val="0"/>
          <c:cat>
            <c:strRef>
              <c:f>'[2]GANTT CHART'!$B$14:$B$22</c:f>
              <c:strCache>
                <c:ptCount val="9"/>
                <c:pt idx="0">
                  <c:v>Task-1</c:v>
                </c:pt>
                <c:pt idx="1">
                  <c:v>Task-2</c:v>
                </c:pt>
                <c:pt idx="2">
                  <c:v>Task-3</c:v>
                </c:pt>
                <c:pt idx="3">
                  <c:v>Task-4</c:v>
                </c:pt>
                <c:pt idx="4">
                  <c:v>Task-5</c:v>
                </c:pt>
                <c:pt idx="5">
                  <c:v>Task-6</c:v>
                </c:pt>
                <c:pt idx="6">
                  <c:v>Task-7</c:v>
                </c:pt>
                <c:pt idx="7">
                  <c:v>Task-8</c:v>
                </c:pt>
                <c:pt idx="8">
                  <c:v>Task-9</c:v>
                </c:pt>
              </c:strCache>
            </c:strRef>
          </c:cat>
          <c:val>
            <c:numRef>
              <c:f>'[2]GANTT CHART'!$G$14:$G$22</c:f>
              <c:numCache>
                <c:formatCode>[h]:mm:ss;@</c:formatCode>
                <c:ptCount val="9"/>
                <c:pt idx="0">
                  <c:v>8.6805555555555566E-2</c:v>
                </c:pt>
                <c:pt idx="1">
                  <c:v>4.3750000000000004E-2</c:v>
                </c:pt>
                <c:pt idx="2">
                  <c:v>3.9293981481481485E-2</c:v>
                </c:pt>
                <c:pt idx="3">
                  <c:v>4.0740740740740737E-2</c:v>
                </c:pt>
                <c:pt idx="4">
                  <c:v>#N/A</c:v>
                </c:pt>
                <c:pt idx="5">
                  <c:v>#N/A</c:v>
                </c:pt>
                <c:pt idx="6">
                  <c:v>#N/A</c:v>
                </c:pt>
                <c:pt idx="7">
                  <c:v>#N/A</c:v>
                </c:pt>
                <c:pt idx="8">
                  <c:v>#N/A</c:v>
                </c:pt>
              </c:numCache>
            </c:numRef>
          </c:val>
          <c:extLst>
            <c:ext xmlns:c16="http://schemas.microsoft.com/office/drawing/2014/chart" uri="{C3380CC4-5D6E-409C-BE32-E72D297353CC}">
              <c16:uniqueId val="{00000001-6B2C-4C99-A304-315DE318D0D4}"/>
            </c:ext>
          </c:extLst>
        </c:ser>
        <c:ser>
          <c:idx val="1"/>
          <c:order val="2"/>
          <c:tx>
            <c:strRef>
              <c:f>'[2]GANTT CHART'!$H$13</c:f>
              <c:strCache>
                <c:ptCount val="1"/>
                <c:pt idx="0">
                  <c:v>Pending</c:v>
                </c:pt>
              </c:strCache>
            </c:strRef>
          </c:tx>
          <c:spPr>
            <a:solidFill>
              <a:srgbClr val="FF0000"/>
            </a:solidFill>
            <a:ln>
              <a:noFill/>
            </a:ln>
            <a:effectLst/>
            <a:scene3d>
              <a:camera prst="orthographicFront"/>
              <a:lightRig rig="threePt" dir="t"/>
            </a:scene3d>
            <a:sp3d>
              <a:bevelT w="152400" h="50800" prst="softRound"/>
            </a:sp3d>
          </c:spPr>
          <c:invertIfNegative val="0"/>
          <c:cat>
            <c:strRef>
              <c:f>'[2]GANTT CHART'!$B$14:$B$22</c:f>
              <c:strCache>
                <c:ptCount val="9"/>
                <c:pt idx="0">
                  <c:v>Task-1</c:v>
                </c:pt>
                <c:pt idx="1">
                  <c:v>Task-2</c:v>
                </c:pt>
                <c:pt idx="2">
                  <c:v>Task-3</c:v>
                </c:pt>
                <c:pt idx="3">
                  <c:v>Task-4</c:v>
                </c:pt>
                <c:pt idx="4">
                  <c:v>Task-5</c:v>
                </c:pt>
                <c:pt idx="5">
                  <c:v>Task-6</c:v>
                </c:pt>
                <c:pt idx="6">
                  <c:v>Task-7</c:v>
                </c:pt>
                <c:pt idx="7">
                  <c:v>Task-8</c:v>
                </c:pt>
                <c:pt idx="8">
                  <c:v>Task-9</c:v>
                </c:pt>
              </c:strCache>
            </c:strRef>
          </c:cat>
          <c:val>
            <c:numRef>
              <c:f>'[2]GANTT CHART'!$H$14:$H$22</c:f>
              <c:numCache>
                <c:formatCode>[h]:mm:ss;@</c:formatCode>
                <c:ptCount val="9"/>
                <c:pt idx="0">
                  <c:v>#N/A</c:v>
                </c:pt>
                <c:pt idx="1">
                  <c:v>#N/A</c:v>
                </c:pt>
                <c:pt idx="2">
                  <c:v>#N/A</c:v>
                </c:pt>
                <c:pt idx="3">
                  <c:v>#N/A</c:v>
                </c:pt>
                <c:pt idx="4">
                  <c:v>#N/A</c:v>
                </c:pt>
                <c:pt idx="5">
                  <c:v>#N/A</c:v>
                </c:pt>
                <c:pt idx="6">
                  <c:v>4.1666666666666664E-2</c:v>
                </c:pt>
                <c:pt idx="7">
                  <c:v>4.1666666666666664E-2</c:v>
                </c:pt>
                <c:pt idx="8">
                  <c:v>8.3333333333333329E-2</c:v>
                </c:pt>
              </c:numCache>
            </c:numRef>
          </c:val>
          <c:extLst>
            <c:ext xmlns:c16="http://schemas.microsoft.com/office/drawing/2014/chart" uri="{C3380CC4-5D6E-409C-BE32-E72D297353CC}">
              <c16:uniqueId val="{00000002-6B2C-4C99-A304-315DE318D0D4}"/>
            </c:ext>
          </c:extLst>
        </c:ser>
        <c:ser>
          <c:idx val="2"/>
          <c:order val="3"/>
          <c:tx>
            <c:strRef>
              <c:f>'[2]GANTT CHART'!$I$13</c:f>
              <c:strCache>
                <c:ptCount val="1"/>
                <c:pt idx="0">
                  <c:v>WIP</c:v>
                </c:pt>
              </c:strCache>
            </c:strRef>
          </c:tx>
          <c:spPr>
            <a:solidFill>
              <a:srgbClr val="FFFF00"/>
            </a:solidFill>
            <a:ln>
              <a:noFill/>
            </a:ln>
            <a:effectLst/>
            <a:scene3d>
              <a:camera prst="orthographicFront"/>
              <a:lightRig rig="threePt" dir="t"/>
            </a:scene3d>
            <a:sp3d>
              <a:bevelT w="190500" h="38100" prst="softRound"/>
            </a:sp3d>
          </c:spPr>
          <c:invertIfNegative val="0"/>
          <c:cat>
            <c:strRef>
              <c:f>'[2]GANTT CHART'!$B$14:$B$22</c:f>
              <c:strCache>
                <c:ptCount val="9"/>
                <c:pt idx="0">
                  <c:v>Task-1</c:v>
                </c:pt>
                <c:pt idx="1">
                  <c:v>Task-2</c:v>
                </c:pt>
                <c:pt idx="2">
                  <c:v>Task-3</c:v>
                </c:pt>
                <c:pt idx="3">
                  <c:v>Task-4</c:v>
                </c:pt>
                <c:pt idx="4">
                  <c:v>Task-5</c:v>
                </c:pt>
                <c:pt idx="5">
                  <c:v>Task-6</c:v>
                </c:pt>
                <c:pt idx="6">
                  <c:v>Task-7</c:v>
                </c:pt>
                <c:pt idx="7">
                  <c:v>Task-8</c:v>
                </c:pt>
                <c:pt idx="8">
                  <c:v>Task-9</c:v>
                </c:pt>
              </c:strCache>
            </c:strRef>
          </c:cat>
          <c:val>
            <c:numRef>
              <c:f>'[2]GANTT CHART'!$I$14:$I$22</c:f>
              <c:numCache>
                <c:formatCode>[h]:mm:ss;@</c:formatCode>
                <c:ptCount val="9"/>
                <c:pt idx="0">
                  <c:v>#N/A</c:v>
                </c:pt>
                <c:pt idx="1">
                  <c:v>#N/A</c:v>
                </c:pt>
                <c:pt idx="2">
                  <c:v>#N/A</c:v>
                </c:pt>
                <c:pt idx="3">
                  <c:v>#N/A</c:v>
                </c:pt>
                <c:pt idx="4">
                  <c:v>8.6805555555555566E-2</c:v>
                </c:pt>
                <c:pt idx="5">
                  <c:v>8.3333333333333329E-2</c:v>
                </c:pt>
                <c:pt idx="6">
                  <c:v>#N/A</c:v>
                </c:pt>
                <c:pt idx="7">
                  <c:v>#N/A</c:v>
                </c:pt>
                <c:pt idx="8">
                  <c:v>#N/A</c:v>
                </c:pt>
              </c:numCache>
            </c:numRef>
          </c:val>
          <c:extLst>
            <c:ext xmlns:c16="http://schemas.microsoft.com/office/drawing/2014/chart" uri="{C3380CC4-5D6E-409C-BE32-E72D297353CC}">
              <c16:uniqueId val="{00000003-6B2C-4C99-A304-315DE318D0D4}"/>
            </c:ext>
          </c:extLst>
        </c:ser>
        <c:dLbls>
          <c:showLegendKey val="0"/>
          <c:showVal val="0"/>
          <c:showCatName val="0"/>
          <c:showSerName val="0"/>
          <c:showPercent val="0"/>
          <c:showBubbleSize val="0"/>
        </c:dLbls>
        <c:gapWidth val="90"/>
        <c:overlap val="100"/>
        <c:axId val="217465823"/>
        <c:axId val="1179453040"/>
      </c:barChart>
      <c:catAx>
        <c:axId val="217465823"/>
        <c:scaling>
          <c:orientation val="maxMin"/>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9453040"/>
        <c:crosses val="autoZero"/>
        <c:auto val="1"/>
        <c:lblAlgn val="ctr"/>
        <c:lblOffset val="100"/>
        <c:noMultiLvlLbl val="0"/>
      </c:catAx>
      <c:valAx>
        <c:axId val="1179453040"/>
        <c:scaling>
          <c:orientation val="minMax"/>
          <c:max val="0.9224"/>
          <c:min val="0.37500000000000006"/>
        </c:scaling>
        <c:delete val="0"/>
        <c:axPos val="t"/>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h:mm\ AM/PM"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7465823"/>
        <c:crosses val="autoZero"/>
        <c:crossBetween val="between"/>
        <c:majorUnit val="4.1666667000000018E-2"/>
      </c:valAx>
      <c:spPr>
        <a:noFill/>
        <a:ln>
          <a:noFill/>
        </a:ln>
        <a:effectLst/>
      </c:spPr>
    </c:plotArea>
    <c:legend>
      <c:legendPos val="b"/>
      <c:legendEntry>
        <c:idx val="0"/>
        <c:delete val="1"/>
      </c:legendEntry>
      <c:layout>
        <c:manualLayout>
          <c:xMode val="edge"/>
          <c:yMode val="edge"/>
          <c:x val="0.38487305956317464"/>
          <c:y val="0.92044074631110839"/>
          <c:w val="0.25365017534808704"/>
          <c:h val="6.1477249699310177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cene3d>
      <a:camera prst="orthographicFront"/>
      <a:lightRig rig="soft" dir="t">
        <a:rot lat="0" lon="0" rev="0"/>
      </a:lightRig>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527777777777778"/>
          <c:y val="0.11805555555555555"/>
          <c:w val="0.46388888888888891"/>
          <c:h val="0.77314814814814814"/>
        </c:manualLayout>
      </c:layout>
      <c:doughnutChart>
        <c:varyColors val="1"/>
        <c:ser>
          <c:idx val="0"/>
          <c:order val="0"/>
          <c:spPr>
            <a:ln>
              <a:noFill/>
            </a:ln>
            <a:scene3d>
              <a:camera prst="orthographicFront"/>
              <a:lightRig rig="threePt" dir="t"/>
            </a:scene3d>
            <a:sp3d>
              <a:bevelT w="190500" h="38100" prst="softRound"/>
            </a:sp3d>
          </c:spPr>
          <c:dPt>
            <c:idx val="0"/>
            <c:bubble3D val="0"/>
            <c:spPr>
              <a:solidFill>
                <a:srgbClr val="00B050"/>
              </a:solidFill>
              <a:ln w="19050">
                <a:noFill/>
              </a:ln>
              <a:effectLst/>
              <a:scene3d>
                <a:camera prst="orthographicFront"/>
                <a:lightRig rig="threePt" dir="t"/>
              </a:scene3d>
              <a:sp3d>
                <a:bevelT w="190500" h="38100" prst="softRound"/>
              </a:sp3d>
            </c:spPr>
            <c:extLst>
              <c:ext xmlns:c16="http://schemas.microsoft.com/office/drawing/2014/chart" uri="{C3380CC4-5D6E-409C-BE32-E72D297353CC}">
                <c16:uniqueId val="{00000001-6F6D-48CC-ADEC-DE748AFFDA3A}"/>
              </c:ext>
            </c:extLst>
          </c:dPt>
          <c:dPt>
            <c:idx val="1"/>
            <c:bubble3D val="0"/>
            <c:spPr>
              <a:solidFill>
                <a:srgbClr val="FF0000"/>
              </a:solidFill>
              <a:ln w="19050">
                <a:noFill/>
              </a:ln>
              <a:effectLst/>
              <a:scene3d>
                <a:camera prst="orthographicFront"/>
                <a:lightRig rig="threePt" dir="t"/>
              </a:scene3d>
              <a:sp3d>
                <a:bevelT w="190500" h="38100" prst="softRound"/>
              </a:sp3d>
            </c:spPr>
            <c:extLst>
              <c:ext xmlns:c16="http://schemas.microsoft.com/office/drawing/2014/chart" uri="{C3380CC4-5D6E-409C-BE32-E72D297353CC}">
                <c16:uniqueId val="{00000003-6F6D-48CC-ADEC-DE748AFFDA3A}"/>
              </c:ext>
            </c:extLst>
          </c:dPt>
          <c:dPt>
            <c:idx val="2"/>
            <c:bubble3D val="0"/>
            <c:spPr>
              <a:solidFill>
                <a:srgbClr val="FFFF00"/>
              </a:solidFill>
              <a:ln w="19050">
                <a:noFill/>
              </a:ln>
              <a:effectLst/>
              <a:scene3d>
                <a:camera prst="orthographicFront"/>
                <a:lightRig rig="threePt" dir="t"/>
              </a:scene3d>
              <a:sp3d>
                <a:bevelT w="190500" h="38100" prst="softRound"/>
              </a:sp3d>
            </c:spPr>
            <c:extLst>
              <c:ext xmlns:c16="http://schemas.microsoft.com/office/drawing/2014/chart" uri="{C3380CC4-5D6E-409C-BE32-E72D297353CC}">
                <c16:uniqueId val="{00000005-6F6D-48CC-ADEC-DE748AFFDA3A}"/>
              </c:ext>
            </c:extLst>
          </c:dPt>
          <c:dLbls>
            <c:dLbl>
              <c:idx val="0"/>
              <c:layout>
                <c:manualLayout>
                  <c:x val="0.12150619834807193"/>
                  <c:y val="-0.20224516058920305"/>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30691854553399"/>
                      <c:h val="0.12220531867478832"/>
                    </c:manualLayout>
                  </c15:layout>
                </c:ext>
                <c:ext xmlns:c16="http://schemas.microsoft.com/office/drawing/2014/chart" uri="{C3380CC4-5D6E-409C-BE32-E72D297353CC}">
                  <c16:uniqueId val="{00000001-6F6D-48CC-ADEC-DE748AFFDA3A}"/>
                </c:ext>
              </c:extLst>
            </c:dLbl>
            <c:dLbl>
              <c:idx val="1"/>
              <c:layout>
                <c:manualLayout>
                  <c:x val="-0.18333333333333335"/>
                  <c:y val="6.01851851851851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6D-48CC-ADEC-DE748AFFDA3A}"/>
                </c:ext>
              </c:extLst>
            </c:dLbl>
            <c:dLbl>
              <c:idx val="2"/>
              <c:layout>
                <c:manualLayout>
                  <c:x val="-0.15833333333333335"/>
                  <c:y val="-7.407407407407409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6D-48CC-ADEC-DE748AFFDA3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[2]Sheet2!$B$2:$B$4</c:f>
              <c:strCache>
                <c:ptCount val="3"/>
                <c:pt idx="0">
                  <c:v>Completed</c:v>
                </c:pt>
                <c:pt idx="1">
                  <c:v>Pending</c:v>
                </c:pt>
                <c:pt idx="2">
                  <c:v>WIP</c:v>
                </c:pt>
              </c:strCache>
            </c:strRef>
          </c:cat>
          <c:val>
            <c:numRef>
              <c:f>[2]Sheet2!$C$2:$C$4</c:f>
              <c:numCache>
                <c:formatCode>General</c:formatCode>
                <c:ptCount val="3"/>
                <c:pt idx="0">
                  <c:v>4</c:v>
                </c:pt>
                <c:pt idx="1">
                  <c:v>3</c:v>
                </c:pt>
                <c:pt idx="2">
                  <c:v>2</c:v>
                </c:pt>
              </c:numCache>
            </c:numRef>
          </c:val>
          <c:extLst>
            <c:ext xmlns:c16="http://schemas.microsoft.com/office/drawing/2014/chart" uri="{C3380CC4-5D6E-409C-BE32-E72D297353CC}">
              <c16:uniqueId val="{00000006-6F6D-48CC-ADEC-DE748AFFDA3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cene3d>
      <a:camera prst="orthographicFront"/>
      <a:lightRig rig="threePt" dir="t"/>
    </a:scene3d>
    <a:sp3d prstMaterial="metal">
      <a:bevelT w="88900" h="88900"/>
    </a:sp3d>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Sum of Grooming Sales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1"/>
              <c:pt idx="0">
                <c:v>Rahul Body Massage</c:v>
              </c:pt>
              <c:pt idx="1">
                <c:v>Rahul Sanitary cleaning</c:v>
              </c:pt>
              <c:pt idx="2">
                <c:v>Rahul stylish hair cut</c:v>
              </c:pt>
              <c:pt idx="3">
                <c:v>Rahul Teeth cleaning</c:v>
              </c:pt>
              <c:pt idx="4">
                <c:v>Rahul Dash of Cologne</c:v>
              </c:pt>
              <c:pt idx="5">
                <c:v>Rahul Anal gland cleaning</c:v>
              </c:pt>
              <c:pt idx="6">
                <c:v>Rahul Brushing of hair/ fur coat</c:v>
              </c:pt>
              <c:pt idx="7">
                <c:v>Rahul Eye Cleaning</c:v>
              </c:pt>
              <c:pt idx="8">
                <c:v>Rahul Paw Massage</c:v>
              </c:pt>
              <c:pt idx="9">
                <c:v>Rahul Deshedding</c:v>
              </c:pt>
              <c:pt idx="10">
                <c:v>Rahul Starter Package</c:v>
              </c:pt>
            </c:strLit>
          </c:cat>
          <c:val>
            <c:numLit>
              <c:formatCode>General</c:formatCode>
              <c:ptCount val="11"/>
              <c:pt idx="0">
                <c:v>3864</c:v>
              </c:pt>
              <c:pt idx="1">
                <c:v>2996</c:v>
              </c:pt>
              <c:pt idx="2">
                <c:v>2814</c:v>
              </c:pt>
              <c:pt idx="3">
                <c:v>2196</c:v>
              </c:pt>
              <c:pt idx="4">
                <c:v>1916</c:v>
              </c:pt>
              <c:pt idx="5">
                <c:v>1798</c:v>
              </c:pt>
              <c:pt idx="6">
                <c:v>1596</c:v>
              </c:pt>
              <c:pt idx="7">
                <c:v>1596</c:v>
              </c:pt>
              <c:pt idx="8">
                <c:v>1396</c:v>
              </c:pt>
              <c:pt idx="9">
                <c:v>1178</c:v>
              </c:pt>
              <c:pt idx="10">
                <c:v>499</c:v>
              </c:pt>
            </c:numLit>
          </c:val>
          <c:extLst>
            <c:ext xmlns:c16="http://schemas.microsoft.com/office/drawing/2014/chart" uri="{C3380CC4-5D6E-409C-BE32-E72D297353CC}">
              <c16:uniqueId val="{00000000-41D6-4A71-B0EC-D13A77C5D217}"/>
            </c:ext>
          </c:extLst>
        </c:ser>
        <c:ser>
          <c:idx val="1"/>
          <c:order val="1"/>
          <c:tx>
            <c:v>Sum of Time of Grooming in hours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1"/>
              <c:pt idx="0">
                <c:v>Rahul Body Massage</c:v>
              </c:pt>
              <c:pt idx="1">
                <c:v>Rahul Sanitary cleaning</c:v>
              </c:pt>
              <c:pt idx="2">
                <c:v>Rahul stylish hair cut</c:v>
              </c:pt>
              <c:pt idx="3">
                <c:v>Rahul Teeth cleaning</c:v>
              </c:pt>
              <c:pt idx="4">
                <c:v>Rahul Dash of Cologne</c:v>
              </c:pt>
              <c:pt idx="5">
                <c:v>Rahul Anal gland cleaning</c:v>
              </c:pt>
              <c:pt idx="6">
                <c:v>Rahul Brushing of hair/ fur coat</c:v>
              </c:pt>
              <c:pt idx="7">
                <c:v>Rahul Eye Cleaning</c:v>
              </c:pt>
              <c:pt idx="8">
                <c:v>Rahul Paw Massage</c:v>
              </c:pt>
              <c:pt idx="9">
                <c:v>Rahul Deshedding</c:v>
              </c:pt>
              <c:pt idx="10">
                <c:v>Rahul Starter Package</c:v>
              </c:pt>
            </c:strLit>
          </c:cat>
          <c:val>
            <c:numLit>
              <c:formatCode>General</c:formatCode>
              <c:ptCount val="11"/>
              <c:pt idx="0">
                <c:v>6</c:v>
              </c:pt>
              <c:pt idx="1">
                <c:v>4</c:v>
              </c:pt>
              <c:pt idx="2">
                <c:v>6</c:v>
              </c:pt>
              <c:pt idx="3">
                <c:v>2</c:v>
              </c:pt>
              <c:pt idx="4">
                <c:v>2</c:v>
              </c:pt>
              <c:pt idx="5">
                <c:v>2</c:v>
              </c:pt>
              <c:pt idx="6">
                <c:v>2</c:v>
              </c:pt>
              <c:pt idx="7">
                <c:v>2</c:v>
              </c:pt>
              <c:pt idx="8">
                <c:v>2</c:v>
              </c:pt>
              <c:pt idx="9">
                <c:v>2</c:v>
              </c:pt>
              <c:pt idx="10">
                <c:v>2</c:v>
              </c:pt>
            </c:numLit>
          </c:val>
          <c:extLst>
            <c:ext xmlns:c16="http://schemas.microsoft.com/office/drawing/2014/chart" uri="{C3380CC4-5D6E-409C-BE32-E72D297353CC}">
              <c16:uniqueId val="{00000001-41D6-4A71-B0EC-D13A77C5D217}"/>
            </c:ext>
          </c:extLst>
        </c:ser>
        <c:dLbls>
          <c:showLegendKey val="0"/>
          <c:showVal val="0"/>
          <c:showCatName val="0"/>
          <c:showSerName val="0"/>
          <c:showPercent val="0"/>
          <c:showBubbleSize val="0"/>
        </c:dLbls>
        <c:gapWidth val="150"/>
        <c:overlap val="100"/>
        <c:axId val="39606144"/>
        <c:axId val="1598227744"/>
      </c:barChart>
      <c:catAx>
        <c:axId val="39606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8227744"/>
        <c:crosses val="autoZero"/>
        <c:auto val="1"/>
        <c:lblAlgn val="ctr"/>
        <c:lblOffset val="100"/>
        <c:noMultiLvlLbl val="0"/>
      </c:catAx>
      <c:valAx>
        <c:axId val="1598227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60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openxmlformats.org/officeDocument/2006/relationships/hyperlink" Target="#'Table of Contents'!A1"/><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hyperlink" Target="#'Table of Contents'!A1"/><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76199</xdr:colOff>
      <xdr:row>9</xdr:row>
      <xdr:rowOff>88900</xdr:rowOff>
    </xdr:to>
    <xdr:sp macro="" textlink="">
      <xdr:nvSpPr>
        <xdr:cNvPr id="2" name="Rectangle: Rounded Corners 1">
          <a:extLst>
            <a:ext uri="{FF2B5EF4-FFF2-40B4-BE49-F238E27FC236}">
              <a16:creationId xmlns:a16="http://schemas.microsoft.com/office/drawing/2014/main" id="{119D8E1F-1105-4C12-B188-2CF1F0708A77}"/>
            </a:ext>
          </a:extLst>
        </xdr:cNvPr>
        <xdr:cNvSpPr/>
      </xdr:nvSpPr>
      <xdr:spPr>
        <a:xfrm>
          <a:off x="0" y="0"/>
          <a:ext cx="39147749" cy="174625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IN" sz="2000" b="1"/>
            <a:t>        </a:t>
          </a:r>
          <a:r>
            <a:rPr lang="en-IN" sz="1800" b="1">
              <a:latin typeface="Arial" panose="020B0604020202020204" pitchFamily="34" charset="0"/>
              <a:cs typeface="Arial" panose="020B0604020202020204" pitchFamily="34" charset="0"/>
            </a:rPr>
            <a:t>PROBLEM STATEMENT</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dk1"/>
              </a:solidFill>
              <a:effectLst/>
              <a:latin typeface="Arial" panose="020B0604020202020204" pitchFamily="34" charset="0"/>
              <a:ea typeface="+mn-ea"/>
              <a:cs typeface="Arial" panose="020B0604020202020204" pitchFamily="34" charset="0"/>
            </a:rPr>
            <a:t>Customers who visit Pets Mall to purchase dog food and accessories are dealt with there. Their work also includes grooming. Only one grooming salon, where one dog is permitted, is available at Pets Mall. To avoid scheduling conflicts for two dogs' appointments at the same time, Rahul and Mahesh, who are in charge of grooming, must coordinate their schedules. A lot of chaos is being caused by the mixing of appointments that results from manual appointment management. Additionally, if a customer is purchasing other items also then it can be recorded in the same bill. In summary, bad appointment management results in unhappy customer issues that pets mall is currently dealing with. </a:t>
          </a:r>
        </a:p>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dk1"/>
              </a:solidFill>
              <a:effectLst/>
              <a:latin typeface="+mn-lt"/>
              <a:ea typeface="+mn-ea"/>
              <a:cs typeface="+mn-cs"/>
            </a:rPr>
            <a:t> </a:t>
          </a:r>
        </a:p>
        <a:p>
          <a:pPr algn="l"/>
          <a:endParaRPr lang="en-IN" sz="1200" b="1"/>
        </a:p>
      </xdr:txBody>
    </xdr:sp>
    <xdr:clientData/>
  </xdr:twoCellAnchor>
  <xdr:twoCellAnchor>
    <xdr:from>
      <xdr:col>0</xdr:col>
      <xdr:colOff>490798</xdr:colOff>
      <xdr:row>10</xdr:row>
      <xdr:rowOff>127092</xdr:rowOff>
    </xdr:from>
    <xdr:to>
      <xdr:col>12</xdr:col>
      <xdr:colOff>163708</xdr:colOff>
      <xdr:row>13</xdr:row>
      <xdr:rowOff>30426</xdr:rowOff>
    </xdr:to>
    <xdr:sp macro="" textlink="">
      <xdr:nvSpPr>
        <xdr:cNvPr id="3" name="Rectangle 2">
          <a:extLst>
            <a:ext uri="{FF2B5EF4-FFF2-40B4-BE49-F238E27FC236}">
              <a16:creationId xmlns:a16="http://schemas.microsoft.com/office/drawing/2014/main" id="{94A22A85-458F-4B93-A37E-CF3B01E5B70E}"/>
            </a:ext>
          </a:extLst>
        </xdr:cNvPr>
        <xdr:cNvSpPr/>
      </xdr:nvSpPr>
      <xdr:spPr>
        <a:xfrm>
          <a:off x="490798" y="1968592"/>
          <a:ext cx="19611910" cy="45578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t>DATABASE of PET GROOMING SALON</a:t>
          </a:r>
        </a:p>
        <a:p>
          <a:pPr algn="ctr"/>
          <a:endParaRPr lang="en-US"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171450</xdr:colOff>
      <xdr:row>3</xdr:row>
      <xdr:rowOff>133350</xdr:rowOff>
    </xdr:from>
    <xdr:to>
      <xdr:col>8</xdr:col>
      <xdr:colOff>44450</xdr:colOff>
      <xdr:row>11</xdr:row>
      <xdr:rowOff>31750</xdr:rowOff>
    </xdr:to>
    <xdr:sp macro="" textlink="">
      <xdr:nvSpPr>
        <xdr:cNvPr id="2" name="Right Brace 1">
          <a:extLst>
            <a:ext uri="{FF2B5EF4-FFF2-40B4-BE49-F238E27FC236}">
              <a16:creationId xmlns:a16="http://schemas.microsoft.com/office/drawing/2014/main" id="{58D5C7A2-E60E-CC45-A131-518E0D02EC0B}"/>
            </a:ext>
          </a:extLst>
        </xdr:cNvPr>
        <xdr:cNvSpPr/>
      </xdr:nvSpPr>
      <xdr:spPr>
        <a:xfrm>
          <a:off x="6134100" y="685800"/>
          <a:ext cx="482600" cy="1371600"/>
        </a:xfrm>
        <a:prstGeom prst="rightBrace">
          <a:avLst/>
        </a:prstGeom>
        <a:ln w="2857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95250</xdr:colOff>
      <xdr:row>6</xdr:row>
      <xdr:rowOff>146050</xdr:rowOff>
    </xdr:from>
    <xdr:to>
      <xdr:col>9</xdr:col>
      <xdr:colOff>374650</xdr:colOff>
      <xdr:row>8</xdr:row>
      <xdr:rowOff>6350</xdr:rowOff>
    </xdr:to>
    <xdr:sp macro="" textlink="">
      <xdr:nvSpPr>
        <xdr:cNvPr id="3" name="Rectangle 2">
          <a:extLst>
            <a:ext uri="{FF2B5EF4-FFF2-40B4-BE49-F238E27FC236}">
              <a16:creationId xmlns:a16="http://schemas.microsoft.com/office/drawing/2014/main" id="{906470A1-19EA-F212-2A02-757C1BBFF4EC}"/>
            </a:ext>
          </a:extLst>
        </xdr:cNvPr>
        <xdr:cNvSpPr/>
      </xdr:nvSpPr>
      <xdr:spPr>
        <a:xfrm>
          <a:off x="6667500" y="1250950"/>
          <a:ext cx="889000" cy="228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INPUT</a:t>
          </a:r>
        </a:p>
      </xdr:txBody>
    </xdr:sp>
    <xdr:clientData/>
  </xdr:twoCellAnchor>
  <xdr:twoCellAnchor>
    <xdr:from>
      <xdr:col>7</xdr:col>
      <xdr:colOff>12700</xdr:colOff>
      <xdr:row>12</xdr:row>
      <xdr:rowOff>82550</xdr:rowOff>
    </xdr:from>
    <xdr:to>
      <xdr:col>7</xdr:col>
      <xdr:colOff>495300</xdr:colOff>
      <xdr:row>18</xdr:row>
      <xdr:rowOff>139700</xdr:rowOff>
    </xdr:to>
    <xdr:sp macro="" textlink="">
      <xdr:nvSpPr>
        <xdr:cNvPr id="4" name="Right Brace 3">
          <a:extLst>
            <a:ext uri="{FF2B5EF4-FFF2-40B4-BE49-F238E27FC236}">
              <a16:creationId xmlns:a16="http://schemas.microsoft.com/office/drawing/2014/main" id="{2C691604-DD1F-4D2C-A141-ECD6AAD958B0}"/>
            </a:ext>
          </a:extLst>
        </xdr:cNvPr>
        <xdr:cNvSpPr/>
      </xdr:nvSpPr>
      <xdr:spPr>
        <a:xfrm>
          <a:off x="5975350" y="2292350"/>
          <a:ext cx="482600" cy="1162050"/>
        </a:xfrm>
        <a:prstGeom prst="rightBrace">
          <a:avLst/>
        </a:prstGeom>
        <a:ln w="2857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558800</xdr:colOff>
      <xdr:row>14</xdr:row>
      <xdr:rowOff>133350</xdr:rowOff>
    </xdr:from>
    <xdr:to>
      <xdr:col>9</xdr:col>
      <xdr:colOff>228600</xdr:colOff>
      <xdr:row>15</xdr:row>
      <xdr:rowOff>177800</xdr:rowOff>
    </xdr:to>
    <xdr:sp macro="" textlink="">
      <xdr:nvSpPr>
        <xdr:cNvPr id="5" name="Rectangle 4">
          <a:extLst>
            <a:ext uri="{FF2B5EF4-FFF2-40B4-BE49-F238E27FC236}">
              <a16:creationId xmlns:a16="http://schemas.microsoft.com/office/drawing/2014/main" id="{86FDEDBB-01C3-48A5-8369-494D875846F0}"/>
            </a:ext>
          </a:extLst>
        </xdr:cNvPr>
        <xdr:cNvSpPr/>
      </xdr:nvSpPr>
      <xdr:spPr>
        <a:xfrm>
          <a:off x="6521450" y="2711450"/>
          <a:ext cx="889000" cy="228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Output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13540</xdr:colOff>
      <xdr:row>4</xdr:row>
      <xdr:rowOff>2769</xdr:rowOff>
    </xdr:from>
    <xdr:to>
      <xdr:col>18</xdr:col>
      <xdr:colOff>426817</xdr:colOff>
      <xdr:row>24</xdr:row>
      <xdr:rowOff>109774</xdr:rowOff>
    </xdr:to>
    <xdr:graphicFrame macro="">
      <xdr:nvGraphicFramePr>
        <xdr:cNvPr id="2" name="Chart 1">
          <a:extLst>
            <a:ext uri="{FF2B5EF4-FFF2-40B4-BE49-F238E27FC236}">
              <a16:creationId xmlns:a16="http://schemas.microsoft.com/office/drawing/2014/main" id="{BCC722A5-922A-48CF-ABCE-061AE92FE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211668</xdr:colOff>
      <xdr:row>2</xdr:row>
      <xdr:rowOff>176388</xdr:rowOff>
    </xdr:from>
    <xdr:to>
      <xdr:col>5</xdr:col>
      <xdr:colOff>573265</xdr:colOff>
      <xdr:row>11</xdr:row>
      <xdr:rowOff>141110</xdr:rowOff>
    </xdr:to>
    <xdr:graphicFrame macro="">
      <xdr:nvGraphicFramePr>
        <xdr:cNvPr id="3" name="Chart 2">
          <a:extLst>
            <a:ext uri="{FF2B5EF4-FFF2-40B4-BE49-F238E27FC236}">
              <a16:creationId xmlns:a16="http://schemas.microsoft.com/office/drawing/2014/main" id="{C2F3C898-5A48-4E29-B9F1-9DD460EF4E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5</xdr:row>
      <xdr:rowOff>0</xdr:rowOff>
    </xdr:from>
    <xdr:to>
      <xdr:col>23</xdr:col>
      <xdr:colOff>295206</xdr:colOff>
      <xdr:row>12</xdr:row>
      <xdr:rowOff>64576</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425B7921-2BB8-40BD-84D0-8B34C6A452F6}"/>
            </a:ext>
          </a:extLst>
        </xdr:cNvPr>
        <xdr:cNvSpPr/>
      </xdr:nvSpPr>
      <xdr:spPr>
        <a:xfrm>
          <a:off x="14122400" y="920750"/>
          <a:ext cx="2124006" cy="1353626"/>
        </a:xfrm>
        <a:prstGeom prst="triangle">
          <a:avLst/>
        </a:prstGeom>
        <a:gradFill rotWithShape="1">
          <a:gsLst>
            <a:gs pos="0">
              <a:sysClr val="windowText" lastClr="000000">
                <a:satMod val="103000"/>
                <a:lumMod val="102000"/>
                <a:tint val="94000"/>
              </a:sysClr>
            </a:gs>
            <a:gs pos="50000">
              <a:sysClr val="windowText" lastClr="000000">
                <a:satMod val="110000"/>
                <a:lumMod val="100000"/>
                <a:shade val="100000"/>
              </a:sysClr>
            </a:gs>
            <a:gs pos="100000">
              <a:sysClr val="windowText" lastClr="000000">
                <a:lumMod val="99000"/>
                <a:satMod val="120000"/>
                <a:shade val="78000"/>
              </a:sysClr>
            </a:gs>
          </a:gsLst>
          <a:lin ang="5400000" scaled="0"/>
        </a:gradFill>
        <a:ln>
          <a:noFill/>
        </a:ln>
        <a:effectLst>
          <a:outerShdw blurRad="57150" dist="19050" dir="5400000" algn="ctr" rotWithShape="0">
            <a:srgbClr val="000000">
              <a:alpha val="63000"/>
            </a:srgbClr>
          </a:outerShdw>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Table of Contents</a:t>
          </a:r>
        </a:p>
      </xdr:txBody>
    </xdr:sp>
    <xdr:clientData/>
  </xdr:twoCellAnchor>
</xdr:wsDr>
</file>

<file path=xl/drawings/drawing4.xml><?xml version="1.0" encoding="utf-8"?>
<c:userShapes xmlns:c="http://schemas.openxmlformats.org/drawingml/2006/chart">
  <cdr:relSizeAnchor xmlns:cdr="http://schemas.openxmlformats.org/drawingml/2006/chartDrawing">
    <cdr:from>
      <cdr:x>0.22713</cdr:x>
      <cdr:y>0.3027</cdr:y>
    </cdr:from>
    <cdr:to>
      <cdr:x>0.78233</cdr:x>
      <cdr:y>0.71892</cdr:y>
    </cdr:to>
    <cdr:sp macro="" textlink="[3]Sheet2!$C$5">
      <cdr:nvSpPr>
        <cdr:cNvPr id="3" name="TextBox 2">
          <a:extLst xmlns:a="http://schemas.openxmlformats.org/drawingml/2006/main">
            <a:ext uri="{FF2B5EF4-FFF2-40B4-BE49-F238E27FC236}">
              <a16:creationId xmlns:a16="http://schemas.microsoft.com/office/drawing/2014/main" id="{02E50307-5322-2C98-71CF-D880BFBD8C24}"/>
            </a:ext>
          </a:extLst>
        </cdr:cNvPr>
        <cdr:cNvSpPr txBox="1"/>
      </cdr:nvSpPr>
      <cdr:spPr>
        <a:xfrm xmlns:a="http://schemas.openxmlformats.org/drawingml/2006/main">
          <a:off x="634998" y="493889"/>
          <a:ext cx="1552222" cy="67909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C5E0DEA5-2ADE-4FEF-B3EE-35DDAA81E5EE}" type="TxLink">
            <a:rPr lang="en-US" sz="1200" b="1" i="0" u="none" strike="noStrike">
              <a:solidFill>
                <a:srgbClr val="000000"/>
              </a:solidFill>
              <a:latin typeface="Calibri"/>
              <a:ea typeface="Calibri"/>
              <a:cs typeface="Calibri"/>
            </a:rPr>
            <a:pPr algn="ctr"/>
            <a:t>Total
9</a:t>
          </a:fld>
          <a:endParaRPr lang="en-US" sz="1200" b="1"/>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7</xdr:col>
      <xdr:colOff>159042</xdr:colOff>
      <xdr:row>31</xdr:row>
      <xdr:rowOff>189236</xdr:rowOff>
    </xdr:from>
    <xdr:to>
      <xdr:col>8</xdr:col>
      <xdr:colOff>1208683</xdr:colOff>
      <xdr:row>38</xdr:row>
      <xdr:rowOff>62233</xdr:rowOff>
    </xdr:to>
    <mc:AlternateContent xmlns:mc="http://schemas.openxmlformats.org/markup-compatibility/2006" xmlns:a14="http://schemas.microsoft.com/office/drawing/2010/main">
      <mc:Choice Requires="a14">
        <xdr:graphicFrame macro="">
          <xdr:nvGraphicFramePr>
            <xdr:cNvPr id="2" name="Worker Name 1">
              <a:extLst>
                <a:ext uri="{FF2B5EF4-FFF2-40B4-BE49-F238E27FC236}">
                  <a16:creationId xmlns:a16="http://schemas.microsoft.com/office/drawing/2014/main" id="{CDBC1B62-A29D-4524-BA3F-98C9600A2DC1}"/>
                </a:ext>
              </a:extLst>
            </xdr:cNvPr>
            <xdr:cNvGraphicFramePr/>
          </xdr:nvGraphicFramePr>
          <xdr:xfrm>
            <a:off x="0" y="0"/>
            <a:ext cx="0" cy="0"/>
          </xdr:xfrm>
          <a:graphic>
            <a:graphicData uri="http://schemas.microsoft.com/office/drawing/2010/slicer">
              <sle:slicer xmlns:sle="http://schemas.microsoft.com/office/drawing/2010/slicer" name="Worker Name 1"/>
            </a:graphicData>
          </a:graphic>
        </xdr:graphicFrame>
      </mc:Choice>
      <mc:Fallback xmlns="">
        <xdr:sp macro="" textlink="">
          <xdr:nvSpPr>
            <xdr:cNvPr id="0" name=""/>
            <xdr:cNvSpPr>
              <a:spLocks noTextEdit="1"/>
            </xdr:cNvSpPr>
          </xdr:nvSpPr>
          <xdr:spPr>
            <a:xfrm>
              <a:off x="8872653" y="6480440"/>
              <a:ext cx="1849271" cy="1272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128825</xdr:colOff>
      <xdr:row>43</xdr:row>
      <xdr:rowOff>168610</xdr:rowOff>
    </xdr:from>
    <xdr:to>
      <xdr:col>8</xdr:col>
      <xdr:colOff>1194975</xdr:colOff>
      <xdr:row>50</xdr:row>
      <xdr:rowOff>13724</xdr:rowOff>
    </xdr:to>
    <mc:AlternateContent xmlns:mc="http://schemas.openxmlformats.org/markup-compatibility/2006" xmlns:a14="http://schemas.microsoft.com/office/drawing/2010/main">
      <mc:Choice Requires="a14">
        <xdr:graphicFrame macro="">
          <xdr:nvGraphicFramePr>
            <xdr:cNvPr id="3" name="Worker Name 2">
              <a:extLst>
                <a:ext uri="{FF2B5EF4-FFF2-40B4-BE49-F238E27FC236}">
                  <a16:creationId xmlns:a16="http://schemas.microsoft.com/office/drawing/2014/main" id="{CB445E4C-DCD3-49C7-9614-7B305D04A53C}"/>
                </a:ext>
              </a:extLst>
            </xdr:cNvPr>
            <xdr:cNvGraphicFramePr/>
          </xdr:nvGraphicFramePr>
          <xdr:xfrm>
            <a:off x="0" y="0"/>
            <a:ext cx="0" cy="0"/>
          </xdr:xfrm>
          <a:graphic>
            <a:graphicData uri="http://schemas.microsoft.com/office/drawing/2010/slicer">
              <sle:slicer xmlns:sle="http://schemas.microsoft.com/office/drawing/2010/slicer" name="Worker Name 2"/>
            </a:graphicData>
          </a:graphic>
        </xdr:graphicFrame>
      </mc:Choice>
      <mc:Fallback xmlns="">
        <xdr:sp macro="" textlink="">
          <xdr:nvSpPr>
            <xdr:cNvPr id="0" name=""/>
            <xdr:cNvSpPr>
              <a:spLocks noTextEdit="1"/>
            </xdr:cNvSpPr>
          </xdr:nvSpPr>
          <xdr:spPr>
            <a:xfrm>
              <a:off x="8842436" y="8858703"/>
              <a:ext cx="1865780" cy="1244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1087230</xdr:colOff>
      <xdr:row>1</xdr:row>
      <xdr:rowOff>141398</xdr:rowOff>
    </xdr:from>
    <xdr:to>
      <xdr:col>13</xdr:col>
      <xdr:colOff>969210</xdr:colOff>
      <xdr:row>26</xdr:row>
      <xdr:rowOff>111403</xdr:rowOff>
    </xdr:to>
    <xdr:graphicFrame macro="">
      <xdr:nvGraphicFramePr>
        <xdr:cNvPr id="4" name="Chart 3">
          <a:extLst>
            <a:ext uri="{FF2B5EF4-FFF2-40B4-BE49-F238E27FC236}">
              <a16:creationId xmlns:a16="http://schemas.microsoft.com/office/drawing/2014/main" id="{CE370FE9-07E3-42BB-8846-095BB6098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846667</xdr:colOff>
      <xdr:row>2</xdr:row>
      <xdr:rowOff>68726</xdr:rowOff>
    </xdr:from>
    <xdr:to>
      <xdr:col>9</xdr:col>
      <xdr:colOff>790965</xdr:colOff>
      <xdr:row>7</xdr:row>
      <xdr:rowOff>44895</xdr:rowOff>
    </xdr:to>
    <mc:AlternateContent xmlns:mc="http://schemas.openxmlformats.org/markup-compatibility/2006" xmlns:a14="http://schemas.microsoft.com/office/drawing/2010/main">
      <mc:Choice Requires="a14">
        <xdr:graphicFrame macro="">
          <xdr:nvGraphicFramePr>
            <xdr:cNvPr id="5" name="Worker Name">
              <a:extLst>
                <a:ext uri="{FF2B5EF4-FFF2-40B4-BE49-F238E27FC236}">
                  <a16:creationId xmlns:a16="http://schemas.microsoft.com/office/drawing/2014/main" id="{A4541F00-925E-4A78-AB49-9A945093620A}"/>
                </a:ext>
              </a:extLst>
            </xdr:cNvPr>
            <xdr:cNvGraphicFramePr/>
          </xdr:nvGraphicFramePr>
          <xdr:xfrm>
            <a:off x="0" y="0"/>
            <a:ext cx="0" cy="0"/>
          </xdr:xfrm>
          <a:graphic>
            <a:graphicData uri="http://schemas.microsoft.com/office/drawing/2010/slicer">
              <sle:slicer xmlns:sle="http://schemas.microsoft.com/office/drawing/2010/slicer" name="Worker Name"/>
            </a:graphicData>
          </a:graphic>
        </xdr:graphicFrame>
      </mc:Choice>
      <mc:Fallback xmlns="">
        <xdr:sp macro="" textlink="">
          <xdr:nvSpPr>
            <xdr:cNvPr id="0" name=""/>
            <xdr:cNvSpPr>
              <a:spLocks noTextEdit="1"/>
            </xdr:cNvSpPr>
          </xdr:nvSpPr>
          <xdr:spPr>
            <a:xfrm>
              <a:off x="10359908" y="468541"/>
              <a:ext cx="1908094" cy="975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11141</xdr:colOff>
      <xdr:row>7</xdr:row>
      <xdr:rowOff>11141</xdr:rowOff>
    </xdr:from>
    <xdr:to>
      <xdr:col>1</xdr:col>
      <xdr:colOff>1927281</xdr:colOff>
      <xdr:row>11</xdr:row>
      <xdr:rowOff>171460</xdr:rowOff>
    </xdr:to>
    <mc:AlternateContent xmlns:mc="http://schemas.openxmlformats.org/markup-compatibility/2006" xmlns:a14="http://schemas.microsoft.com/office/drawing/2010/main">
      <mc:Choice Requires="a14">
        <xdr:graphicFrame macro="">
          <xdr:nvGraphicFramePr>
            <xdr:cNvPr id="6" name="Worker Name 3">
              <a:extLst>
                <a:ext uri="{FF2B5EF4-FFF2-40B4-BE49-F238E27FC236}">
                  <a16:creationId xmlns:a16="http://schemas.microsoft.com/office/drawing/2014/main" id="{FCCD5331-96E1-46D4-9093-AB8CFC52337B}"/>
                </a:ext>
              </a:extLst>
            </xdr:cNvPr>
            <xdr:cNvGraphicFramePr/>
          </xdr:nvGraphicFramePr>
          <xdr:xfrm>
            <a:off x="0" y="0"/>
            <a:ext cx="0" cy="0"/>
          </xdr:xfrm>
          <a:graphic>
            <a:graphicData uri="http://schemas.microsoft.com/office/drawing/2010/slicer">
              <sle:slicer xmlns:sle="http://schemas.microsoft.com/office/drawing/2010/slicer" name="Worker Name 3"/>
            </a:graphicData>
          </a:graphic>
        </xdr:graphicFrame>
      </mc:Choice>
      <mc:Fallback xmlns="">
        <xdr:sp macro="" textlink="">
          <xdr:nvSpPr>
            <xdr:cNvPr id="0" name=""/>
            <xdr:cNvSpPr>
              <a:spLocks noTextEdit="1"/>
            </xdr:cNvSpPr>
          </xdr:nvSpPr>
          <xdr:spPr>
            <a:xfrm>
              <a:off x="622622" y="1410493"/>
              <a:ext cx="1916140" cy="959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2249895</xdr:colOff>
      <xdr:row>66</xdr:row>
      <xdr:rowOff>83464</xdr:rowOff>
    </xdr:from>
    <xdr:ext cx="2048995" cy="2239545"/>
    <mc:AlternateContent xmlns:mc="http://schemas.openxmlformats.org/markup-compatibility/2006" xmlns:a14="http://schemas.microsoft.com/office/drawing/2010/main">
      <mc:Choice Requires="a14">
        <xdr:graphicFrame macro="">
          <xdr:nvGraphicFramePr>
            <xdr:cNvPr id="7" name="Grooming Start Time 1">
              <a:extLst>
                <a:ext uri="{FF2B5EF4-FFF2-40B4-BE49-F238E27FC236}">
                  <a16:creationId xmlns:a16="http://schemas.microsoft.com/office/drawing/2014/main" id="{2D162A5B-5F68-483D-BA9C-FF05D53E8862}"/>
                </a:ext>
              </a:extLst>
            </xdr:cNvPr>
            <xdr:cNvGraphicFramePr/>
          </xdr:nvGraphicFramePr>
          <xdr:xfrm>
            <a:off x="0" y="0"/>
            <a:ext cx="0" cy="0"/>
          </xdr:xfrm>
          <a:graphic>
            <a:graphicData uri="http://schemas.microsoft.com/office/drawing/2010/slicer">
              <sle:slicer xmlns:sle="http://schemas.microsoft.com/office/drawing/2010/slicer" name="Grooming Start Time 1"/>
            </a:graphicData>
          </a:graphic>
        </xdr:graphicFrame>
      </mc:Choice>
      <mc:Fallback xmlns="">
        <xdr:sp macro="" textlink="">
          <xdr:nvSpPr>
            <xdr:cNvPr id="0" name=""/>
            <xdr:cNvSpPr>
              <a:spLocks noTextEdit="1"/>
            </xdr:cNvSpPr>
          </xdr:nvSpPr>
          <xdr:spPr>
            <a:xfrm>
              <a:off x="7546265" y="13371427"/>
              <a:ext cx="2048995" cy="2239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2225250</xdr:colOff>
      <xdr:row>73</xdr:row>
      <xdr:rowOff>319838</xdr:rowOff>
    </xdr:from>
    <xdr:ext cx="2216630" cy="2080794"/>
    <mc:AlternateContent xmlns:mc="http://schemas.openxmlformats.org/markup-compatibility/2006" xmlns:a14="http://schemas.microsoft.com/office/drawing/2010/main">
      <mc:Choice Requires="a14">
        <xdr:graphicFrame macro="">
          <xdr:nvGraphicFramePr>
            <xdr:cNvPr id="8" name="Grooming End Time 1">
              <a:extLst>
                <a:ext uri="{FF2B5EF4-FFF2-40B4-BE49-F238E27FC236}">
                  <a16:creationId xmlns:a16="http://schemas.microsoft.com/office/drawing/2014/main" id="{8ED5F423-6509-40D0-8296-E93F46AFF063}"/>
                </a:ext>
              </a:extLst>
            </xdr:cNvPr>
            <xdr:cNvGraphicFramePr/>
          </xdr:nvGraphicFramePr>
          <xdr:xfrm>
            <a:off x="0" y="0"/>
            <a:ext cx="0" cy="0"/>
          </xdr:xfrm>
          <a:graphic>
            <a:graphicData uri="http://schemas.microsoft.com/office/drawing/2010/slicer">
              <sle:slicer xmlns:sle="http://schemas.microsoft.com/office/drawing/2010/slicer" name="Grooming End Time 1"/>
            </a:graphicData>
          </a:graphic>
        </xdr:graphicFrame>
      </mc:Choice>
      <mc:Fallback xmlns="">
        <xdr:sp macro="" textlink="">
          <xdr:nvSpPr>
            <xdr:cNvPr id="0" name=""/>
            <xdr:cNvSpPr>
              <a:spLocks noTextEdit="1"/>
            </xdr:cNvSpPr>
          </xdr:nvSpPr>
          <xdr:spPr>
            <a:xfrm>
              <a:off x="7547020" y="15724468"/>
              <a:ext cx="2216630" cy="2080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329995</xdr:colOff>
      <xdr:row>66</xdr:row>
      <xdr:rowOff>69897</xdr:rowOff>
    </xdr:from>
    <xdr:ext cx="1853085" cy="1166370"/>
    <mc:AlternateContent xmlns:mc="http://schemas.openxmlformats.org/markup-compatibility/2006" xmlns:a14="http://schemas.microsoft.com/office/drawing/2010/main">
      <mc:Choice Requires="a14">
        <xdr:graphicFrame macro="">
          <xdr:nvGraphicFramePr>
            <xdr:cNvPr id="9" name="Type of Payment 1">
              <a:extLst>
                <a:ext uri="{FF2B5EF4-FFF2-40B4-BE49-F238E27FC236}">
                  <a16:creationId xmlns:a16="http://schemas.microsoft.com/office/drawing/2014/main" id="{3C6D1B51-CCB7-497D-98F7-5CB3FABBD7C6}"/>
                </a:ext>
              </a:extLst>
            </xdr:cNvPr>
            <xdr:cNvGraphicFramePr/>
          </xdr:nvGraphicFramePr>
          <xdr:xfrm>
            <a:off x="0" y="0"/>
            <a:ext cx="0" cy="0"/>
          </xdr:xfrm>
          <a:graphic>
            <a:graphicData uri="http://schemas.microsoft.com/office/drawing/2010/slicer">
              <sle:slicer xmlns:sle="http://schemas.microsoft.com/office/drawing/2010/slicer" name="Type of Payment 1"/>
            </a:graphicData>
          </a:graphic>
        </xdr:graphicFrame>
      </mc:Choice>
      <mc:Fallback xmlns="">
        <xdr:sp macro="" textlink="">
          <xdr:nvSpPr>
            <xdr:cNvPr id="0" name=""/>
            <xdr:cNvSpPr>
              <a:spLocks noTextEdit="1"/>
            </xdr:cNvSpPr>
          </xdr:nvSpPr>
          <xdr:spPr>
            <a:xfrm>
              <a:off x="6832865" y="13357860"/>
              <a:ext cx="1853085" cy="11663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256228</xdr:colOff>
      <xdr:row>72</xdr:row>
      <xdr:rowOff>77983</xdr:rowOff>
    </xdr:from>
    <xdr:ext cx="1916140" cy="911624"/>
    <mc:AlternateContent xmlns:mc="http://schemas.openxmlformats.org/markup-compatibility/2006" xmlns:a14="http://schemas.microsoft.com/office/drawing/2010/main">
      <mc:Choice Requires="a14">
        <xdr:graphicFrame macro="">
          <xdr:nvGraphicFramePr>
            <xdr:cNvPr id="10" name="Worker Name 5">
              <a:extLst>
                <a:ext uri="{FF2B5EF4-FFF2-40B4-BE49-F238E27FC236}">
                  <a16:creationId xmlns:a16="http://schemas.microsoft.com/office/drawing/2014/main" id="{7C9593F8-923E-4623-88A3-21B6E69BCD50}"/>
                </a:ext>
              </a:extLst>
            </xdr:cNvPr>
            <xdr:cNvGraphicFramePr/>
          </xdr:nvGraphicFramePr>
          <xdr:xfrm>
            <a:off x="0" y="0"/>
            <a:ext cx="0" cy="0"/>
          </xdr:xfrm>
          <a:graphic>
            <a:graphicData uri="http://schemas.microsoft.com/office/drawing/2010/slicer">
              <sle:slicer xmlns:sle="http://schemas.microsoft.com/office/drawing/2010/slicer" name="Worker Name 5"/>
            </a:graphicData>
          </a:graphic>
        </xdr:graphicFrame>
      </mc:Choice>
      <mc:Fallback xmlns="">
        <xdr:sp macro="" textlink="">
          <xdr:nvSpPr>
            <xdr:cNvPr id="0" name=""/>
            <xdr:cNvSpPr>
              <a:spLocks noTextEdit="1"/>
            </xdr:cNvSpPr>
          </xdr:nvSpPr>
          <xdr:spPr>
            <a:xfrm>
              <a:off x="6759098" y="14565390"/>
              <a:ext cx="1916140" cy="911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5</xdr:col>
      <xdr:colOff>227375</xdr:colOff>
      <xdr:row>73</xdr:row>
      <xdr:rowOff>137916</xdr:rowOff>
    </xdr:from>
    <xdr:to>
      <xdr:col>6</xdr:col>
      <xdr:colOff>1009601</xdr:colOff>
      <xdr:row>87</xdr:row>
      <xdr:rowOff>77702</xdr:rowOff>
    </xdr:to>
    <mc:AlternateContent xmlns:mc="http://schemas.openxmlformats.org/markup-compatibility/2006" xmlns:a14="http://schemas.microsoft.com/office/drawing/2010/main">
      <mc:Choice Requires="a14">
        <xdr:graphicFrame macro="">
          <xdr:nvGraphicFramePr>
            <xdr:cNvPr id="11" name="Date">
              <a:extLst>
                <a:ext uri="{FF2B5EF4-FFF2-40B4-BE49-F238E27FC236}">
                  <a16:creationId xmlns:a16="http://schemas.microsoft.com/office/drawing/2014/main" id="{E790D96C-3A4D-40CA-BC19-D24C8E0817B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30245" y="15542546"/>
              <a:ext cx="1828800" cy="5008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1013772</xdr:colOff>
      <xdr:row>29</xdr:row>
      <xdr:rowOff>189386</xdr:rowOff>
    </xdr:from>
    <xdr:to>
      <xdr:col>11</xdr:col>
      <xdr:colOff>460719</xdr:colOff>
      <xdr:row>36</xdr:row>
      <xdr:rowOff>120278</xdr:rowOff>
    </xdr:to>
    <xdr:sp macro="" textlink="">
      <xdr:nvSpPr>
        <xdr:cNvPr id="12" name="Isosceles Triangle 11">
          <a:hlinkClick xmlns:r="http://schemas.openxmlformats.org/officeDocument/2006/relationships" r:id="rId2"/>
          <a:extLst>
            <a:ext uri="{FF2B5EF4-FFF2-40B4-BE49-F238E27FC236}">
              <a16:creationId xmlns:a16="http://schemas.microsoft.com/office/drawing/2014/main" id="{78932C47-25FF-46D0-932F-1EA2F8EF111E}"/>
            </a:ext>
          </a:extLst>
        </xdr:cNvPr>
        <xdr:cNvSpPr/>
      </xdr:nvSpPr>
      <xdr:spPr>
        <a:xfrm>
          <a:off x="13726472" y="6012336"/>
          <a:ext cx="2101247" cy="1308842"/>
        </a:xfrm>
        <a:prstGeom prst="triangle">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1600" b="0"/>
            <a:t>Table of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309479</xdr:colOff>
      <xdr:row>1</xdr:row>
      <xdr:rowOff>161757</xdr:rowOff>
    </xdr:from>
    <xdr:to>
      <xdr:col>17</xdr:col>
      <xdr:colOff>501315</xdr:colOff>
      <xdr:row>28</xdr:row>
      <xdr:rowOff>81522</xdr:rowOff>
    </xdr:to>
    <xdr:pic>
      <xdr:nvPicPr>
        <xdr:cNvPr id="2" name="Picture 1">
          <a:extLst>
            <a:ext uri="{FF2B5EF4-FFF2-40B4-BE49-F238E27FC236}">
              <a16:creationId xmlns:a16="http://schemas.microsoft.com/office/drawing/2014/main" id="{F39E346C-1106-4D5E-A5F6-D74A9F83D864}"/>
            </a:ext>
          </a:extLst>
        </xdr:cNvPr>
        <xdr:cNvPicPr>
          <a:picLocks noChangeAspect="1"/>
        </xdr:cNvPicPr>
      </xdr:nvPicPr>
      <xdr:blipFill>
        <a:blip xmlns:r="http://schemas.openxmlformats.org/officeDocument/2006/relationships" r:embed="rId1"/>
        <a:stretch>
          <a:fillRect/>
        </a:stretch>
      </xdr:blipFill>
      <xdr:spPr>
        <a:xfrm>
          <a:off x="309479" y="345573"/>
          <a:ext cx="10560718" cy="488279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Jagsom%20Documents\EXCEL\2023JULB01063%20Excel%20PBT\2023JULB01063.xlsx" TargetMode="External"/><Relationship Id="rId1" Type="http://schemas.openxmlformats.org/officeDocument/2006/relationships/externalLinkPath" Target="/Jagsom%20Documents/EXCEL/2023JULB01063%20Excel%20PBT/2023JULB0106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JAGSOM%20TERM%202\EXCEL%20TERM%202%20END%20TERM\2023JULB01063%20PROJECT%20EXCEL%20MODEL.xlsx" TargetMode="External"/><Relationship Id="rId1" Type="http://schemas.openxmlformats.org/officeDocument/2006/relationships/externalLinkPath" Target="/JAGSOM%20TERM%202/EXCEL%20TERM%202%20END%20TERM/2023JULB01063%20PROJECT%20EXCEL%20MODEL.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heet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 of Contents"/>
      <sheetName val="Database"/>
      <sheetName val="Transactions"/>
      <sheetName val="Power Pivot Report"/>
      <sheetName val="Power Pivot Diagram View"/>
      <sheetName val="Extra"/>
      <sheetName val="2023JULB01063"/>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blem statement"/>
      <sheetName val="Table of Contents"/>
      <sheetName val="Database"/>
      <sheetName val="Transactions"/>
      <sheetName val="Power Pivot Report"/>
      <sheetName val="Power Pivot Diagram View"/>
      <sheetName val="GANTT CHART"/>
      <sheetName val="Extra"/>
      <sheetName val="Sheet2"/>
    </sheetNames>
    <sheetDataSet>
      <sheetData sheetId="0"/>
      <sheetData sheetId="1"/>
      <sheetData sheetId="2"/>
      <sheetData sheetId="3"/>
      <sheetData sheetId="4"/>
      <sheetData sheetId="5"/>
      <sheetData sheetId="6">
        <row r="13">
          <cell r="C13" t="str">
            <v>Start Time</v>
          </cell>
          <cell r="G13" t="str">
            <v>Completed</v>
          </cell>
          <cell r="H13" t="str">
            <v>Pending</v>
          </cell>
          <cell r="I13" t="str">
            <v>WIP</v>
          </cell>
        </row>
        <row r="14">
          <cell r="B14" t="str">
            <v>Task-1</v>
          </cell>
          <cell r="C14">
            <v>0.375</v>
          </cell>
          <cell r="G14">
            <v>8.6805555555555566E-2</v>
          </cell>
          <cell r="H14" t="e">
            <v>#N/A</v>
          </cell>
          <cell r="I14" t="e">
            <v>#N/A</v>
          </cell>
        </row>
        <row r="15">
          <cell r="B15" t="str">
            <v>Task-2</v>
          </cell>
          <cell r="C15">
            <v>0.46180555555555558</v>
          </cell>
          <cell r="G15">
            <v>4.3750000000000004E-2</v>
          </cell>
          <cell r="H15" t="e">
            <v>#N/A</v>
          </cell>
          <cell r="I15" t="e">
            <v>#N/A</v>
          </cell>
        </row>
        <row r="16">
          <cell r="B16" t="str">
            <v>Task-3</v>
          </cell>
          <cell r="C16">
            <v>0.50555555555555554</v>
          </cell>
          <cell r="G16">
            <v>3.9293981481481485E-2</v>
          </cell>
          <cell r="H16" t="e">
            <v>#N/A</v>
          </cell>
          <cell r="I16" t="e">
            <v>#N/A</v>
          </cell>
        </row>
        <row r="17">
          <cell r="B17" t="str">
            <v>Task-4</v>
          </cell>
          <cell r="C17">
            <v>0.54484953703703698</v>
          </cell>
          <cell r="G17">
            <v>4.0740740740740737E-2</v>
          </cell>
          <cell r="H17" t="e">
            <v>#N/A</v>
          </cell>
          <cell r="I17" t="e">
            <v>#N/A</v>
          </cell>
        </row>
        <row r="18">
          <cell r="B18" t="str">
            <v>Task-5</v>
          </cell>
          <cell r="C18">
            <v>0.58559027777777772</v>
          </cell>
          <cell r="G18" t="e">
            <v>#N/A</v>
          </cell>
          <cell r="H18" t="e">
            <v>#N/A</v>
          </cell>
          <cell r="I18">
            <v>8.6805555555555566E-2</v>
          </cell>
        </row>
        <row r="19">
          <cell r="B19" t="str">
            <v>Task-6</v>
          </cell>
          <cell r="C19">
            <v>0.6723958333333333</v>
          </cell>
          <cell r="G19" t="e">
            <v>#N/A</v>
          </cell>
          <cell r="H19" t="e">
            <v>#N/A</v>
          </cell>
          <cell r="I19">
            <v>8.3333333333333329E-2</v>
          </cell>
        </row>
        <row r="20">
          <cell r="B20" t="str">
            <v>Task-7</v>
          </cell>
          <cell r="C20">
            <v>0.75572916666666667</v>
          </cell>
          <cell r="G20" t="e">
            <v>#N/A</v>
          </cell>
          <cell r="H20">
            <v>4.1666666666666664E-2</v>
          </cell>
          <cell r="I20" t="e">
            <v>#N/A</v>
          </cell>
        </row>
        <row r="21">
          <cell r="B21" t="str">
            <v>Task-8</v>
          </cell>
          <cell r="C21">
            <v>0.7973958333333333</v>
          </cell>
          <cell r="G21" t="e">
            <v>#N/A</v>
          </cell>
          <cell r="H21">
            <v>4.1666666666666664E-2</v>
          </cell>
          <cell r="I21" t="e">
            <v>#N/A</v>
          </cell>
        </row>
        <row r="22">
          <cell r="B22" t="str">
            <v>Task-9</v>
          </cell>
          <cell r="C22">
            <v>0.83906249999999993</v>
          </cell>
          <cell r="G22" t="e">
            <v>#N/A</v>
          </cell>
          <cell r="H22">
            <v>8.3333333333333329E-2</v>
          </cell>
          <cell r="I22" t="e">
            <v>#N/A</v>
          </cell>
        </row>
      </sheetData>
      <sheetData sheetId="7"/>
      <sheetData sheetId="8">
        <row r="2">
          <cell r="B2" t="str">
            <v>Completed</v>
          </cell>
          <cell r="C2">
            <v>4</v>
          </cell>
        </row>
        <row r="3">
          <cell r="B3" t="str">
            <v>Pending</v>
          </cell>
          <cell r="C3">
            <v>3</v>
          </cell>
        </row>
        <row r="4">
          <cell r="B4" t="str">
            <v>WIP</v>
          </cell>
          <cell r="C4">
            <v>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JAGSOM%20TERM%202/EXCEL%20TERM%202%20END%20TERM/2023JULB01063%20PROJECT%20EXCEL%20MODE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PADHY" refreshedDate="45185.692156249999" createdVersion="8" refreshedVersion="8" minRefreshableVersion="3" recordCount="11" xr:uid="{1A10AF5F-AF98-45AC-8640-75734D48C6D3}">
  <cacheSource type="worksheet">
    <worksheetSource name="Transac_Customer" r:id="rId2"/>
  </cacheSource>
  <cacheFields count="7">
    <cacheField name="Customer Name" numFmtId="0">
      <sharedItems count="11">
        <s v="Ganesh"/>
        <s v="Abhishek"/>
        <s v="Hari"/>
        <s v="Rajesh"/>
        <s v="Pandya"/>
        <s v="Manas"/>
        <s v="Supriya"/>
        <s v="Rakesh"/>
        <s v="Teth"/>
        <s v="Nisha"/>
        <s v="Ellur"/>
      </sharedItems>
    </cacheField>
    <cacheField name="Customer's Pet" numFmtId="0">
      <sharedItems/>
    </cacheField>
    <cacheField name="Point of contact" numFmtId="0">
      <sharedItems count="4">
        <s v="Pet Blog"/>
        <s v="Word of Mouth"/>
        <s v="Pet Shop Website"/>
        <s v="Social Media"/>
      </sharedItems>
    </cacheField>
    <cacheField name="Worker Name" numFmtId="0">
      <sharedItems count="3">
        <s v="Mahesh"/>
        <s v="Rahul"/>
        <s v="Raj"/>
      </sharedItems>
    </cacheField>
    <cacheField name="FeedBack" numFmtId="0">
      <sharedItems count="3">
        <s v="¬¬¬¬"/>
        <s v="¬¬¬"/>
        <s v="¬¬¬¬¬"/>
      </sharedItems>
    </cacheField>
    <cacheField name="Remark" numFmtId="0">
      <sharedItems count="3">
        <s v="Good"/>
        <s v="Average"/>
        <s v="Excellent"/>
      </sharedItems>
    </cacheField>
    <cacheField name="Feed Back Points out of 5" numFmtId="0">
      <sharedItems containsSemiMixedTypes="0" containsString="0" containsNumber="1" containsInteger="1" minValue="3" maxValue="5"/>
    </cacheField>
  </cacheFields>
  <extLst>
    <ext xmlns:x14="http://schemas.microsoft.com/office/spreadsheetml/2009/9/main" uri="{725AE2AE-9491-48be-B2B4-4EB974FC3084}">
      <x14:pivotCacheDefinition pivotCacheId="5365971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185.785848726853" createdVersion="5" refreshedVersion="8" minRefreshableVersion="3" recordCount="0" supportSubquery="1" supportAdvancedDrill="1" xr:uid="{E09846DF-F08E-4DA6-AE3A-266D14B19094}">
  <cacheSource type="external" connectionId="1"/>
  <cacheFields count="5">
    <cacheField name="[DB_Pet_Grooming_Activity].[Pet Grooming Activity].[Pet Grooming Activity]" caption="Pet Grooming Activity" numFmtId="0" hierarchy="3" level="1">
      <sharedItems count="12">
        <s v="Brushing of hair/ fur coat"/>
        <s v="Body Massage"/>
        <s v="Dash of Cologne" u="1"/>
        <s v="Deshedding" u="1"/>
        <s v="full hair cut" u="1"/>
        <s v="minor hair cut" u="1"/>
        <s v="Mouth spray" u="1"/>
        <s v="Sanitary cleaning" u="1"/>
        <s v="Starter Package" u="1"/>
        <s v="stylish hair cut" u="1"/>
        <s v="Teeth cleaning" u="1"/>
        <s v="Tick Bath" u="1"/>
      </sharedItems>
    </cacheField>
    <cacheField name="[Transc_Grooming_Schedule].[Worker Name].[Worker Name]" caption="Worker Name" numFmtId="0" hierarchy="19" level="1">
      <sharedItems count="2">
        <s v="Mahesh"/>
        <s v="Rahul"/>
      </sharedItems>
    </cacheField>
    <cacheField name="[Measures].[Sum of Grooming Sales]" caption="Sum of Grooming Sales" numFmtId="0" hierarchy="36" level="32767"/>
    <cacheField name="[Measures].[Sum of Time of Grooming in hours]" caption="Sum of Time of Grooming in hours" numFmtId="0" hierarchy="37" level="32767"/>
    <cacheField name="[Transc_Grooming_Schedule].[Date].[Date]" caption="Date" numFmtId="0" hierarchy="17" level="1">
      <sharedItems containsSemiMixedTypes="0" containsNonDate="0" containsString="0"/>
    </cacheField>
  </cacheFields>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0" memberValueDatatype="130" unbalanced="0"/>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2" memberValueDatatype="130" unbalanced="0">
      <fieldsUsage count="2">
        <fieldUsage x="-1"/>
        <fieldUsage x="0"/>
      </fieldsUsage>
    </cacheHierarchy>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0" memberValueDatatype="130" unbalanced="0"/>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2" memberValueDatatype="7" unbalanced="0">
      <fieldsUsage count="2">
        <fieldUsage x="-1"/>
        <fieldUsage x="4"/>
      </fieldsUsage>
    </cacheHierarchy>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2" memberValueDatatype="130" unbalanced="0">
      <fieldsUsage count="2">
        <fieldUsage x="-1"/>
        <fieldUsage x="1"/>
      </fieldsUsage>
    </cacheHierarchy>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oneField="1" hidden="1">
      <fieldsUsage count="1">
        <fieldUsage x="2"/>
      </fieldsUsage>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oneField="1" hidden="1">
      <fieldsUsage count="1">
        <fieldUsage x="3"/>
      </fieldsUsage>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hidden="1">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285.579998379631" createdVersion="5" refreshedVersion="8" minRefreshableVersion="3" recordCount="0" supportSubquery="1" supportAdvancedDrill="1" xr:uid="{2EC8DCEE-E764-488C-B3A0-3DB6019A9CDD}">
  <cacheSource type="external" connectionId="1"/>
  <cacheFields count="4">
    <cacheField name="[DB_POC].[DB_Point of Contact].[DB_Point of Contact]" caption="DB_Point of Contact" numFmtId="0" hierarchy="8" level="1">
      <sharedItems count="4">
        <s v="Pet Blog"/>
        <s v="Pet Shop Website"/>
        <s v="Social Media"/>
        <s v="Word of Mouth"/>
      </sharedItems>
    </cacheField>
    <cacheField name="[Measures].[Sum of Grooming shop sales]" caption="Sum of Grooming shop sales" numFmtId="0" hierarchy="38" level="32767"/>
    <cacheField name="[Measures].[Sum of Grooming Sales]" caption="Sum of Grooming Sales" numFmtId="0" hierarchy="36" level="32767"/>
    <cacheField name="[DB_Grooming_Salon_Employees].[Worker Name].[Worker Name]" caption="Worker Name" numFmtId="0" hierarchy="1" level="1">
      <sharedItems containsSemiMixedTypes="0" containsNonDate="0" containsString="0"/>
    </cacheField>
  </cacheFields>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2" memberValueDatatype="130" unbalanced="0">
      <fieldsUsage count="2">
        <fieldUsage x="-1"/>
        <fieldUsage x="3"/>
      </fieldsUsage>
    </cacheHierarchy>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0" memberValueDatatype="130" unbalanced="0"/>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2" memberValueDatatype="130" unbalanced="0">
      <fieldsUsage count="2">
        <fieldUsage x="-1"/>
        <fieldUsage x="0"/>
      </fieldsUsage>
    </cacheHierarchy>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0" memberValueDatatype="7" unbalanced="0"/>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0" memberValueDatatype="130" unbalanced="0"/>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oneField="1" hidden="1">
      <fieldsUsage count="1">
        <fieldUsage x="2"/>
      </fieldsUsage>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hidden="1">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285.579853009258" createdVersion="5" refreshedVersion="8" minRefreshableVersion="3" recordCount="0" supportSubquery="1" supportAdvancedDrill="1" xr:uid="{037602B7-4F36-4F21-852B-F8B3E37F2D15}">
  <cacheSource type="external" connectionId="1"/>
  <cacheFields count="4">
    <cacheField name="[DB_Pet_Grooming_Activity].[Pet Grooming Activity].[Pet Grooming Activity]" caption="Pet Grooming Activity" numFmtId="0" hierarchy="3" level="1">
      <sharedItems count="15">
        <s v="Anal gland cleaning"/>
        <s v="Body Massage"/>
        <s v="Brushing of hair/ fur coat"/>
        <s v="Dash of Cologne"/>
        <s v="Deshedding"/>
        <s v="Eye Cleaning"/>
        <s v="Paw Massage"/>
        <s v="Sanitary cleaning"/>
        <s v="Starter Package"/>
        <s v="stylish hair cut"/>
        <s v="Teeth cleaning"/>
        <s v="full hair cut" u="1"/>
        <s v="minor hair cut" u="1"/>
        <s v="Mouth spray" u="1"/>
        <s v="Tick Bath" u="1"/>
      </sharedItems>
    </cacheField>
    <cacheField name="[Transc_Grooming_Schedule].[Worker Name].[Worker Name]" caption="Worker Name" numFmtId="0" hierarchy="19" level="1">
      <sharedItems count="2">
        <s v="Rahul"/>
        <s v="Mahesh" u="1"/>
      </sharedItems>
    </cacheField>
    <cacheField name="[Measures].[Sum of Grooming Sales]" caption="Sum of Grooming Sales" numFmtId="0" hierarchy="36" level="32767"/>
    <cacheField name="[Measures].[Sum of Time of Grooming in hours]" caption="Sum of Time of Grooming in hours" numFmtId="0" hierarchy="37" level="32767"/>
  </cacheFields>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0" memberValueDatatype="130" unbalanced="0"/>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2" memberValueDatatype="130" unbalanced="0">
      <fieldsUsage count="2">
        <fieldUsage x="-1"/>
        <fieldUsage x="0"/>
      </fieldsUsage>
    </cacheHierarchy>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0" memberValueDatatype="130" unbalanced="0"/>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0" memberValueDatatype="7" unbalanced="0"/>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2" memberValueDatatype="130" unbalanced="0">
      <fieldsUsage count="2">
        <fieldUsage x="-1"/>
        <fieldUsage x="1"/>
      </fieldsUsage>
    </cacheHierarchy>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oneField="1" hidden="1">
      <fieldsUsage count="1">
        <fieldUsage x="2"/>
      </fieldsUsage>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oneField="1" hidden="1">
      <fieldsUsage count="1">
        <fieldUsage x="3"/>
      </fieldsUsage>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hidden="1">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185.638678240743" createdVersion="3" refreshedVersion="8" minRefreshableVersion="3" recordCount="0" supportSubquery="1" supportAdvancedDrill="1" xr:uid="{13590202-B36F-42AA-85FF-B85D2B0050E9}">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0" memberValueDatatype="130" unbalanced="0"/>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0" memberValueDatatype="130" unbalanced="0"/>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0" memberValueDatatype="130" unbalanced="0"/>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0" memberValueDatatype="7" unbalanced="0"/>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0" memberValueDatatype="130" unbalanced="0"/>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hidden="1">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hidden="1">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hidden="1">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licerData="1" pivotCacheId="1454193764"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185.638681712961" createdVersion="3" refreshedVersion="8" minRefreshableVersion="3" recordCount="0" supportSubquery="1" supportAdvancedDrill="1" xr:uid="{720CFD3E-9066-4C84-99CB-EA8C7909D1D6}">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0" memberValueDatatype="130" unbalanced="0"/>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0" memberValueDatatype="130" unbalanced="0"/>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0" memberValueDatatype="130" unbalanced="0"/>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0" memberValueDatatype="7" unbalanced="0"/>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0" memberValueDatatype="130" unbalanced="0"/>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hidden="1">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hidden="1">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hidden="1">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licerData="1" pivotCacheId="1226256186"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HISHEK PADHY" refreshedDate="45185.777215046299" createdVersion="3" refreshedVersion="8" minRefreshableVersion="3" recordCount="0" supportSubquery="1" supportAdvancedDrill="1" xr:uid="{E983DC33-0715-4A37-B8C5-E8924AFB7E81}">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DB_Grooming_Salon_Employees].[Employee ID]" caption="Employee ID" attribute="1" defaultMemberUniqueName="[DB_Grooming_Salon_Employees].[Employee ID].[All]" allUniqueName="[DB_Grooming_Salon_Employees].[Employee ID].[All]" dimensionUniqueName="[DB_Grooming_Salon_Employees]" displayFolder="" count="0" memberValueDatatype="20" unbalanced="0"/>
    <cacheHierarchy uniqueName="[DB_Grooming_Salon_Employees].[Worker Name]" caption="Worker Name" attribute="1" defaultMemberUniqueName="[DB_Grooming_Salon_Employees].[Worker Name].[All]" allUniqueName="[DB_Grooming_Salon_Employees].[Worker Name].[All]" dimensionUniqueName="[DB_Grooming_Salon_Employees]" displayFolder="" count="0" memberValueDatatype="130" unbalanced="0"/>
    <cacheHierarchy uniqueName="[DB_Grooming_Salon_Employees].[Job]" caption="Job" attribute="1" defaultMemberUniqueName="[DB_Grooming_Salon_Employees].[Job].[All]" allUniqueName="[DB_Grooming_Salon_Employees].[Job].[All]" dimensionUniqueName="[DB_Grooming_Salon_Employees]" displayFolder="" count="0" memberValueDatatype="130" unbalanced="0"/>
    <cacheHierarchy uniqueName="[DB_Pet_Grooming_Activity].[Pet Grooming Activity]" caption="Pet Grooming Activity" attribute="1" defaultMemberUniqueName="[DB_Pet_Grooming_Activity].[Pet Grooming Activity].[All]" allUniqueName="[DB_Pet_Grooming_Activity].[Pet Grooming Activity].[All]" dimensionUniqueName="[DB_Pet_Grooming_Activity]" displayFolder="" count="0" memberValueDatatype="130" unbalanced="0"/>
    <cacheHierarchy uniqueName="[DB_Pet_Grooming_Activity].[Price]" caption="Price" attribute="1" defaultMemberUniqueName="[DB_Pet_Grooming_Activity].[Price].[All]" allUniqueName="[DB_Pet_Grooming_Activity].[Price].[All]" dimensionUniqueName="[DB_Pet_Grooming_Activity]" displayFolder="" count="0" memberValueDatatype="20" unbalanced="0"/>
    <cacheHierarchy uniqueName="[DB_Pet_Grooming_Activity].[Total Price]" caption="Total Price" attribute="1" defaultMemberUniqueName="[DB_Pet_Grooming_Activity].[Total Price].[All]" allUniqueName="[DB_Pet_Grooming_Activity].[Total Price].[All]" dimensionUniqueName="[DB_Pet_Grooming_Activity]" displayFolder="" count="0" memberValueDatatype="20" unbalanced="0"/>
    <cacheHierarchy uniqueName="[DB_Pet_Grooming_Activity].[Estimated time in hours]" caption="Estimated time in hours" attribute="1" defaultMemberUniqueName="[DB_Pet_Grooming_Activity].[Estimated time in hours].[All]" allUniqueName="[DB_Pet_Grooming_Activity].[Estimated time in hours].[All]" dimensionUniqueName="[DB_Pet_Grooming_Activity]" displayFolder="" count="0" memberValueDatatype="5" unbalanced="0"/>
    <cacheHierarchy uniqueName="[DB_Pet_Grooming_Activity].[Total Time Taken]" caption="Total Time Taken" attribute="1" defaultMemberUniqueName="[DB_Pet_Grooming_Activity].[Total Time Taken].[All]" allUniqueName="[DB_Pet_Grooming_Activity].[Total Time Taken].[All]" dimensionUniqueName="[DB_Pet_Grooming_Activity]" displayFolder="" count="0" memberValueDatatype="5" unbalanced="0"/>
    <cacheHierarchy uniqueName="[DB_POC].[DB_Point of Contact]" caption="DB_Point of Contact" attribute="1" defaultMemberUniqueName="[DB_POC].[DB_Point of Contact].[All]" allUniqueName="[DB_POC].[DB_Point of Contact].[All]" dimensionUniqueName="[DB_POC]" displayFolder="" count="0" memberValueDatatype="130" unbalanced="0"/>
    <cacheHierarchy uniqueName="[Transactions_Grooming_Shop_Sales].[Date]" caption="Date" attribute="1" time="1" defaultMemberUniqueName="[Transactions_Grooming_Shop_Sales].[Date].[All]" allUniqueName="[Transactions_Grooming_Shop_Sales].[Date].[All]" dimensionUniqueName="[Transactions_Grooming_Shop_Sales]" displayFolder="" count="0" memberValueDatatype="7" unbalanced="0"/>
    <cacheHierarchy uniqueName="[Transactions_Grooming_Shop_Sales].[Customer Name]" caption="Customer Name" attribute="1" defaultMemberUniqueName="[Transactions_Grooming_Shop_Sales].[Customer Name].[All]" allUniqueName="[Transactions_Grooming_Shop_Sales].[Customer Name].[All]" dimensionUniqueName="[Transactions_Grooming_Shop_Sales]" displayFolder="" count="0" memberValueDatatype="130" unbalanced="0"/>
    <cacheHierarchy uniqueName="[Transactions_Grooming_Shop_Sales].[Worker Name]" caption="Worker Name" attribute="1" defaultMemberUniqueName="[Transactions_Grooming_Shop_Sales].[Worker Name].[All]" allUniqueName="[Transactions_Grooming_Shop_Sales].[Worker Name].[All]" dimensionUniqueName="[Transactions_Grooming_Shop_Sales]" displayFolder="" count="0" memberValueDatatype="130" unbalanced="0"/>
    <cacheHierarchy uniqueName="[Transactions_Grooming_Shop_Sales].[Order Id]" caption="Order Id" attribute="1" defaultMemberUniqueName="[Transactions_Grooming_Shop_Sales].[Order Id].[All]" allUniqueName="[Transactions_Grooming_Shop_Sales].[Order Id].[All]" dimensionUniqueName="[Transactions_Grooming_Shop_Sales]" displayFolder="" count="0" memberValueDatatype="20" unbalanced="0"/>
    <cacheHierarchy uniqueName="[Transactions_Grooming_Shop_Sales].[Point of Contact]" caption="Point of Contact" attribute="1" defaultMemberUniqueName="[Transactions_Grooming_Shop_Sales].[Point of Contact].[All]" allUniqueName="[Transactions_Grooming_Shop_Sales].[Point of Contact].[All]" dimensionUniqueName="[Transactions_Grooming_Shop_Sales]" displayFolder="" count="0" memberValueDatatype="130" unbalanced="0"/>
    <cacheHierarchy uniqueName="[Transactions_Grooming_Shop_Sales].[Grooming Items Bought]" caption="Grooming Items Bought" attribute="1" defaultMemberUniqueName="[Transactions_Grooming_Shop_Sales].[Grooming Items Bought].[All]" allUniqueName="[Transactions_Grooming_Shop_Sales].[Grooming Items Bought].[All]" dimensionUniqueName="[Transactions_Grooming_Shop_Sales]" displayFolder="" count="0" memberValueDatatype="130" unbalanced="0"/>
    <cacheHierarchy uniqueName="[Transactions_Grooming_Shop_Sales].[Grooming shop sales]" caption="Grooming shop sales" attribute="1" defaultMemberUniqueName="[Transactions_Grooming_Shop_Sales].[Grooming shop sales].[All]" allUniqueName="[Transactions_Grooming_Shop_Sales].[Grooming shop sales].[All]" dimensionUniqueName="[Transactions_Grooming_Shop_Sales]" displayFolder="" count="0" memberValueDatatype="20" unbalanced="0"/>
    <cacheHierarchy uniqueName="[Transactions_Grooming_Shop_Sales].[Type of Payment]" caption="Type of Payment" attribute="1" defaultMemberUniqueName="[Transactions_Grooming_Shop_Sales].[Type of Payment].[All]" allUniqueName="[Transactions_Grooming_Shop_Sales].[Type of Payment].[All]" dimensionUniqueName="[Transactions_Grooming_Shop_Sales]" displayFolder="" count="0" memberValueDatatype="130" unbalanced="0"/>
    <cacheHierarchy uniqueName="[Transc_Grooming_Schedule].[Date]" caption="Date" attribute="1" time="1" defaultMemberUniqueName="[Transc_Grooming_Schedule].[Date].[All]" allUniqueName="[Transc_Grooming_Schedule].[Date].[All]" dimensionUniqueName="[Transc_Grooming_Schedule]" displayFolder="" count="0" memberValueDatatype="7" unbalanced="0"/>
    <cacheHierarchy uniqueName="[Transc_Grooming_Schedule].[Customer Name]" caption="Customer Name" attribute="1" defaultMemberUniqueName="[Transc_Grooming_Schedule].[Customer Name].[All]" allUniqueName="[Transc_Grooming_Schedule].[Customer Name].[All]" dimensionUniqueName="[Transc_Grooming_Schedule]" displayFolder="" count="0" memberValueDatatype="130" unbalanced="0"/>
    <cacheHierarchy uniqueName="[Transc_Grooming_Schedule].[Worker Name]" caption="Worker Name" attribute="1" defaultMemberUniqueName="[Transc_Grooming_Schedule].[Worker Name].[All]" allUniqueName="[Transc_Grooming_Schedule].[Worker Name].[All]" dimensionUniqueName="[Transc_Grooming_Schedule]" displayFolder="" count="0" memberValueDatatype="130" unbalanced="0"/>
    <cacheHierarchy uniqueName="[Transc_Grooming_Schedule].[Order Id]" caption="Order Id" attribute="1" defaultMemberUniqueName="[Transc_Grooming_Schedule].[Order Id].[All]" allUniqueName="[Transc_Grooming_Schedule].[Order Id].[All]" dimensionUniqueName="[Transc_Grooming_Schedule]" displayFolder="" count="0" memberValueDatatype="20" unbalanced="0"/>
    <cacheHierarchy uniqueName="[Transc_Grooming_Schedule].[Grooming Activity]" caption="Grooming Activity" attribute="1" defaultMemberUniqueName="[Transc_Grooming_Schedule].[Grooming Activity].[All]" allUniqueName="[Transc_Grooming_Schedule].[Grooming Activity].[All]" dimensionUniqueName="[Transc_Grooming_Schedule]" displayFolder="" count="0" memberValueDatatype="130" unbalanced="0"/>
    <cacheHierarchy uniqueName="[Transc_Grooming_Schedule].[Point of Contact]" caption="Point of Contact" attribute="1" defaultMemberUniqueName="[Transc_Grooming_Schedule].[Point of Contact].[All]" allUniqueName="[Transc_Grooming_Schedule].[Point of Contact].[All]" dimensionUniqueName="[Transc_Grooming_Schedule]" displayFolder="" count="0" memberValueDatatype="130" unbalanced="0"/>
    <cacheHierarchy uniqueName="[Transc_Grooming_Schedule].[Grooming Start Time]" caption="Grooming Start Time" attribute="1" time="1" defaultMemberUniqueName="[Transc_Grooming_Schedule].[Grooming Start Time].[All]" allUniqueName="[Transc_Grooming_Schedule].[Grooming Start Time].[All]" dimensionUniqueName="[Transc_Grooming_Schedule]" displayFolder="" count="0" memberValueDatatype="7" unbalanced="0"/>
    <cacheHierarchy uniqueName="[Transc_Grooming_Schedule].[Grooming End Time]" caption="Grooming End Time" attribute="1" time="1" defaultMemberUniqueName="[Transc_Grooming_Schedule].[Grooming End Time].[All]" allUniqueName="[Transc_Grooming_Schedule].[Grooming End Time].[All]" dimensionUniqueName="[Transc_Grooming_Schedule]" displayFolder="" count="0" memberValueDatatype="7" unbalanced="0"/>
    <cacheHierarchy uniqueName="[Transc_Grooming_Schedule].[Time of Grooming in hours]" caption="Time of Grooming in hours" attribute="1" defaultMemberUniqueName="[Transc_Grooming_Schedule].[Time of Grooming in hours].[All]" allUniqueName="[Transc_Grooming_Schedule].[Time of Grooming in hours].[All]" dimensionUniqueName="[Transc_Grooming_Schedule]" displayFolder="" count="0" memberValueDatatype="5" unbalanced="0"/>
    <cacheHierarchy uniqueName="[Transc_Grooming_Schedule].[Grooming Sales]" caption="Grooming Sales" attribute="1" defaultMemberUniqueName="[Transc_Grooming_Schedule].[Grooming Sales].[All]" allUniqueName="[Transc_Grooming_Schedule].[Grooming Sales].[All]" dimensionUniqueName="[Transc_Grooming_Schedule]" displayFolder="" count="0" memberValueDatatype="20" unbalanced="0"/>
    <cacheHierarchy uniqueName="[Transc_Grooming_Schedule].[Type of Payment]" caption="Type of Payment" attribute="1" defaultMemberUniqueName="[Transc_Grooming_Schedule].[Type of Payment].[All]" allUniqueName="[Transc_Grooming_Schedule].[Type of Payment].[All]" dimensionUniqueName="[Transc_Grooming_Schedule]" displayFolder="" count="0" memberValueDatatype="130" unbalanced="0"/>
    <cacheHierarchy uniqueName="[Transc_Grooming_Schedule].[Grooming Start Time (Hour)]" caption="Grooming Start Time (Hour)" attribute="1" defaultMemberUniqueName="[Transc_Grooming_Schedule].[Grooming Start Time (Hour)].[All]" allUniqueName="[Transc_Grooming_Schedule].[Grooming Start Time (Hour)].[All]" dimensionUniqueName="[Transc_Grooming_Schedule]" displayFolder="" count="0" memberValueDatatype="130" unbalanced="0"/>
    <cacheHierarchy uniqueName="[Measures].[__XL_Count DB_Pet_Grooming_Activity]" caption="__XL_Count DB_Pet_Grooming_Activity" measure="1" displayFolder="" measureGroup="DB_Pet_Grooming_Activity" count="0" hidden="1"/>
    <cacheHierarchy uniqueName="[Measures].[__XL_Count Transc_Grooming_Schedule]" caption="__XL_Count Transc_Grooming_Schedule" measure="1" displayFolder="" measureGroup="Transc_Grooming_Schedule" count="0" hidden="1"/>
    <cacheHierarchy uniqueName="[Measures].[__XL_Count DB_POC]" caption="__XL_Count DB_POC" measure="1" displayFolder="" measureGroup="DB_POC" count="0" hidden="1"/>
    <cacheHierarchy uniqueName="[Measures].[__XL_Count DB_Grooming_Salon_Employees]" caption="__XL_Count DB_Grooming_Salon_Employees" measure="1" displayFolder="" measureGroup="DB_Grooming_Salon_Employees" count="0" hidden="1"/>
    <cacheHierarchy uniqueName="[Measures].[__XL_Count Transactions_Grooming_Shop_Sales]" caption="__XL_Count Transactions_Grooming_Shop_Sales" measure="1" displayFolder="" measureGroup="Transactions_Grooming_Shop_Sales" count="0" hidden="1"/>
    <cacheHierarchy uniqueName="[Measures].[__No measures defined]" caption="__No measures defined" measure="1" displayFolder="" count="0" hidden="1"/>
    <cacheHierarchy uniqueName="[Measures].[Count of Grooming Start Time]" caption="Count of Grooming Start Time" measure="1" displayFolder="" measureGroup="Transc_Grooming_Schedule" count="0" hidden="1">
      <extLst>
        <ext xmlns:x15="http://schemas.microsoft.com/office/spreadsheetml/2010/11/main" uri="{B97F6D7D-B522-45F9-BDA1-12C45D357490}">
          <x15:cacheHierarchy aggregatedColumn="23"/>
        </ext>
      </extLst>
    </cacheHierarchy>
    <cacheHierarchy uniqueName="[Measures].[Sum of Grooming Sales]" caption="Sum of Grooming Sales" measure="1" displayFolder="" measureGroup="Transc_Grooming_Schedule" count="0" hidden="1">
      <extLst>
        <ext xmlns:x15="http://schemas.microsoft.com/office/spreadsheetml/2010/11/main" uri="{B97F6D7D-B522-45F9-BDA1-12C45D357490}">
          <x15:cacheHierarchy aggregatedColumn="26"/>
        </ext>
      </extLst>
    </cacheHierarchy>
    <cacheHierarchy uniqueName="[Measures].[Sum of Time of Grooming in hours]" caption="Sum of Time of Grooming in hours" measure="1" displayFolder="" measureGroup="Transc_Grooming_Schedule" count="0" hidden="1">
      <extLst>
        <ext xmlns:x15="http://schemas.microsoft.com/office/spreadsheetml/2010/11/main" uri="{B97F6D7D-B522-45F9-BDA1-12C45D357490}">
          <x15:cacheHierarchy aggregatedColumn="25"/>
        </ext>
      </extLst>
    </cacheHierarchy>
    <cacheHierarchy uniqueName="[Measures].[Sum of Grooming shop sales]" caption="Sum of Grooming shop sales" measure="1" displayFolder="" measureGroup="Transactions_Grooming_Shop_Sales" count="0" hidden="1">
      <extLst>
        <ext xmlns:x15="http://schemas.microsoft.com/office/spreadsheetml/2010/11/main" uri="{B97F6D7D-B522-45F9-BDA1-12C45D357490}">
          <x15:cacheHierarchy aggregatedColumn="15"/>
        </ext>
      </extLst>
    </cacheHierarchy>
    <cacheHierarchy uniqueName="[Measures].[Count of Type of Payment]" caption="Count of Type of Payment" measure="1" displayFolder="" measureGroup="Transactions_Grooming_Shop_Sales" count="0" hidden="1">
      <extLst>
        <ext xmlns:x15="http://schemas.microsoft.com/office/spreadsheetml/2010/11/main" uri="{B97F6D7D-B522-45F9-BDA1-12C45D357490}">
          <x15:cacheHierarchy aggregatedColumn="16"/>
        </ext>
      </extLst>
    </cacheHierarchy>
    <cacheHierarchy uniqueName="[Measures].[Count of Worker Name]" caption="Count of Worker Name" measure="1" displayFolder="" measureGroup="DB_Grooming_Salon_Employees" count="0" hidden="1">
      <extLst>
        <ext xmlns:x15="http://schemas.microsoft.com/office/spreadsheetml/2010/11/main" uri="{B97F6D7D-B522-45F9-BDA1-12C45D357490}">
          <x15:cacheHierarchy aggregatedColumn="1"/>
        </ext>
      </extLst>
    </cacheHierarchy>
  </cacheHierarchies>
  <kpis count="0"/>
  <dimensions count="6">
    <dimension name="DB_Grooming_Salon_Employees" uniqueName="[DB_Grooming_Salon_Employees]" caption="DB_Grooming_Salon_Employees"/>
    <dimension name="DB_Pet_Grooming_Activity" uniqueName="[DB_Pet_Grooming_Activity]" caption="DB_Pet_Grooming_Activity"/>
    <dimension name="DB_POC" uniqueName="[DB_POC]" caption="DB_POC"/>
    <dimension measure="1" name="Measures" uniqueName="[Measures]" caption="Measures"/>
    <dimension name="Transactions_Grooming_Shop_Sales" uniqueName="[Transactions_Grooming_Shop_Sales]" caption="Transactions_Grooming_Shop_Sales"/>
    <dimension name="Transc_Grooming_Schedule" uniqueName="[Transc_Grooming_Schedule]" caption="Transc_Grooming_Schedule"/>
  </dimensions>
  <measureGroups count="5">
    <measureGroup name="DB_Grooming_Salon_Employees" caption="DB_Grooming_Salon_Employees"/>
    <measureGroup name="DB_Pet_Grooming_Activity" caption="DB_Pet_Grooming_Activity"/>
    <measureGroup name="DB_POC" caption="DB_POC"/>
    <measureGroup name="Transactions_Grooming_Shop_Sales" caption="Transactions_Grooming_Shop_Sales"/>
    <measureGroup name="Transc_Grooming_Schedule" caption="Transc_Grooming_Schedule"/>
  </measureGroups>
  <maps count="10">
    <map measureGroup="0" dimension="0"/>
    <map measureGroup="1" dimension="1"/>
    <map measureGroup="2" dimension="2"/>
    <map measureGroup="3" dimension="0"/>
    <map measureGroup="3" dimension="2"/>
    <map measureGroup="3" dimension="4"/>
    <map measureGroup="4" dimension="0"/>
    <map measureGroup="4" dimension="1"/>
    <map measureGroup="4" dimension="2"/>
    <map measureGroup="4" dimension="5"/>
  </maps>
  <extLst>
    <ext xmlns:x14="http://schemas.microsoft.com/office/spreadsheetml/2009/9/main" uri="{725AE2AE-9491-48be-B2B4-4EB974FC3084}">
      <x14:pivotCacheDefinition slicerData="1" pivotCacheId="158419887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s v="Indian desert cat"/>
    <x v="0"/>
    <x v="0"/>
    <x v="0"/>
    <x v="0"/>
    <n v="4"/>
  </r>
  <r>
    <x v="1"/>
    <s v="Bombay cat"/>
    <x v="1"/>
    <x v="1"/>
    <x v="1"/>
    <x v="1"/>
    <n v="3"/>
  </r>
  <r>
    <x v="2"/>
    <s v="Indian Spitz"/>
    <x v="2"/>
    <x v="2"/>
    <x v="1"/>
    <x v="1"/>
    <n v="3"/>
  </r>
  <r>
    <x v="3"/>
    <s v="Pug"/>
    <x v="3"/>
    <x v="0"/>
    <x v="1"/>
    <x v="1"/>
    <n v="3"/>
  </r>
  <r>
    <x v="4"/>
    <s v="Persian cat"/>
    <x v="2"/>
    <x v="1"/>
    <x v="1"/>
    <x v="1"/>
    <n v="3"/>
  </r>
  <r>
    <x v="5"/>
    <s v="Sphynx cat"/>
    <x v="2"/>
    <x v="2"/>
    <x v="0"/>
    <x v="0"/>
    <n v="4"/>
  </r>
  <r>
    <x v="6"/>
    <s v="Ragdoll"/>
    <x v="1"/>
    <x v="2"/>
    <x v="0"/>
    <x v="0"/>
    <n v="4"/>
  </r>
  <r>
    <x v="7"/>
    <s v="Golden Retriever"/>
    <x v="0"/>
    <x v="0"/>
    <x v="2"/>
    <x v="2"/>
    <n v="5"/>
  </r>
  <r>
    <x v="8"/>
    <s v="German Shepherd"/>
    <x v="1"/>
    <x v="1"/>
    <x v="1"/>
    <x v="1"/>
    <n v="3"/>
  </r>
  <r>
    <x v="9"/>
    <s v="Sphynx cat"/>
    <x v="0"/>
    <x v="2"/>
    <x v="0"/>
    <x v="0"/>
    <n v="4"/>
  </r>
  <r>
    <x v="10"/>
    <s v="Ragdoll"/>
    <x v="0"/>
    <x v="2"/>
    <x v="1"/>
    <x v="1"/>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128495-378D-480A-9716-8CF90D80F09E}" name="PivotTable4" cacheId="16" applyNumberFormats="0" applyBorderFormats="0" applyFontFormats="0" applyPatternFormats="0" applyAlignmentFormats="0" applyWidthHeightFormats="1" dataCaption="." tag="b847f8d1-58fd-4ea7-b7c1-ff7a309f4ff8" updatedVersion="8" minRefreshableVersion="3" useAutoFormatting="1" subtotalHiddenItems="1" itemPrintTitles="1" createdVersion="5" indent="0" compact="0" compactData="0" multipleFieldFilters="0" chartFormat="23">
  <location ref="B3:E15" firstHeaderRow="0" firstDataRow="1" firstDataCol="2"/>
  <pivotFields count="4">
    <pivotField axis="axisRow" compact="0" allDrilled="1" outline="0" subtotalTop="0" showAll="0" sortType="de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axis="axisRow" compact="0" allDrilled="1" outline="0" subtotalTop="0" showAll="0" dataSourceSort="1" defaultSubtotal="0" defaultAttributeDrillState="1">
      <items count="2">
        <item s="1" x="0"/>
        <item x="1"/>
      </items>
    </pivotField>
    <pivotField dataField="1" compact="0" outline="0" subtotalTop="0" showAll="0" defaultSubtotal="0"/>
    <pivotField dataField="1" compact="0" outline="0" subtotalTop="0" showAll="0" defaultSubtotal="0"/>
  </pivotFields>
  <rowFields count="2">
    <field x="1"/>
    <field x="0"/>
  </rowFields>
  <rowItems count="12">
    <i>
      <x/>
      <x v="1"/>
    </i>
    <i r="1">
      <x v="7"/>
    </i>
    <i r="1">
      <x v="9"/>
    </i>
    <i r="1">
      <x v="10"/>
    </i>
    <i r="1">
      <x v="3"/>
    </i>
    <i r="1">
      <x/>
    </i>
    <i r="1">
      <x v="2"/>
    </i>
    <i r="1">
      <x v="5"/>
    </i>
    <i r="1">
      <x v="6"/>
    </i>
    <i r="1">
      <x v="4"/>
    </i>
    <i r="1">
      <x v="8"/>
    </i>
    <i t="grand">
      <x/>
    </i>
  </rowItems>
  <colFields count="1">
    <field x="-2"/>
  </colFields>
  <colItems count="2">
    <i>
      <x/>
    </i>
    <i i="1">
      <x v="1"/>
    </i>
  </colItems>
  <dataFields count="2">
    <dataField name="Sum of Grooming Sales" fld="2" baseField="0" baseItem="0" numFmtId="168"/>
    <dataField name="Sum of Time of Grooming in hours" fld="3" baseField="0" baseItem="0"/>
  </dataFields>
  <formats count="17">
    <format dxfId="17">
      <pivotArea dataOnly="0" outline="0" fieldPosition="0">
        <references count="1">
          <reference field="1" count="1">
            <x v="1"/>
          </reference>
        </references>
      </pivotArea>
    </format>
    <format dxfId="16">
      <pivotArea dataOnly="0" labelOnly="1" outline="0" fieldPosition="0">
        <references count="2">
          <reference field="0" count="12">
            <x v="1"/>
            <x v="2"/>
            <x v="3"/>
            <x v="4"/>
            <x v="7"/>
            <x v="8"/>
            <x v="9"/>
            <x v="10"/>
            <x v="11"/>
            <x v="12"/>
            <x v="13"/>
            <x v="14"/>
          </reference>
          <reference field="1" count="1" selected="0">
            <x v="1"/>
          </reference>
        </references>
      </pivotArea>
    </format>
    <format dxfId="15">
      <pivotArea type="all" dataOnly="0" outline="0" fieldPosition="0"/>
    </format>
    <format dxfId="14">
      <pivotArea outline="0" collapsedLevelsAreSubtotals="1" fieldPosition="0"/>
    </format>
    <format dxfId="13">
      <pivotArea field="1" type="button" dataOnly="0" labelOnly="1" outline="0" axis="axisRow" fieldPosition="0"/>
    </format>
    <format dxfId="12">
      <pivotArea field="0" type="button" dataOnly="0" labelOnly="1" outline="0" axis="axisRow" fieldPosition="1"/>
    </format>
    <format dxfId="11">
      <pivotArea dataOnly="0" labelOnly="1" outline="0" fieldPosition="0">
        <references count="1">
          <reference field="1" count="1">
            <x v="0"/>
          </reference>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type="all" dataOnly="0" outline="0" fieldPosition="0"/>
    </format>
    <format dxfId="7">
      <pivotArea outline="0" collapsedLevelsAreSubtotals="1" fieldPosition="0"/>
    </format>
    <format dxfId="6">
      <pivotArea field="1" type="button" dataOnly="0" labelOnly="1" outline="0" axis="axisRow" fieldPosition="0"/>
    </format>
    <format dxfId="5">
      <pivotArea field="0" type="button" dataOnly="0" labelOnly="1" outline="0" axis="axisRow" fieldPosition="1"/>
    </format>
    <format dxfId="4">
      <pivotArea dataOnly="0" labelOnly="1" outline="0" fieldPosition="0">
        <references count="1">
          <reference field="1" count="1">
            <x v="0"/>
          </reference>
        </references>
      </pivotArea>
    </format>
    <format dxfId="3">
      <pivotArea dataOnly="0" labelOnly="1" grandRow="1" outline="0" fieldPosition="0"/>
    </format>
    <format dxfId="2">
      <pivotArea dataOnly="0" labelOnly="1" outline="0" fieldPosition="0">
        <references count="1">
          <reference field="4294967294" count="2">
            <x v="0"/>
            <x v="1"/>
          </reference>
        </references>
      </pivotArea>
    </format>
    <format dxfId="1">
      <pivotArea outline="0" fieldPosition="0">
        <references count="1">
          <reference field="4294967294" count="1" selected="0">
            <x v="0"/>
          </reference>
        </references>
      </pivotArea>
    </format>
  </formats>
  <chartFormats count="2">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Dark14" showRowHeaders="1" showColHeaders="1" showRowStripes="0" showColStripes="0" showLastColumn="1"/>
  <rowHierarchiesUsage count="2">
    <rowHierarchyUsage hierarchyUsage="19"/>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B_Pet_Grooming_Activity]"/>
        <x15:activeTabTopLevelEntity name="[Transc_Grooming_Schedu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FC6FA7-0C2B-4C84-8503-72FE86BB137B}" name="PivotTable3" cacheId="15" dataOnRows="1" applyNumberFormats="0" applyBorderFormats="0" applyFontFormats="0" applyPatternFormats="0" applyAlignmentFormats="0" applyWidthHeightFormats="1" dataCaption="Values" tag="7c0da4ac-cb23-40d3-98a6-9615995dd60b" updatedVersion="8" minRefreshableVersion="3" useAutoFormatting="1" subtotalHiddenItems="1" itemPrintTitles="1" createdVersion="5" indent="0" compact="0" compactData="0" multipleFieldFilters="0">
  <location ref="B34:G37" firstHeaderRow="1" firstDataRow="2" firstDataCol="1"/>
  <pivotFields count="4">
    <pivotField axis="axisCol" compact="0" allDrilled="1" outline="0" subtotalTop="0" showAll="0" dataSourceSort="1" defaultSubtotal="0" defaultAttributeDrillState="1">
      <items count="4">
        <item x="0"/>
        <item x="1"/>
        <item x="2"/>
        <item x="3"/>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1">
    <field x="-2"/>
  </rowFields>
  <rowItems count="2">
    <i>
      <x/>
    </i>
    <i i="1">
      <x v="1"/>
    </i>
  </rowItems>
  <colFields count="1">
    <field x="0"/>
  </colFields>
  <colItems count="5">
    <i>
      <x/>
    </i>
    <i>
      <x v="1"/>
    </i>
    <i>
      <x v="2"/>
    </i>
    <i>
      <x v="3"/>
    </i>
    <i t="grand">
      <x/>
    </i>
  </colItems>
  <dataFields count="2">
    <dataField name="Sum of Grooming shop sales" fld="1" baseField="0" baseItem="0"/>
    <dataField name="Sum of Grooming Sales" fld="2" baseField="0" baseItem="0"/>
  </dataFields>
  <formats count="19">
    <format dxfId="36">
      <pivotArea type="all" dataOnly="0" outline="0" fieldPosition="0"/>
    </format>
    <format dxfId="35">
      <pivotArea outline="0" collapsedLevelsAreSubtotals="1" fieldPosition="0"/>
    </format>
    <format dxfId="34">
      <pivotArea type="origin" dataOnly="0" labelOnly="1" outline="0" fieldPosition="0"/>
    </format>
    <format dxfId="33">
      <pivotArea field="0" type="button" dataOnly="0" labelOnly="1" outline="0" axis="axisCol" fieldPosition="0"/>
    </format>
    <format dxfId="32">
      <pivotArea type="topRight" dataOnly="0" labelOnly="1" outline="0" fieldPosition="0"/>
    </format>
    <format dxfId="31">
      <pivotArea field="-2" type="button" dataOnly="0" labelOnly="1" outline="0" axis="axisRow" fieldPosition="0"/>
    </format>
    <format dxfId="30">
      <pivotArea dataOnly="0" labelOnly="1" outline="0" fieldPosition="0">
        <references count="1">
          <reference field="4294967294" count="2">
            <x v="0"/>
            <x v="1"/>
          </reference>
        </references>
      </pivotArea>
    </format>
    <format dxfId="29">
      <pivotArea dataOnly="0" labelOnly="1" outline="0" fieldPosition="0">
        <references count="1">
          <reference field="0" count="0"/>
        </references>
      </pivotArea>
    </format>
    <format dxfId="28">
      <pivotArea dataOnly="0" labelOnly="1" grandCol="1" outline="0"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0" type="button" dataOnly="0" labelOnly="1" outline="0" axis="axisCol" fieldPosition="0"/>
    </format>
    <format dxfId="23">
      <pivotArea type="topRight" dataOnly="0" labelOnly="1" outline="0" fieldPosition="0"/>
    </format>
    <format dxfId="22">
      <pivotArea field="-2" type="button" dataOnly="0" labelOnly="1" outline="0" axis="axisRow" fieldPosition="0"/>
    </format>
    <format dxfId="21">
      <pivotArea dataOnly="0" labelOnly="1" outline="0" fieldPosition="0">
        <references count="1">
          <reference field="4294967294" count="2">
            <x v="0"/>
            <x v="1"/>
          </reference>
        </references>
      </pivotArea>
    </format>
    <format dxfId="20">
      <pivotArea dataOnly="0" labelOnly="1" outline="0" fieldPosition="0">
        <references count="1">
          <reference field="0" count="0"/>
        </references>
      </pivotArea>
    </format>
    <format dxfId="19">
      <pivotArea dataOnly="0" labelOnly="1" grandCol="1" outline="0" fieldPosition="0"/>
    </format>
    <format dxfId="18">
      <pivotArea outline="0" collapsedLevelsAreSubtotals="1" fieldPosition="0"/>
    </format>
  </formats>
  <pivotHierarchies count="41">
    <pivotHierarchy dragToData="1"/>
    <pivotHierarchy multipleItemSelectionAllowed="1" dragToData="1">
      <members count="1" level="1">
        <member name="[DB_Grooming_Salon_Employees].[Worker Name].&amp;[Mahes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Dark14" showRowHeaders="1" showColHeaders="1" showRowStripes="0" showColStripes="0" showLastColumn="1"/>
  <rowHierarchiesUsage count="1">
    <rowHierarchyUsage hierarchyUsage="-2"/>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B_Grooming_Salon_Employees]"/>
        <x15:activeTabTopLevelEntity name="[DB_Payment_types]"/>
        <x15:activeTabTopLevelEntity name="[DB_POC]"/>
        <x15:activeTabTopLevelEntity name="[Transactions_Grooming_Shop_Sales]"/>
        <x15:activeTabTopLevelEntity name="[Transc_Grooming_Schedu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C1877E-FC68-455F-8B38-7758E011A9E0}" name="PivotTable2" cacheId="13"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B46:F53" firstHeaderRow="1" firstDataRow="2" firstDataCol="2"/>
  <pivotFields count="7">
    <pivotField axis="axisRow" compact="0" outline="0" showAll="0" defaultSubtotal="0">
      <items count="11">
        <item x="1"/>
        <item x="10"/>
        <item x="0"/>
        <item x="2"/>
        <item x="5"/>
        <item x="9"/>
        <item x="4"/>
        <item x="3"/>
        <item x="7"/>
        <item x="6"/>
        <item x="8"/>
      </items>
    </pivotField>
    <pivotField compact="0" outline="0" showAll="0" defaultSubtotal="0"/>
    <pivotField axis="axisCol" compact="0" outline="0" showAll="0" defaultSubtotal="0">
      <items count="4">
        <item x="0"/>
        <item x="2"/>
        <item x="3"/>
        <item x="1"/>
      </items>
    </pivotField>
    <pivotField compact="0" outline="0" showAll="0" defaultSubtotal="0">
      <items count="3">
        <item h="1" x="0"/>
        <item h="1" x="1"/>
        <item x="2"/>
      </items>
    </pivotField>
    <pivotField axis="axisRow" compact="0" outline="0" showAll="0" defaultSubtotal="0">
      <items count="3">
        <item x="1"/>
        <item x="0"/>
        <item x="2"/>
      </items>
    </pivotField>
    <pivotField compact="0" outline="0" showAll="0" defaultSubtotal="0"/>
    <pivotField dataField="1" compact="0" outline="0" showAll="0" defaultSubtotal="0"/>
  </pivotFields>
  <rowFields count="2">
    <field x="0"/>
    <field x="4"/>
  </rowFields>
  <rowItems count="6">
    <i>
      <x v="1"/>
      <x/>
    </i>
    <i>
      <x v="3"/>
      <x/>
    </i>
    <i>
      <x v="4"/>
      <x v="1"/>
    </i>
    <i>
      <x v="5"/>
      <x v="1"/>
    </i>
    <i>
      <x v="9"/>
      <x v="1"/>
    </i>
    <i t="grand">
      <x/>
    </i>
  </rowItems>
  <colFields count="1">
    <field x="2"/>
  </colFields>
  <colItems count="3">
    <i>
      <x/>
    </i>
    <i>
      <x v="1"/>
    </i>
    <i>
      <x v="3"/>
    </i>
  </colItems>
  <dataFields count="1">
    <dataField name="Sum of Feed Back Points out of 5" fld="6" baseField="0" baseItem="0"/>
  </dataFields>
  <formats count="11">
    <format dxfId="47">
      <pivotArea dataOnly="0" labelOnly="1" outline="0" fieldPosition="0">
        <references count="2">
          <reference field="0" count="1" selected="0">
            <x v="0"/>
          </reference>
          <reference field="4" count="1">
            <x v="0"/>
          </reference>
        </references>
      </pivotArea>
    </format>
    <format dxfId="46">
      <pivotArea dataOnly="0" labelOnly="1" outline="0" fieldPosition="0">
        <references count="2">
          <reference field="0" count="1" selected="0">
            <x v="1"/>
          </reference>
          <reference field="4" count="1">
            <x v="0"/>
          </reference>
        </references>
      </pivotArea>
    </format>
    <format dxfId="45">
      <pivotArea dataOnly="0" labelOnly="1" outline="0" fieldPosition="0">
        <references count="2">
          <reference field="0" count="1" selected="0">
            <x v="2"/>
          </reference>
          <reference field="4" count="1">
            <x v="1"/>
          </reference>
        </references>
      </pivotArea>
    </format>
    <format dxfId="44">
      <pivotArea dataOnly="0" labelOnly="1" outline="0" fieldPosition="0">
        <references count="2">
          <reference field="0" count="1" selected="0">
            <x v="3"/>
          </reference>
          <reference field="4" count="1">
            <x v="0"/>
          </reference>
        </references>
      </pivotArea>
    </format>
    <format dxfId="43">
      <pivotArea dataOnly="0" labelOnly="1" outline="0" fieldPosition="0">
        <references count="2">
          <reference field="0" count="1" selected="0">
            <x v="4"/>
          </reference>
          <reference field="4" count="1">
            <x v="1"/>
          </reference>
        </references>
      </pivotArea>
    </format>
    <format dxfId="42">
      <pivotArea dataOnly="0" labelOnly="1" outline="0" fieldPosition="0">
        <references count="2">
          <reference field="0" count="1" selected="0">
            <x v="5"/>
          </reference>
          <reference field="4" count="1">
            <x v="1"/>
          </reference>
        </references>
      </pivotArea>
    </format>
    <format dxfId="41">
      <pivotArea dataOnly="0" labelOnly="1" outline="0" fieldPosition="0">
        <references count="2">
          <reference field="0" count="1" selected="0">
            <x v="6"/>
          </reference>
          <reference field="4" count="1">
            <x v="0"/>
          </reference>
        </references>
      </pivotArea>
    </format>
    <format dxfId="40">
      <pivotArea dataOnly="0" labelOnly="1" outline="0" fieldPosition="0">
        <references count="2">
          <reference field="0" count="1" selected="0">
            <x v="7"/>
          </reference>
          <reference field="4" count="1">
            <x v="0"/>
          </reference>
        </references>
      </pivotArea>
    </format>
    <format dxfId="39">
      <pivotArea dataOnly="0" labelOnly="1" outline="0" fieldPosition="0">
        <references count="2">
          <reference field="0" count="1" selected="0">
            <x v="8"/>
          </reference>
          <reference field="4" count="1">
            <x v="2"/>
          </reference>
        </references>
      </pivotArea>
    </format>
    <format dxfId="38">
      <pivotArea dataOnly="0" labelOnly="1" outline="0" fieldPosition="0">
        <references count="2">
          <reference field="0" count="1" selected="0">
            <x v="9"/>
          </reference>
          <reference field="4" count="1">
            <x v="1"/>
          </reference>
        </references>
      </pivotArea>
    </format>
    <format dxfId="37">
      <pivotArea dataOnly="0" labelOnly="1" outline="0" fieldPosition="0">
        <references count="2">
          <reference field="0" count="1" selected="0">
            <x v="10"/>
          </reference>
          <reference field="4" count="1">
            <x v="0"/>
          </reference>
        </references>
      </pivotArea>
    </format>
  </format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EF7F20-6025-4CBE-BFA1-451A1F27228D}" name="PivotTable1" cacheId="14" applyNumberFormats="0" applyBorderFormats="0" applyFontFormats="0" applyPatternFormats="0" applyAlignmentFormats="0" applyWidthHeightFormats="1" dataCaption="." tag="fbc25a5d-c407-4665-a49b-7ee8049e1132" updatedVersion="8" minRefreshableVersion="3" useAutoFormatting="1" subtotalHiddenItems="1" itemPrintTitles="1" createdVersion="5" indent="0" compact="0" compactData="0" multipleFieldFilters="0" chartFormat="23">
  <location ref="B67:E70" firstHeaderRow="0" firstDataRow="1" firstDataCol="2"/>
  <pivotFields count="5">
    <pivotField axis="axisRow" compact="0" allDrilled="1" outline="0" subtotalTop="0" showAll="0" sortType="de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outline="0" subtotalTop="0" showAll="0" dataSourceSort="1" defaultSubtotal="0" defaultAttributeDrillState="1">
      <items count="2">
        <item x="0"/>
        <item x="1"/>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2">
    <field x="1"/>
    <field x="0"/>
  </rowFields>
  <rowItems count="3">
    <i>
      <x/>
      <x/>
    </i>
    <i>
      <x v="1"/>
      <x v="1"/>
    </i>
    <i t="grand">
      <x/>
    </i>
  </rowItems>
  <colFields count="1">
    <field x="-2"/>
  </colFields>
  <colItems count="2">
    <i>
      <x/>
    </i>
    <i i="1">
      <x v="1"/>
    </i>
  </colItems>
  <dataFields count="2">
    <dataField name="Sum of Grooming Sales" fld="2" baseField="0" baseItem="0" numFmtId="168"/>
    <dataField name="Sum of Time of Grooming in hours" fld="3" baseField="0" baseItem="0"/>
  </dataFields>
  <formats count="17">
    <format dxfId="64">
      <pivotArea dataOnly="0" outline="0" fieldPosition="0">
        <references count="1">
          <reference field="1" count="1">
            <x v="0"/>
          </reference>
        </references>
      </pivotArea>
    </format>
    <format dxfId="63">
      <pivotArea dataOnly="0" labelOnly="1" outline="0" fieldPosition="0">
        <references count="2">
          <reference field="0" count="12">
            <x v="0"/>
            <x v="1"/>
            <x v="2"/>
            <x v="3"/>
            <x v="4"/>
            <x v="5"/>
            <x v="6"/>
            <x v="7"/>
            <x v="8"/>
            <x v="9"/>
            <x v="10"/>
            <x v="11"/>
          </reference>
          <reference field="1" count="1" selected="0">
            <x v="0"/>
          </reference>
        </references>
      </pivotArea>
    </format>
    <format dxfId="62">
      <pivotArea type="all" dataOnly="0" outline="0" fieldPosition="0"/>
    </format>
    <format dxfId="61">
      <pivotArea outline="0" collapsedLevelsAreSubtotals="1" fieldPosition="0"/>
    </format>
    <format dxfId="60">
      <pivotArea field="1" type="button" dataOnly="0" labelOnly="1" outline="0" axis="axisRow" fieldPosition="0"/>
    </format>
    <format dxfId="59">
      <pivotArea field="0" type="button" dataOnly="0" labelOnly="1" outline="0" axis="axisRow" fieldPosition="1"/>
    </format>
    <format dxfId="58">
      <pivotArea dataOnly="0" labelOnly="1" outline="0" fieldPosition="0">
        <references count="1">
          <reference field="1" count="1">
            <x v="1"/>
          </reference>
        </references>
      </pivotArea>
    </format>
    <format dxfId="57">
      <pivotArea dataOnly="0" labelOnly="1" grandRow="1" outline="0" fieldPosition="0"/>
    </format>
    <format dxfId="56">
      <pivotArea dataOnly="0" labelOnly="1" outline="0" fieldPosition="0">
        <references count="1">
          <reference field="4294967294" count="2">
            <x v="0"/>
            <x v="1"/>
          </reference>
        </references>
      </pivotArea>
    </format>
    <format dxfId="55">
      <pivotArea type="all" dataOnly="0" outline="0" fieldPosition="0"/>
    </format>
    <format dxfId="54">
      <pivotArea outline="0" collapsedLevelsAreSubtotals="1" fieldPosition="0"/>
    </format>
    <format dxfId="53">
      <pivotArea field="1" type="button" dataOnly="0" labelOnly="1" outline="0" axis="axisRow" fieldPosition="0"/>
    </format>
    <format dxfId="52">
      <pivotArea field="0" type="button" dataOnly="0" labelOnly="1" outline="0" axis="axisRow" fieldPosition="1"/>
    </format>
    <format dxfId="51">
      <pivotArea dataOnly="0" labelOnly="1" outline="0" fieldPosition="0">
        <references count="1">
          <reference field="1" count="1">
            <x v="1"/>
          </reference>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 dxfId="48">
      <pivotArea outline="0" fieldPosition="0">
        <references count="1">
          <reference field="4294967294" count="1" selected="0">
            <x v="0"/>
          </reference>
        </references>
      </pivotArea>
    </format>
  </formats>
  <chartFormats count="4">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Transc_Grooming_Schedule].[Date].&amp;[2023-08-27T00:00:00]"/>
        <member name="[Transc_Grooming_Schedule].[Date].&amp;[2023-08-28T00:00:00]"/>
      </members>
    </pivotHierarchy>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Dark14" showRowHeaders="1" showColHeaders="1" showRowStripes="0" showColStripes="0" showLastColumn="1"/>
  <rowHierarchiesUsage count="2">
    <rowHierarchyUsage hierarchyUsage="19"/>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B_Pet_Grooming_Activity]"/>
        <x15:activeTabTopLevelEntity name="[Transc_Grooming_Schedu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er_Name1" xr10:uid="{80B5342F-51B8-40D3-A58A-CA99A1C7C077}" sourceName="[DB_Grooming_Salon_Employees].[Worker Name]">
  <pivotTables>
    <pivotTable tabId="6" name="PivotTable3"/>
  </pivotTables>
  <data>
    <olap pivotCacheId="1454193764">
      <levels count="2">
        <level uniqueName="[DB_Grooming_Salon_Employees].[Worker Name].[(All)]" sourceCaption="(All)" count="0"/>
        <level uniqueName="[DB_Grooming_Salon_Employees].[Worker Name].[Worker Name]" sourceCaption="Worker Name" count="3">
          <ranges>
            <range startItem="0">
              <i n="[DB_Grooming_Salon_Employees].[Worker Name].&amp;[Mahesh]" c="Mahesh"/>
              <i n="[DB_Grooming_Salon_Employees].[Worker Name].&amp;[Rahul]" c="Rahul"/>
              <i n="[DB_Grooming_Salon_Employees].[Worker Name].&amp;[Raj]" c="Raj"/>
            </range>
          </ranges>
        </level>
      </levels>
      <selections count="1">
        <selection n="[DB_Grooming_Salon_Employees].[Worker Name].&amp;[Mahesh]"/>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er_Name2" xr10:uid="{38A8B1EF-9B2A-4AEE-ACE9-D1371A7B03F3}" sourceName="Worker Name">
  <pivotTables>
    <pivotTable tabId="6" name="PivotTable2"/>
  </pivotTables>
  <data>
    <tabular pivotCacheId="536597128">
      <items count="3">
        <i x="0"/>
        <i x="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er_Name" xr10:uid="{E5303F45-BA65-42B2-A6A6-F674ED34304B}" sourceName="[Transc_Grooming_Schedule].[Worker Name]">
  <pivotTables>
    <pivotTable tabId="6" name="PivotTable4"/>
  </pivotTables>
  <data>
    <olap pivotCacheId="1226256186">
      <levels count="2">
        <level uniqueName="[Transc_Grooming_Schedule].[Worker Name].[(All)]" sourceCaption="(All)" count="0"/>
        <level uniqueName="[Transc_Grooming_Schedule].[Worker Name].[Worker Name]" sourceCaption="Worker Name" count="2">
          <ranges>
            <range startItem="0">
              <i n="[Transc_Grooming_Schedule].[Worker Name].&amp;[Mahesh]" c="Mahesh"/>
              <i n="[Transc_Grooming_Schedule].[Worker Name].&amp;[Rahul]" c="Rahul"/>
            </range>
          </ranges>
        </level>
      </levels>
      <selections count="1">
        <selection n="[Transc_Grooming_Schedule].[Worker Name].&amp;[Rahu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oming_Start_Time1" xr10:uid="{E983322F-241D-4847-B448-32F7C7521593}" sourceName="[Transc_Grooming_Schedule].[Grooming Start Time]">
  <pivotTables>
    <pivotTable tabId="6" name="PivotTable1"/>
  </pivotTables>
  <data>
    <olap pivotCacheId="1226256186">
      <levels count="2">
        <level uniqueName="[Transc_Grooming_Schedule].[Grooming Start Time].[(All)]" sourceCaption="(All)" count="0"/>
        <level uniqueName="[Transc_Grooming_Schedule].[Grooming Start Time].[Grooming Start Time]" sourceCaption="Grooming Start Time" count="7">
          <ranges>
            <range startItem="0">
              <i n="[Transc_Grooming_Schedule].[Grooming Start Time].&amp;[1899-12-30T08:00:00]" c="8:00:00 AM"/>
              <i n="[Transc_Grooming_Schedule].[Grooming Start Time].&amp;[1899-12-30T10:00:00]" c="10:00:00 AM"/>
              <i n="[Transc_Grooming_Schedule].[Grooming Start Time].&amp;[1899-12-30T05:00:00]" c="5:00:00 AM" nd="1"/>
              <i n="[Transc_Grooming_Schedule].[Grooming Start Time].&amp;[1899-12-30T06:00:00]" c="6:00:00 AM" nd="1"/>
              <i n="[Transc_Grooming_Schedule].[Grooming Start Time].&amp;[1899-12-30T07:00:00]" c="7:00:00 AM" nd="1"/>
              <i n="[Transc_Grooming_Schedule].[Grooming Start Time].&amp;[1899-12-30T09:00:00]" c="9:00:00 AM" nd="1"/>
              <i n="[Transc_Grooming_Schedule].[Grooming Start Time].&amp;[1899-12-30T11:00:00]" c="11:00:00 AM" nd="1"/>
            </range>
          </ranges>
        </level>
      </levels>
      <selections count="1">
        <selection n="[Transc_Grooming_Schedule].[Grooming Start Tim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oming_End_Time1" xr10:uid="{275E2798-A5AE-47C1-B8E2-7E5A445A2F56}" sourceName="[Transc_Grooming_Schedule].[Grooming End Time]">
  <pivotTables>
    <pivotTable tabId="6" name="PivotTable1"/>
  </pivotTables>
  <data>
    <olap pivotCacheId="1226256186">
      <levels count="2">
        <level uniqueName="[Transc_Grooming_Schedule].[Grooming End Time].[(All)]" sourceCaption="(All)" count="0"/>
        <level uniqueName="[Transc_Grooming_Schedule].[Grooming End Time].[Grooming End Time]" sourceCaption="Grooming End Time" count="8">
          <ranges>
            <range startItem="0">
              <i n="[Transc_Grooming_Schedule].[Grooming End Time].&amp;[1899-12-30T10:00:00]" c="10:00:00 AM"/>
              <i n="[Transc_Grooming_Schedule].[Grooming End Time].&amp;[1899-12-30T11:00:00]" c="11:00:00 AM"/>
              <i n="[Transc_Grooming_Schedule].[Grooming End Time].&amp;[1899-12-30T06:00:00]" c="6:00:00 AM" nd="1"/>
              <i n="[Transc_Grooming_Schedule].[Grooming End Time].&amp;[1899-12-30T07:00:00]" c="7:00:00 AM" nd="1"/>
              <i n="[Transc_Grooming_Schedule].[Grooming End Time].&amp;[1899-12-30T08:00:00]" c="8:00:00 AM" nd="1"/>
              <i n="[Transc_Grooming_Schedule].[Grooming End Time].&amp;[1899-12-30T09:00:00]" c="9:00:00 AM" nd="1"/>
              <i n="[Transc_Grooming_Schedule].[Grooming End Time].&amp;[1899-12-30T12:00:00]" c="12:00:00 PM" nd="1"/>
              <i n="[Transc_Grooming_Schedule].[Grooming End Time].&amp;[1899-12-30T13:00:00]" c="1:00:00 PM" nd="1"/>
            </range>
          </ranges>
        </level>
      </levels>
      <selections count="1">
        <selection n="[Transc_Grooming_Schedule].[Grooming End Tim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Payment1" xr10:uid="{F4078EA0-E9A9-4EAC-BC06-288DE9A1EEC2}" sourceName="[Transc_Grooming_Schedule].[Type of Payment]">
  <pivotTables>
    <pivotTable tabId="6" name="PivotTable1"/>
  </pivotTables>
  <data>
    <olap pivotCacheId="1226256186">
      <levels count="2">
        <level uniqueName="[Transc_Grooming_Schedule].[Type of Payment].[(All)]" sourceCaption="(All)" count="0"/>
        <level uniqueName="[Transc_Grooming_Schedule].[Type of Payment].[Type of Payment]" sourceCaption="Type of Payment" count="3">
          <ranges>
            <range startItem="0">
              <i n="[Transc_Grooming_Schedule].[Type of Payment].&amp;[Cash]" c="Cash"/>
              <i n="[Transc_Grooming_Schedule].[Type of Payment].&amp;[UPI]" c="UPI"/>
              <i n="[Transc_Grooming_Schedule].[Type of Payment].&amp;[Card]" c="Card" nd="1"/>
            </range>
          </ranges>
        </level>
      </levels>
      <selections count="1">
        <selection n="[Transc_Grooming_Schedule].[Type of Payment].[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er_Name3" xr10:uid="{8854BF2E-C3AB-402F-BDD2-301B8D852F31}" sourceName="[Transc_Grooming_Schedule].[Worker Name]">
  <pivotTables>
    <pivotTable tabId="6" name="PivotTable1"/>
  </pivotTables>
  <data>
    <olap pivotCacheId="1226256186">
      <levels count="2">
        <level uniqueName="[Transc_Grooming_Schedule].[Worker Name].[(All)]" sourceCaption="(All)" count="0"/>
        <level uniqueName="[Transc_Grooming_Schedule].[Worker Name].[Worker Name]" sourceCaption="Worker Name" count="2">
          <ranges>
            <range startItem="0">
              <i n="[Transc_Grooming_Schedule].[Worker Name].&amp;[Mahesh]" c="Mahesh"/>
              <i n="[Transc_Grooming_Schedule].[Worker Name].&amp;[Rahul]" c="Rahul"/>
            </range>
          </ranges>
        </level>
      </levels>
      <selections count="1">
        <selection n="[Transc_Grooming_Schedule].[Worker Nam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D96EAFB4-8E7C-462E-91B4-06B574D150DD}" sourceName="[Transc_Grooming_Schedule].[Date]">
  <pivotTables>
    <pivotTable tabId="6" name="PivotTable1"/>
  </pivotTables>
  <data>
    <olap pivotCacheId="1584198875">
      <levels count="2">
        <level uniqueName="[Transc_Grooming_Schedule].[Date].[(All)]" sourceCaption="(All)" count="0"/>
        <level uniqueName="[Transc_Grooming_Schedule].[Date].[Date]" sourceCaption="Date" count="41">
          <ranges>
            <range startItem="0">
              <i n="[Transc_Grooming_Schedule].[Date].&amp;[2023-08-01T00:00:00]" c="01-08-23"/>
              <i n="[Transc_Grooming_Schedule].[Date].&amp;[2023-08-02T00:00:00]" c="02-08-23"/>
              <i n="[Transc_Grooming_Schedule].[Date].&amp;[2023-08-03T00:00:00]" c="03-08-23"/>
              <i n="[Transc_Grooming_Schedule].[Date].&amp;[2023-08-04T00:00:00]" c="04-08-23"/>
              <i n="[Transc_Grooming_Schedule].[Date].&amp;[2023-08-05T00:00:00]" c="05-08-23"/>
              <i n="[Transc_Grooming_Schedule].[Date].&amp;[2023-08-06T00:00:00]" c="06-08-23"/>
              <i n="[Transc_Grooming_Schedule].[Date].&amp;[2023-08-07T00:00:00]" c="07-08-23"/>
              <i n="[Transc_Grooming_Schedule].[Date].&amp;[2023-08-08T00:00:00]" c="08-08-23"/>
              <i n="[Transc_Grooming_Schedule].[Date].&amp;[2023-08-09T00:00:00]" c="09-08-23"/>
              <i n="[Transc_Grooming_Schedule].[Date].&amp;[2023-08-10T00:00:00]" c="10-08-23"/>
              <i n="[Transc_Grooming_Schedule].[Date].&amp;[2023-08-11T00:00:00]" c="11-08-23"/>
              <i n="[Transc_Grooming_Schedule].[Date].&amp;[2023-08-12T00:00:00]" c="12-08-23"/>
              <i n="[Transc_Grooming_Schedule].[Date].&amp;[2023-08-13T00:00:00]" c="13-08-23"/>
              <i n="[Transc_Grooming_Schedule].[Date].&amp;[2023-08-14T00:00:00]" c="14-08-23"/>
              <i n="[Transc_Grooming_Schedule].[Date].&amp;[2023-08-15T00:00:00]" c="15-08-23"/>
              <i n="[Transc_Grooming_Schedule].[Date].&amp;[2023-08-16T00:00:00]" c="16-08-23"/>
              <i n="[Transc_Grooming_Schedule].[Date].&amp;[2023-08-17T00:00:00]" c="17-08-23"/>
              <i n="[Transc_Grooming_Schedule].[Date].&amp;[2023-08-18T00:00:00]" c="18-08-23"/>
              <i n="[Transc_Grooming_Schedule].[Date].&amp;[2023-08-19T00:00:00]" c="19-08-23"/>
              <i n="[Transc_Grooming_Schedule].[Date].&amp;[2023-08-20T00:00:00]" c="20-08-23"/>
              <i n="[Transc_Grooming_Schedule].[Date].&amp;[2023-08-21T00:00:00]" c="21-08-23"/>
              <i n="[Transc_Grooming_Schedule].[Date].&amp;[2023-08-22T00:00:00]" c="22-08-23"/>
              <i n="[Transc_Grooming_Schedule].[Date].&amp;[2023-08-23T00:00:00]" c="23-08-23"/>
              <i n="[Transc_Grooming_Schedule].[Date].&amp;[2023-08-24T00:00:00]" c="24-08-23"/>
              <i n="[Transc_Grooming_Schedule].[Date].&amp;[2023-08-25T00:00:00]" c="25-08-23"/>
              <i n="[Transc_Grooming_Schedule].[Date].&amp;[2023-08-26T00:00:00]" c="26-08-23"/>
              <i n="[Transc_Grooming_Schedule].[Date].&amp;[2023-08-27T00:00:00]" c="27-08-23"/>
              <i n="[Transc_Grooming_Schedule].[Date].&amp;[2023-08-28T00:00:00]" c="28-08-23"/>
              <i n="[Transc_Grooming_Schedule].[Date].&amp;[2023-08-29T00:00:00]" c="29-08-23"/>
              <i n="[Transc_Grooming_Schedule].[Date].&amp;[2023-08-30T00:00:00]" c="30-08-23"/>
              <i n="[Transc_Grooming_Schedule].[Date].&amp;[2023-08-31T00:00:00]" c="31-08-23"/>
              <i n="[Transc_Grooming_Schedule].[Date].&amp;[2023-09-01T00:00:00]" c="01-09-23"/>
              <i n="[Transc_Grooming_Schedule].[Date].&amp;[2023-09-02T00:00:00]" c="02-09-23"/>
              <i n="[Transc_Grooming_Schedule].[Date].&amp;[2023-09-03T00:00:00]" c="03-09-23"/>
              <i n="[Transc_Grooming_Schedule].[Date].&amp;[2023-09-04T00:00:00]" c="04-09-23"/>
              <i n="[Transc_Grooming_Schedule].[Date].&amp;[2023-09-05T00:00:00]" c="05-09-23"/>
              <i n="[Transc_Grooming_Schedule].[Date].&amp;[2023-09-06T00:00:00]" c="06-09-23"/>
              <i n="[Transc_Grooming_Schedule].[Date].&amp;[2023-09-07T00:00:00]" c="07-09-23"/>
              <i n="[Transc_Grooming_Schedule].[Date].&amp;[2023-09-08T00:00:00]" c="08-09-23"/>
              <i n="[Transc_Grooming_Schedule].[Date].&amp;[2023-09-09T00:00:00]" c="09-09-23"/>
              <i n="[Transc_Grooming_Schedule].[Date].&amp;[2023-09-10T00:00:00]" c="10-09-23"/>
            </range>
          </ranges>
        </level>
      </levels>
      <selections count="2">
        <selection n="[Transc_Grooming_Schedule].[Date].&amp;[2023-08-27T00:00:00]"/>
        <selection n="[Transc_Grooming_Schedule].[Date].&amp;[2023-08-28T00:00:0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er Name 1" xr10:uid="{64C75E0C-9F1E-412B-AE0C-F8458B84991D}" cache="Slicer_Worker_Name1" caption="Worker Name" level="1" rowHeight="241300"/>
  <slicer name="Worker Name 2" xr10:uid="{6DE228D7-4EDA-44F3-9966-7ECE4ECE22F3}" cache="Slicer_Worker_Name2" caption="Worker Name" rowHeight="241300"/>
  <slicer name="Worker Name" xr10:uid="{E9D24570-F4EC-4B04-9B70-3DBDED10A930}" cache="Slicer_Worker_Name" caption="Worker Name" level="1" rowHeight="241300"/>
  <slicer name="Worker Name 3" xr10:uid="{B616CE4E-2DCB-4610-A5B8-024451D21C27}" cache="Slicer_Worker_Name" caption="Worker Name" level="1" rowHeight="241300"/>
  <slicer name="Grooming Start Time 1" xr10:uid="{EF5DD878-9106-46E3-94FC-309C79341587}" cache="Slicer_Grooming_Start_Time1" caption="Grooming Start Time" level="1" rowHeight="241300"/>
  <slicer name="Grooming End Time 1" xr10:uid="{C7C82871-36E6-4602-9656-A9ADBF7289FA}" cache="Slicer_Grooming_End_Time1" caption="Grooming End Time" level="1" rowHeight="241300"/>
  <slicer name="Type of Payment 1" xr10:uid="{C1D77142-5306-4D0C-A3DC-2973ADCAE254}" cache="Slicer_Type_of_Payment1" caption="Type of Payment" level="1" rowHeight="241300"/>
  <slicer name="Worker Name 5" xr10:uid="{B5227639-6DFE-404F-BDD0-CD741CB4C001}" cache="Slicer_Worker_Name3" caption="Worker Name" level="1" rowHeight="241300"/>
  <slicer name="Date" xr10:uid="{667A2C10-9AAE-4642-9DFF-50CC8BA8F0F0}" cache="Slicer_Date" caption="Date" startItem="24"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F87D4A-252F-46F8-B4CC-CDEAC60433C7}" name="DB_Pet_Grooming_Activity" displayName="DB_Pet_Grooming_Activity" ref="B28:F43" totalsRowShown="0" headerRowDxfId="91">
  <autoFilter ref="B28:F43" xr:uid="{90F87D4A-252F-46F8-B4CC-CDEAC60433C7}"/>
  <tableColumns count="5">
    <tableColumn id="1" xr3:uid="{7755AE02-8D7C-42A1-8196-A54013324912}" name="Pet Grooming Activity"/>
    <tableColumn id="2" xr3:uid="{639773B2-F5B2-4FE8-BF67-BDD373731364}" name="Price" dataDxfId="90"/>
    <tableColumn id="3" xr3:uid="{49B62799-4DD5-4893-92AE-8DCBBB5CE135}" name="Total Price" dataDxfId="89"/>
    <tableColumn id="4" xr3:uid="{2BEAF033-4D1F-4446-842C-A1A7539FD0E3}" name="Estimated time in hours"/>
    <tableColumn id="6" xr3:uid="{38C0C6E5-E7EA-4DF3-997E-10C2F828D1E1}" name="Total Time Taken" dataDxfId="88">
      <calculatedColumnFormula>$E$29+DB_Pet_Grooming_Activity[[#This Row],[Estimated time in hours]]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9A5FF7-6743-4CC6-8A88-DF4A39106A64}" name="DB_Grooming_kit_purchase" displayName="DB_Grooming_kit_purchase" ref="K29:L33" totalsRowShown="0" headerRowDxfId="87">
  <autoFilter ref="K29:L33" xr:uid="{449A5FF7-6743-4CC6-8A88-DF4A39106A64}"/>
  <tableColumns count="2">
    <tableColumn id="1" xr3:uid="{0D1CF09E-8624-4689-8C0A-BD6612FDF713}" name="Grooming Accessories for both Cats  and Dogs"/>
    <tableColumn id="2" xr3:uid="{A82F9A35-72B3-4DB4-B449-ECD57AFF93E0}" name="Price" dataDxfId="8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60A500-DC8C-48F1-B208-FEE69A2D2291}" name="DB_Grooming_Salon_Employees" displayName="DB_Grooming_Salon_Employees" ref="B18:D21" totalsRowShown="0">
  <autoFilter ref="B18:D21" xr:uid="{A860A500-DC8C-48F1-B208-FEE69A2D2291}"/>
  <tableColumns count="3">
    <tableColumn id="1" xr3:uid="{C74746E2-575E-4A39-B3DD-BFED69FED7F4}" name="Employee ID"/>
    <tableColumn id="2" xr3:uid="{ABCD7875-10B1-4EDE-9146-F1CA68A663D5}" name="Worker Name"/>
    <tableColumn id="3" xr3:uid="{1527B252-67D6-43D9-ACF2-CF481ADF28FA}" name="Job"/>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009278-8955-428A-8447-4BA2A5DEE50B}" name="DB_Payment_types" displayName="DB_Payment_types" ref="K35:K38" totalsRowShown="0" headerRowDxfId="85">
  <autoFilter ref="K35:K38" xr:uid="{C3009278-8955-428A-8447-4BA2A5DEE50B}"/>
  <tableColumns count="1">
    <tableColumn id="1" xr3:uid="{6C2F7952-EC24-41C5-BB18-7098D4DA4C6E}" name="Types Of Paym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BC3B1B-4062-4CA4-85BB-9EBC8D808BDE}" name="DB_customers" displayName="DB_customers" ref="H28:I39" totalsRowShown="0" headerRowDxfId="84" headerRowBorderDxfId="83" tableBorderDxfId="82">
  <autoFilter ref="H28:I39" xr:uid="{16BC3B1B-4062-4CA4-85BB-9EBC8D808BDE}"/>
  <tableColumns count="2">
    <tableColumn id="1" xr3:uid="{2BEDD627-5371-479B-A17F-0C8BC2CCA0FD}" name="DB_Customers"/>
    <tableColumn id="2" xr3:uid="{393F0160-D5A1-4E13-A992-04F7BBB56825}" name="Email I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309B09-0972-4C3E-8CFD-6FDACB3CF2EB}" name="DB_POC" displayName="DB_POC" ref="K42:K46" totalsRowShown="0" headerRowDxfId="81" headerRowBorderDxfId="80" tableBorderDxfId="79">
  <autoFilter ref="K42:K46" xr:uid="{C7309B09-0972-4C3E-8CFD-6FDACB3CF2EB}"/>
  <tableColumns count="1">
    <tableColumn id="1" xr3:uid="{550E0954-DC4E-4C0C-BD76-500C579C2354}" name="DB_Point of Conta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42EFC23-7ED3-4E2F-95E5-6DBCE8400ACB}" name="Transc_Grooming_Schedule" displayName="Transc_Grooming_Schedule" ref="B9:L50" totalsRowShown="0" headerRowDxfId="78">
  <autoFilter ref="B9:L50" xr:uid="{C42EFC23-7ED3-4E2F-95E5-6DBCE8400ACB}"/>
  <tableColumns count="11">
    <tableColumn id="1" xr3:uid="{554845F5-3E13-4F0E-8C06-7E47AA91DD1C}" name="Date" dataDxfId="77"/>
    <tableColumn id="2" xr3:uid="{45A32C2A-6B79-4EE0-80F5-EB76C8F4AF47}" name="Customer Name"/>
    <tableColumn id="3" xr3:uid="{E660D009-4564-4C7B-B746-CAF7A34C3AB6}" name="Worker Name"/>
    <tableColumn id="4" xr3:uid="{BB28B596-BB09-4B2A-A513-262D5FCB1713}" name="Order Id" dataDxfId="76"/>
    <tableColumn id="5" xr3:uid="{04BC0FE5-F1C2-4FD0-B8C0-FC01318D584A}" name="Grooming Activity" dataDxfId="75"/>
    <tableColumn id="10" xr3:uid="{728A22C8-D462-452A-9FD2-4105314AC530}" name="Point of Contact" dataDxfId="74">
      <calculatedColumnFormula array="1">_xlfn.XLOOKUP(Transc_Grooming_Schedule[[#This Row],[Customer Name]],Transac_Customer[Customer Name],Transac_Customer[Point of contact],XXXX,0,1)</calculatedColumnFormula>
    </tableColumn>
    <tableColumn id="6" xr3:uid="{7287DC89-9122-4E2F-BFC9-1898C889548E}" name="Grooming Start Time" dataDxfId="73">
      <calculatedColumnFormula>I9</calculatedColumnFormula>
    </tableColumn>
    <tableColumn id="7" xr3:uid="{77410F0A-4960-49F1-AA9A-5C5F08FD44DB}" name="Grooming End Time" dataDxfId="72">
      <calculatedColumnFormula>H10+TIME(J10,,)</calculatedColumnFormula>
    </tableColumn>
    <tableColumn id="8" xr3:uid="{19FACCB5-6946-4A3D-9253-11656A97BD15}" name="Time of Grooming in hours" dataDxfId="71"/>
    <tableColumn id="9" xr3:uid="{5C73F78B-AF99-493F-A273-E2E3E7548F7A}" name="Grooming Sales" dataDxfId="70"/>
    <tableColumn id="12" xr3:uid="{4690CA8F-442B-43B9-B432-744FD5681C68}" name="Type of Paym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D8D1E06-05E7-4A3B-97B0-1AEC54C315B5}" name="Transactions_Grooming_Shop_Sales" displayName="Transactions_Grooming_Shop_Sales" ref="N9:U50" totalsRowShown="0">
  <autoFilter ref="N9:U50" xr:uid="{ED8D1E06-05E7-4A3B-97B0-1AEC54C315B5}"/>
  <tableColumns count="8">
    <tableColumn id="1" xr3:uid="{27526C6A-0FD8-4365-92AC-195DB2B87481}" name="Date" dataDxfId="69"/>
    <tableColumn id="2" xr3:uid="{68A9E132-9B52-4897-A851-A0590F8C9903}" name="Customer Name"/>
    <tableColumn id="3" xr3:uid="{D7006AD0-8FC9-49D0-A30B-0399ADA8454E}" name="Worker Name"/>
    <tableColumn id="4" xr3:uid="{65C29D86-C4AE-446E-9577-25F7252729C0}" name="Order Id"/>
    <tableColumn id="8" xr3:uid="{2F5665F6-DE23-415F-B095-20B8BDA8EC6D}" name="Point of Contact" dataDxfId="68">
      <calculatedColumnFormula array="1">_xlfn.XLOOKUP(Transactions_Grooming_Shop_Sales[[#This Row],[Customer Name]],Transac_Customer[Customer Name],Transac_Customer[Point of contact],XXXX,0,1)</calculatedColumnFormula>
    </tableColumn>
    <tableColumn id="5" xr3:uid="{CFABFE5A-2B30-4D3E-8FF0-A6BB9AD53A59}" name="Grooming Items Bought"/>
    <tableColumn id="6" xr3:uid="{4E25B236-2041-4F0A-9D62-A538BF8C9787}" name="Grooming shop sales" dataDxfId="67">
      <calculatedColumnFormula array="1">_xlfn.XLOOKUP(S10,[1]!DB_Grooming_kit_purchase[Grooming Accessories for both Cats  and Dogs],[1]!DB_Grooming_kit_purchase[Price],XXXX,0,1)</calculatedColumnFormula>
    </tableColumn>
    <tableColumn id="7" xr3:uid="{72901388-3DBF-4914-B2CB-817C3F826EA2}" name="Type of Payment" dataDxfId="6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C3A749-E375-45B5-963A-625F4127B1CF}" name="Transac_Customer" displayName="Transac_Customer" ref="X9:AD20" totalsRowShown="0">
  <autoFilter ref="X9:AD20" xr:uid="{C5C3A749-E375-45B5-963A-625F4127B1CF}"/>
  <tableColumns count="7">
    <tableColumn id="1" xr3:uid="{DA1570FA-0CB1-40A9-AB49-14A2C72C5E07}" name="Customer Name"/>
    <tableColumn id="2" xr3:uid="{05CC3A17-52AB-4C2B-A7F0-30BC149A5220}" name="Customer's Pet"/>
    <tableColumn id="3" xr3:uid="{4FA91CDF-FEF2-44B0-A35D-41EF43ED9DF1}" name="Point of contact"/>
    <tableColumn id="4" xr3:uid="{831F2EAB-676D-45E9-B4A2-7ED31550C2CC}" name="Worker Name"/>
    <tableColumn id="5" xr3:uid="{1D084AEA-3704-4FC6-AAA8-ACE1A7014D0E}" name="FeedBack" dataDxfId="65"/>
    <tableColumn id="6" xr3:uid="{AD7B3AF6-A614-4804-8E68-8A6EA5B4314B}" name="Remark"/>
    <tableColumn id="7" xr3:uid="{C31043F5-5D76-485A-BE6E-4EB25CD91F93}" name="Feed Back Points out of 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kesh62@gmail.com" TargetMode="External"/><Relationship Id="rId13" Type="http://schemas.openxmlformats.org/officeDocument/2006/relationships/table" Target="../tables/table1.xml"/><Relationship Id="rId18" Type="http://schemas.openxmlformats.org/officeDocument/2006/relationships/table" Target="../tables/table6.xml"/><Relationship Id="rId3" Type="http://schemas.openxmlformats.org/officeDocument/2006/relationships/hyperlink" Target="mailto:hari62@gmail.com" TargetMode="External"/><Relationship Id="rId7" Type="http://schemas.openxmlformats.org/officeDocument/2006/relationships/hyperlink" Target="mailto:supriya62@gmail.com" TargetMode="External"/><Relationship Id="rId12" Type="http://schemas.openxmlformats.org/officeDocument/2006/relationships/drawing" Target="../drawings/drawing1.xml"/><Relationship Id="rId17" Type="http://schemas.openxmlformats.org/officeDocument/2006/relationships/table" Target="../tables/table5.xml"/><Relationship Id="rId2" Type="http://schemas.openxmlformats.org/officeDocument/2006/relationships/hyperlink" Target="mailto:abhishek62@gmail.com" TargetMode="External"/><Relationship Id="rId16" Type="http://schemas.openxmlformats.org/officeDocument/2006/relationships/table" Target="../tables/table4.xml"/><Relationship Id="rId1" Type="http://schemas.openxmlformats.org/officeDocument/2006/relationships/hyperlink" Target="mailto:ganesh62@gmail.com" TargetMode="External"/><Relationship Id="rId6" Type="http://schemas.openxmlformats.org/officeDocument/2006/relationships/hyperlink" Target="mailto:manas62@gmail.com" TargetMode="External"/><Relationship Id="rId11" Type="http://schemas.openxmlformats.org/officeDocument/2006/relationships/hyperlink" Target="mailto:ellur62@gmail.com" TargetMode="External"/><Relationship Id="rId5" Type="http://schemas.openxmlformats.org/officeDocument/2006/relationships/hyperlink" Target="mailto:pandya62@gmail.com" TargetMode="External"/><Relationship Id="rId15" Type="http://schemas.openxmlformats.org/officeDocument/2006/relationships/table" Target="../tables/table3.xml"/><Relationship Id="rId10" Type="http://schemas.openxmlformats.org/officeDocument/2006/relationships/hyperlink" Target="mailto:nisha62@gmail.com" TargetMode="External"/><Relationship Id="rId4" Type="http://schemas.openxmlformats.org/officeDocument/2006/relationships/hyperlink" Target="mailto:rajesh62@gmail.com" TargetMode="External"/><Relationship Id="rId9" Type="http://schemas.openxmlformats.org/officeDocument/2006/relationships/hyperlink" Target="mailto:teth62@gmail.com" TargetMode="External"/><Relationship Id="rId1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4C8C-71A6-4BB3-BD34-7C86D434C772}">
  <dimension ref="B7:L46"/>
  <sheetViews>
    <sheetView topLeftCell="G1" zoomScale="57" zoomScaleNormal="85" workbookViewId="0">
      <pane ySplit="10" topLeftCell="A11" activePane="bottomLeft" state="frozen"/>
      <selection pane="bottomLeft" activeCell="G23" sqref="G23"/>
    </sheetView>
  </sheetViews>
  <sheetFormatPr defaultRowHeight="14.5" x14ac:dyDescent="0.35"/>
  <cols>
    <col min="2" max="2" width="46.54296875" customWidth="1"/>
    <col min="3" max="3" width="21" bestFit="1" customWidth="1"/>
    <col min="4" max="4" width="32.08984375" bestFit="1" customWidth="1"/>
    <col min="5" max="5" width="31.54296875" bestFit="1" customWidth="1"/>
    <col min="6" max="7" width="19.453125" customWidth="1"/>
    <col min="8" max="8" width="38.54296875" bestFit="1" customWidth="1"/>
    <col min="9" max="9" width="38.54296875" customWidth="1"/>
    <col min="10" max="10" width="25.54296875" customWidth="1"/>
    <col min="11" max="11" width="25.08984375" customWidth="1"/>
    <col min="12" max="12" width="17.453125" bestFit="1" customWidth="1"/>
    <col min="13" max="13" width="32.7265625" bestFit="1" customWidth="1"/>
    <col min="14" max="14" width="24.6328125" bestFit="1" customWidth="1"/>
    <col min="15" max="15" width="21" customWidth="1"/>
    <col min="16" max="16" width="58.81640625" bestFit="1" customWidth="1"/>
    <col min="17" max="17" width="12.36328125" bestFit="1" customWidth="1"/>
    <col min="18" max="18" width="30.90625" customWidth="1"/>
    <col min="19" max="19" width="10.453125" customWidth="1"/>
    <col min="20" max="20" width="41.81640625" bestFit="1" customWidth="1"/>
    <col min="22" max="22" width="32.453125" customWidth="1"/>
    <col min="29" max="29" width="18.08984375" customWidth="1"/>
  </cols>
  <sheetData>
    <row r="7" spans="2:2" ht="4" customHeight="1" x14ac:dyDescent="0.35"/>
    <row r="8" spans="2:2" hidden="1" x14ac:dyDescent="0.35"/>
    <row r="9" spans="2:2" hidden="1" x14ac:dyDescent="0.35"/>
    <row r="15" spans="2:2" ht="18.5" x14ac:dyDescent="0.45">
      <c r="B15" s="1" t="s">
        <v>0</v>
      </c>
    </row>
    <row r="17" spans="2:12" ht="17.5" x14ac:dyDescent="0.35">
      <c r="B17" s="2" t="s">
        <v>1</v>
      </c>
      <c r="C17" s="2"/>
      <c r="D17" s="2"/>
    </row>
    <row r="18" spans="2:12" x14ac:dyDescent="0.35">
      <c r="B18" t="s">
        <v>2</v>
      </c>
      <c r="C18" t="s">
        <v>3</v>
      </c>
      <c r="D18" t="s">
        <v>4</v>
      </c>
    </row>
    <row r="19" spans="2:12" x14ac:dyDescent="0.35">
      <c r="B19">
        <v>12345</v>
      </c>
      <c r="C19" t="s">
        <v>5</v>
      </c>
      <c r="D19" t="s">
        <v>6</v>
      </c>
    </row>
    <row r="20" spans="2:12" x14ac:dyDescent="0.35">
      <c r="B20">
        <v>12346</v>
      </c>
      <c r="C20" t="s">
        <v>7</v>
      </c>
      <c r="D20" t="s">
        <v>8</v>
      </c>
    </row>
    <row r="21" spans="2:12" x14ac:dyDescent="0.35">
      <c r="B21">
        <v>12356</v>
      </c>
      <c r="C21" t="s">
        <v>9</v>
      </c>
      <c r="D21" t="s">
        <v>8</v>
      </c>
    </row>
    <row r="27" spans="2:12" ht="17.5" x14ac:dyDescent="0.35">
      <c r="B27" s="2" t="s">
        <v>10</v>
      </c>
      <c r="C27" s="2"/>
      <c r="D27" s="2"/>
      <c r="E27" s="2"/>
    </row>
    <row r="28" spans="2:12" ht="18.5" x14ac:dyDescent="0.45">
      <c r="B28" s="1" t="s">
        <v>11</v>
      </c>
      <c r="C28" s="1" t="s">
        <v>12</v>
      </c>
      <c r="D28" s="1" t="s">
        <v>13</v>
      </c>
      <c r="E28" s="1" t="s">
        <v>14</v>
      </c>
      <c r="F28" s="1" t="s">
        <v>15</v>
      </c>
      <c r="G28" s="1"/>
      <c r="H28" s="3" t="s">
        <v>16</v>
      </c>
      <c r="I28" s="38" t="s">
        <v>126</v>
      </c>
      <c r="K28" s="4" t="s">
        <v>17</v>
      </c>
      <c r="L28" s="4"/>
    </row>
    <row r="29" spans="2:12" x14ac:dyDescent="0.35">
      <c r="B29" s="5" t="s">
        <v>18</v>
      </c>
      <c r="C29" s="6">
        <v>499</v>
      </c>
      <c r="D29" s="6">
        <v>499</v>
      </c>
      <c r="E29">
        <v>2</v>
      </c>
      <c r="F29">
        <f>DB_Pet_Grooming_Activity[[#This Row],[Estimated time in hours]]</f>
        <v>2</v>
      </c>
      <c r="H29" t="s">
        <v>19</v>
      </c>
      <c r="I29" s="39" t="s">
        <v>127</v>
      </c>
      <c r="K29" s="7" t="s">
        <v>20</v>
      </c>
      <c r="L29" s="7" t="s">
        <v>12</v>
      </c>
    </row>
    <row r="30" spans="2:12" x14ac:dyDescent="0.35">
      <c r="B30" t="s">
        <v>21</v>
      </c>
      <c r="C30" s="6">
        <v>299</v>
      </c>
      <c r="D30" s="6">
        <f>DB_Pet_Grooming_Activity[[#This Row],[Price]]+$C$29</f>
        <v>798</v>
      </c>
      <c r="E30">
        <v>1</v>
      </c>
      <c r="F30">
        <f>$E$29+DB_Pet_Grooming_Activity[[#This Row],[Estimated time in hours]]</f>
        <v>3</v>
      </c>
      <c r="H30" t="s">
        <v>22</v>
      </c>
      <c r="I30" s="39" t="s">
        <v>128</v>
      </c>
      <c r="K30" t="s">
        <v>23</v>
      </c>
      <c r="L30" s="8">
        <v>1499</v>
      </c>
    </row>
    <row r="31" spans="2:12" x14ac:dyDescent="0.35">
      <c r="B31" t="s">
        <v>24</v>
      </c>
      <c r="C31" s="6">
        <v>239</v>
      </c>
      <c r="D31" s="6">
        <f>DB_Pet_Grooming_Activity[[#This Row],[Price]]+$C$29</f>
        <v>738</v>
      </c>
      <c r="E31">
        <v>1</v>
      </c>
      <c r="F31">
        <f>$E$29+DB_Pet_Grooming_Activity[[#This Row],[Estimated time in hours]]</f>
        <v>3</v>
      </c>
      <c r="H31" t="s">
        <v>25</v>
      </c>
      <c r="I31" s="39" t="s">
        <v>129</v>
      </c>
      <c r="K31" t="s">
        <v>26</v>
      </c>
      <c r="L31" s="8">
        <v>1599</v>
      </c>
    </row>
    <row r="32" spans="2:12" x14ac:dyDescent="0.35">
      <c r="B32" t="s">
        <v>27</v>
      </c>
      <c r="C32" s="6">
        <v>339</v>
      </c>
      <c r="D32" s="6">
        <f>DB_Pet_Grooming_Activity[[#This Row],[Price]]+$C$29</f>
        <v>838</v>
      </c>
      <c r="E32">
        <v>1.5</v>
      </c>
      <c r="F32">
        <f>$E$29+DB_Pet_Grooming_Activity[[#This Row],[Estimated time in hours]]</f>
        <v>3.5</v>
      </c>
      <c r="H32" t="s">
        <v>28</v>
      </c>
      <c r="I32" s="39" t="s">
        <v>130</v>
      </c>
      <c r="K32" t="s">
        <v>29</v>
      </c>
      <c r="L32" s="8">
        <v>1399</v>
      </c>
    </row>
    <row r="33" spans="2:12" x14ac:dyDescent="0.35">
      <c r="B33" t="s">
        <v>30</v>
      </c>
      <c r="C33" s="6">
        <v>439</v>
      </c>
      <c r="D33" s="6">
        <f>DB_Pet_Grooming_Activity[[#This Row],[Price]]+$C$29</f>
        <v>938</v>
      </c>
      <c r="E33">
        <v>2</v>
      </c>
      <c r="F33">
        <f>$E$29+DB_Pet_Grooming_Activity[[#This Row],[Estimated time in hours]]</f>
        <v>4</v>
      </c>
      <c r="H33" t="s">
        <v>31</v>
      </c>
      <c r="I33" s="39" t="s">
        <v>131</v>
      </c>
      <c r="K33" t="s">
        <v>32</v>
      </c>
      <c r="L33" s="8">
        <v>2499</v>
      </c>
    </row>
    <row r="34" spans="2:12" x14ac:dyDescent="0.35">
      <c r="B34" t="s">
        <v>33</v>
      </c>
      <c r="C34" s="6">
        <v>599</v>
      </c>
      <c r="D34" s="6">
        <f>DB_Pet_Grooming_Activity[[#This Row],[Price]]+$C$29</f>
        <v>1098</v>
      </c>
      <c r="E34">
        <v>1</v>
      </c>
      <c r="F34">
        <f>$E$29+DB_Pet_Grooming_Activity[[#This Row],[Estimated time in hours]]</f>
        <v>3</v>
      </c>
      <c r="H34" t="s">
        <v>34</v>
      </c>
      <c r="I34" s="39" t="s">
        <v>132</v>
      </c>
    </row>
    <row r="35" spans="2:12" ht="17.5" x14ac:dyDescent="0.35">
      <c r="B35" t="s">
        <v>35</v>
      </c>
      <c r="C35" s="6">
        <v>199</v>
      </c>
      <c r="D35" s="6">
        <f>DB_Pet_Grooming_Activity[[#This Row],[Price]]+$C$29</f>
        <v>698</v>
      </c>
      <c r="E35">
        <v>1</v>
      </c>
      <c r="F35">
        <f>$E$29+DB_Pet_Grooming_Activity[[#This Row],[Estimated time in hours]]</f>
        <v>3</v>
      </c>
      <c r="H35" t="s">
        <v>36</v>
      </c>
      <c r="I35" s="39" t="s">
        <v>133</v>
      </c>
      <c r="K35" s="9" t="s">
        <v>37</v>
      </c>
    </row>
    <row r="36" spans="2:12" x14ac:dyDescent="0.35">
      <c r="B36" t="s">
        <v>38</v>
      </c>
      <c r="C36" s="6">
        <v>299</v>
      </c>
      <c r="D36" s="6">
        <f>DB_Pet_Grooming_Activity[[#This Row],[Price]]+$C$29</f>
        <v>798</v>
      </c>
      <c r="E36">
        <v>1</v>
      </c>
      <c r="F36">
        <f>$E$29+DB_Pet_Grooming_Activity[[#This Row],[Estimated time in hours]]</f>
        <v>3</v>
      </c>
      <c r="H36" t="s">
        <v>39</v>
      </c>
      <c r="I36" s="39" t="s">
        <v>134</v>
      </c>
      <c r="K36" t="s">
        <v>40</v>
      </c>
    </row>
    <row r="37" spans="2:12" x14ac:dyDescent="0.35">
      <c r="B37" t="s">
        <v>41</v>
      </c>
      <c r="C37" s="6">
        <v>999</v>
      </c>
      <c r="D37" s="6">
        <f>DB_Pet_Grooming_Activity[[#This Row],[Price]]+$C$29</f>
        <v>1498</v>
      </c>
      <c r="E37">
        <v>2</v>
      </c>
      <c r="F37">
        <f>$E$29+DB_Pet_Grooming_Activity[[#This Row],[Estimated time in hours]]</f>
        <v>4</v>
      </c>
      <c r="H37" t="s">
        <v>42</v>
      </c>
      <c r="I37" s="39" t="s">
        <v>135</v>
      </c>
      <c r="K37" t="s">
        <v>43</v>
      </c>
    </row>
    <row r="38" spans="2:12" x14ac:dyDescent="0.35">
      <c r="B38" t="s">
        <v>44</v>
      </c>
      <c r="C38" s="6">
        <v>769</v>
      </c>
      <c r="D38" s="6">
        <f>DB_Pet_Grooming_Activity[[#This Row],[Price]]+$C$29</f>
        <v>1268</v>
      </c>
      <c r="E38">
        <v>2</v>
      </c>
      <c r="F38">
        <f>$E$29+DB_Pet_Grooming_Activity[[#This Row],[Estimated time in hours]]</f>
        <v>4</v>
      </c>
      <c r="H38" t="s">
        <v>45</v>
      </c>
      <c r="I38" s="39" t="s">
        <v>136</v>
      </c>
      <c r="K38" t="s">
        <v>46</v>
      </c>
    </row>
    <row r="39" spans="2:12" x14ac:dyDescent="0.35">
      <c r="B39" t="s">
        <v>47</v>
      </c>
      <c r="C39" s="6">
        <v>459</v>
      </c>
      <c r="D39" s="6">
        <f>DB_Pet_Grooming_Activity[[#This Row],[Price]]+$C$29</f>
        <v>958</v>
      </c>
      <c r="E39">
        <v>1</v>
      </c>
      <c r="F39">
        <f>$E$29+DB_Pet_Grooming_Activity[[#This Row],[Estimated time in hours]]</f>
        <v>3</v>
      </c>
      <c r="H39" t="s">
        <v>48</v>
      </c>
      <c r="I39" s="39" t="s">
        <v>137</v>
      </c>
    </row>
    <row r="40" spans="2:12" x14ac:dyDescent="0.35">
      <c r="B40" t="s">
        <v>49</v>
      </c>
      <c r="C40" s="6">
        <v>235</v>
      </c>
      <c r="D40" s="6">
        <f>DB_Pet_Grooming_Activity[[#This Row],[Price]]+$C$29</f>
        <v>734</v>
      </c>
      <c r="E40">
        <v>1</v>
      </c>
      <c r="F40">
        <f>$E$29+DB_Pet_Grooming_Activity[[#This Row],[Estimated time in hours]]</f>
        <v>3</v>
      </c>
    </row>
    <row r="41" spans="2:12" x14ac:dyDescent="0.35">
      <c r="B41" t="s">
        <v>50</v>
      </c>
      <c r="C41" s="6">
        <v>789</v>
      </c>
      <c r="D41" s="6">
        <f>DB_Pet_Grooming_Activity[[#This Row],[Price]]+$C$29</f>
        <v>1288</v>
      </c>
      <c r="E41">
        <v>2</v>
      </c>
      <c r="F41">
        <f>$E$29+DB_Pet_Grooming_Activity[[#This Row],[Estimated time in hours]]</f>
        <v>4</v>
      </c>
    </row>
    <row r="42" spans="2:12" ht="17.5" x14ac:dyDescent="0.35">
      <c r="B42" t="s">
        <v>51</v>
      </c>
      <c r="C42" s="6">
        <v>679</v>
      </c>
      <c r="D42" s="6">
        <f>DB_Pet_Grooming_Activity[[#This Row],[Price]]+$C$29</f>
        <v>1178</v>
      </c>
      <c r="E42">
        <v>2</v>
      </c>
      <c r="F42">
        <f>$E$29+DB_Pet_Grooming_Activity[[#This Row],[Estimated time in hours]]</f>
        <v>4</v>
      </c>
      <c r="K42" s="3" t="s">
        <v>52</v>
      </c>
    </row>
    <row r="43" spans="2:12" x14ac:dyDescent="0.35">
      <c r="B43" t="s">
        <v>53</v>
      </c>
      <c r="C43" s="6">
        <v>1299</v>
      </c>
      <c r="D43" s="6">
        <f>DB_Pet_Grooming_Activity[[#This Row],[Price]]+$C$29</f>
        <v>1798</v>
      </c>
      <c r="E43">
        <v>2</v>
      </c>
      <c r="F43">
        <f>$E$29+DB_Pet_Grooming_Activity[[#This Row],[Estimated time in hours]]</f>
        <v>4</v>
      </c>
      <c r="K43" t="s">
        <v>54</v>
      </c>
    </row>
    <row r="44" spans="2:12" x14ac:dyDescent="0.35">
      <c r="C44" s="5"/>
      <c r="K44" t="s">
        <v>55</v>
      </c>
    </row>
    <row r="45" spans="2:12" ht="18.5" x14ac:dyDescent="0.45">
      <c r="B45" s="10"/>
      <c r="C45" s="10"/>
      <c r="D45" s="10"/>
      <c r="K45" t="s">
        <v>56</v>
      </c>
    </row>
    <row r="46" spans="2:12" x14ac:dyDescent="0.35">
      <c r="K46" t="s">
        <v>57</v>
      </c>
    </row>
  </sheetData>
  <hyperlinks>
    <hyperlink ref="I29" r:id="rId1" xr:uid="{54D57128-8560-4195-8CF1-81A5834BCDD2}"/>
    <hyperlink ref="I30" r:id="rId2" xr:uid="{64A223E3-BE80-4DA6-9CC2-328735A0D3FE}"/>
    <hyperlink ref="I31" r:id="rId3" xr:uid="{09881D3B-0D91-4016-AD98-C5C08FF82281}"/>
    <hyperlink ref="I32" r:id="rId4" xr:uid="{EF3A83B6-7C82-43EF-817D-BB7828D00752}"/>
    <hyperlink ref="I33" r:id="rId5" xr:uid="{227E0673-3EF8-4200-952E-63144E83314D}"/>
    <hyperlink ref="I34" r:id="rId6" xr:uid="{B19EA962-F853-4998-9EA3-2C70B5ED8D26}"/>
    <hyperlink ref="I35" r:id="rId7" xr:uid="{A5624B6E-2A71-407A-A8E4-FC390A0E8632}"/>
    <hyperlink ref="I36" r:id="rId8" xr:uid="{D4CF6945-66C2-4FA1-BCC2-2AE51FEC3F56}"/>
    <hyperlink ref="I37" r:id="rId9" xr:uid="{2EA189B1-6A1E-425C-98E6-B6129B224DFA}"/>
    <hyperlink ref="I38" r:id="rId10" xr:uid="{9115E36C-A57B-4165-81FF-FB4A112E85DF}"/>
    <hyperlink ref="I39" r:id="rId11" xr:uid="{CE7E8604-BDDA-486C-BECE-21E0115E03FD}"/>
  </hyperlinks>
  <pageMargins left="0.7" right="0.7" top="0.75" bottom="0.75" header="0.3" footer="0.3"/>
  <drawing r:id="rId12"/>
  <tableParts count="6">
    <tablePart r:id="rId13"/>
    <tablePart r:id="rId14"/>
    <tablePart r:id="rId15"/>
    <tablePart r:id="rId16"/>
    <tablePart r:id="rId17"/>
    <tablePart r:id="rId1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1EE8-4618-4CDC-85F9-06BCB7A8F3FD}">
  <dimension ref="B6:AQ55"/>
  <sheetViews>
    <sheetView zoomScale="67" workbookViewId="0">
      <pane xSplit="1" ySplit="9" topLeftCell="B10" activePane="bottomRight" state="frozen"/>
      <selection pane="topRight" activeCell="B1" sqref="B1"/>
      <selection pane="bottomLeft" activeCell="A10" sqref="A10"/>
      <selection pane="bottomRight" activeCell="Q6" sqref="Q6"/>
    </sheetView>
  </sheetViews>
  <sheetFormatPr defaultRowHeight="14.5" x14ac:dyDescent="0.35"/>
  <cols>
    <col min="2" max="2" width="11" customWidth="1"/>
    <col min="3" max="3" width="11.453125" customWidth="1"/>
    <col min="4" max="4" width="11" customWidth="1"/>
    <col min="5" max="5" width="7.54296875" customWidth="1"/>
    <col min="6" max="6" width="29.1796875" customWidth="1"/>
    <col min="7" max="7" width="14.90625" customWidth="1"/>
    <col min="8" max="8" width="20.36328125" customWidth="1"/>
    <col min="9" max="9" width="14.26953125" customWidth="1"/>
    <col min="10" max="10" width="15.81640625" customWidth="1"/>
    <col min="11" max="11" width="18" bestFit="1" customWidth="1"/>
    <col min="13" max="13" width="9.08984375" bestFit="1" customWidth="1"/>
    <col min="14" max="14" width="15.81640625" customWidth="1"/>
    <col min="15" max="15" width="14.1796875" customWidth="1"/>
    <col min="16" max="17" width="9.453125" customWidth="1"/>
    <col min="18" max="18" width="21.90625" customWidth="1"/>
    <col min="19" max="19" width="19.6328125" customWidth="1"/>
    <col min="20" max="20" width="22" customWidth="1"/>
    <col min="21" max="21" width="13" customWidth="1"/>
    <col min="23" max="23" width="12.7265625" customWidth="1"/>
    <col min="24" max="24" width="15.81640625" customWidth="1"/>
    <col min="25" max="25" width="24.7265625" customWidth="1"/>
    <col min="26" max="26" width="20.36328125" customWidth="1"/>
    <col min="27" max="27" width="16.90625" customWidth="1"/>
    <col min="28" max="28" width="13.81640625" customWidth="1"/>
    <col min="29" max="29" width="12.453125" customWidth="1"/>
    <col min="30" max="30" width="15.1796875" customWidth="1"/>
    <col min="32" max="32" width="15.453125" hidden="1" customWidth="1"/>
    <col min="33" max="35" width="0" hidden="1" customWidth="1"/>
    <col min="36" max="36" width="16.26953125" customWidth="1"/>
    <col min="37" max="37" width="15.54296875" customWidth="1"/>
    <col min="38" max="38" width="15.90625" hidden="1" customWidth="1"/>
    <col min="39" max="39" width="14.54296875" customWidth="1"/>
    <col min="40" max="40" width="10.81640625" customWidth="1"/>
    <col min="41" max="41" width="9.1796875" customWidth="1"/>
  </cols>
  <sheetData>
    <row r="6" spans="2:43" ht="17.5" x14ac:dyDescent="0.35">
      <c r="F6" s="11" t="s">
        <v>58</v>
      </c>
      <c r="G6" s="11"/>
      <c r="H6" s="11"/>
    </row>
    <row r="7" spans="2:43" ht="17.5" x14ac:dyDescent="0.35">
      <c r="F7" s="11"/>
      <c r="G7" s="11"/>
      <c r="H7" s="11"/>
    </row>
    <row r="8" spans="2:43" ht="22" x14ac:dyDescent="0.65">
      <c r="B8" s="12" t="s">
        <v>59</v>
      </c>
      <c r="C8" s="12"/>
      <c r="D8" s="12"/>
      <c r="E8" s="13"/>
      <c r="F8" s="14"/>
      <c r="G8" s="13" t="s">
        <v>60</v>
      </c>
      <c r="H8" s="15"/>
      <c r="N8" s="12" t="s">
        <v>61</v>
      </c>
      <c r="X8" s="12" t="s">
        <v>62</v>
      </c>
      <c r="AQ8" s="16"/>
    </row>
    <row r="9" spans="2:43" ht="29" x14ac:dyDescent="0.35">
      <c r="B9" s="17" t="s">
        <v>63</v>
      </c>
      <c r="C9" t="s">
        <v>64</v>
      </c>
      <c r="D9" t="s">
        <v>3</v>
      </c>
      <c r="E9" s="13" t="s">
        <v>65</v>
      </c>
      <c r="F9" s="13" t="s">
        <v>66</v>
      </c>
      <c r="G9" s="13" t="s">
        <v>67</v>
      </c>
      <c r="H9" s="13" t="s">
        <v>68</v>
      </c>
      <c r="I9" s="13" t="s">
        <v>69</v>
      </c>
      <c r="J9" t="s">
        <v>70</v>
      </c>
      <c r="K9" t="s">
        <v>71</v>
      </c>
      <c r="L9" s="13" t="s">
        <v>72</v>
      </c>
      <c r="N9" t="s">
        <v>63</v>
      </c>
      <c r="O9" t="s">
        <v>64</v>
      </c>
      <c r="P9" t="s">
        <v>3</v>
      </c>
      <c r="Q9" t="s">
        <v>65</v>
      </c>
      <c r="R9" t="s">
        <v>67</v>
      </c>
      <c r="S9" t="s">
        <v>73</v>
      </c>
      <c r="T9" t="s">
        <v>74</v>
      </c>
      <c r="U9" t="s">
        <v>72</v>
      </c>
      <c r="X9" t="s">
        <v>64</v>
      </c>
      <c r="Y9" t="s">
        <v>75</v>
      </c>
      <c r="Z9" t="s">
        <v>76</v>
      </c>
      <c r="AA9" t="s">
        <v>3</v>
      </c>
      <c r="AB9" t="s">
        <v>77</v>
      </c>
      <c r="AC9" t="s">
        <v>78</v>
      </c>
      <c r="AD9" s="18" t="s">
        <v>79</v>
      </c>
      <c r="AL9" t="s">
        <v>54</v>
      </c>
    </row>
    <row r="10" spans="2:43" ht="20" x14ac:dyDescent="0.4">
      <c r="B10" s="17">
        <v>45139</v>
      </c>
      <c r="C10" t="s">
        <v>19</v>
      </c>
      <c r="D10" t="s">
        <v>7</v>
      </c>
      <c r="E10">
        <v>1021</v>
      </c>
      <c r="F10" t="s">
        <v>18</v>
      </c>
      <c r="G10" t="str" cm="1">
        <f t="array" ref="G10">_xlfn.XLOOKUP(Transc_Grooming_Schedule[[#This Row],[Customer Name]],Transac_Customer[Customer Name],Transac_Customer[Point of contact],XXXX,0,1)</f>
        <v>Pet Blog</v>
      </c>
      <c r="H10" s="19">
        <v>0.20833333333333334</v>
      </c>
      <c r="I10" s="19">
        <f>H10+TIME(J10,,)</f>
        <v>0.29166666666666669</v>
      </c>
      <c r="J10">
        <v>2</v>
      </c>
      <c r="K10" s="20">
        <v>499</v>
      </c>
      <c r="L10" t="s">
        <v>46</v>
      </c>
      <c r="N10" s="17">
        <v>45139</v>
      </c>
      <c r="O10" t="s">
        <v>19</v>
      </c>
      <c r="P10" t="s">
        <v>9</v>
      </c>
      <c r="Q10">
        <v>1021</v>
      </c>
      <c r="R10" t="str" cm="1">
        <f t="array" ref="R10">_xlfn.XLOOKUP(Transactions_Grooming_Shop_Sales[[#This Row],[Customer Name]],Transac_Customer[Customer Name],Transac_Customer[Point of contact],XXXX,0,1)</f>
        <v>Pet Blog</v>
      </c>
      <c r="S10" t="s">
        <v>23</v>
      </c>
      <c r="T10" s="20" cm="1">
        <f t="array" ref="T10">_xlfn.XLOOKUP(S10,[1]!DB_Grooming_kit_purchase[Grooming Accessories for both Cats  and Dogs],[1]!DB_Grooming_kit_purchase[Price],XXXX,0,1)</f>
        <v>1499</v>
      </c>
      <c r="U10" t="s">
        <v>46</v>
      </c>
      <c r="X10" t="s">
        <v>19</v>
      </c>
      <c r="Y10" t="s">
        <v>80</v>
      </c>
      <c r="Z10" t="s">
        <v>54</v>
      </c>
      <c r="AA10" t="s">
        <v>9</v>
      </c>
      <c r="AB10" s="21" t="s">
        <v>81</v>
      </c>
      <c r="AC10" t="s">
        <v>82</v>
      </c>
      <c r="AD10">
        <v>4</v>
      </c>
      <c r="AH10" s="22" t="str">
        <f>REPT(CHAR(172),AI10)</f>
        <v>¬</v>
      </c>
      <c r="AI10">
        <v>1</v>
      </c>
      <c r="AL10" t="s">
        <v>55</v>
      </c>
      <c r="AP10" t="s">
        <v>114</v>
      </c>
      <c r="AQ10" t="s">
        <v>115</v>
      </c>
    </row>
    <row r="11" spans="2:43" ht="20" x14ac:dyDescent="0.4">
      <c r="B11" s="17">
        <v>45139</v>
      </c>
      <c r="C11" t="s">
        <v>22</v>
      </c>
      <c r="D11" t="s">
        <v>9</v>
      </c>
      <c r="E11">
        <v>1022</v>
      </c>
      <c r="F11" t="s">
        <v>24</v>
      </c>
      <c r="G11" t="str" cm="1">
        <f t="array" ref="G11">_xlfn.XLOOKUP(Transc_Grooming_Schedule[[#This Row],[Customer Name]],Transac_Customer[Customer Name],Transac_Customer[Point of contact],XXXX,0,1)</f>
        <v>Word of Mouth</v>
      </c>
      <c r="H11" s="19">
        <f>I10</f>
        <v>0.29166666666666669</v>
      </c>
      <c r="I11" s="19">
        <f>H11+TIME(J11,,)</f>
        <v>0.33333333333333337</v>
      </c>
      <c r="J11">
        <v>1</v>
      </c>
      <c r="K11" s="20">
        <v>738</v>
      </c>
      <c r="L11" t="s">
        <v>40</v>
      </c>
      <c r="N11" s="17">
        <v>45139</v>
      </c>
      <c r="O11" t="s">
        <v>22</v>
      </c>
      <c r="P11" t="s">
        <v>9</v>
      </c>
      <c r="Q11">
        <v>1022</v>
      </c>
      <c r="R11" t="str" cm="1">
        <f t="array" ref="R11">_xlfn.XLOOKUP(Transactions_Grooming_Shop_Sales[[#This Row],[Customer Name]],Transac_Customer[Customer Name],Transac_Customer[Point of contact],XXXX,0,1)</f>
        <v>Word of Mouth</v>
      </c>
      <c r="S11" t="s">
        <v>26</v>
      </c>
      <c r="T11" s="20" cm="1">
        <f t="array" ref="T11">_xlfn.XLOOKUP(S11,[1]!DB_Grooming_kit_purchase[Grooming Accessories for both Cats  and Dogs],[1]!DB_Grooming_kit_purchase[Price],XXXX,0,1)</f>
        <v>1599</v>
      </c>
      <c r="U11" t="s">
        <v>40</v>
      </c>
      <c r="X11" t="s">
        <v>22</v>
      </c>
      <c r="Y11" t="s">
        <v>83</v>
      </c>
      <c r="Z11" t="s">
        <v>55</v>
      </c>
      <c r="AA11" t="s">
        <v>7</v>
      </c>
      <c r="AB11" s="21" t="s">
        <v>84</v>
      </c>
      <c r="AC11" t="s">
        <v>85</v>
      </c>
      <c r="AD11">
        <v>3</v>
      </c>
      <c r="AH11" s="22" t="str">
        <f>REPT(CHAR(172),AI11)</f>
        <v>¬¬</v>
      </c>
      <c r="AI11">
        <v>2</v>
      </c>
      <c r="AL11" t="s">
        <v>56</v>
      </c>
      <c r="AP11" t="s">
        <v>97</v>
      </c>
    </row>
    <row r="12" spans="2:43" ht="20" x14ac:dyDescent="0.4">
      <c r="B12" s="17">
        <v>45139</v>
      </c>
      <c r="C12" t="s">
        <v>25</v>
      </c>
      <c r="D12" t="s">
        <v>7</v>
      </c>
      <c r="E12">
        <v>1023</v>
      </c>
      <c r="F12" t="s">
        <v>47</v>
      </c>
      <c r="G12" t="str" cm="1">
        <f t="array" ref="G12">_xlfn.XLOOKUP(Transc_Grooming_Schedule[[#This Row],[Customer Name]],Transac_Customer[Customer Name],Transac_Customer[Point of contact],XXXX,0,1)</f>
        <v>Pet Shop Website</v>
      </c>
      <c r="H12" s="19">
        <f>I11</f>
        <v>0.33333333333333337</v>
      </c>
      <c r="I12" s="19">
        <f>H12+TIME(J12,,)</f>
        <v>0.37500000000000006</v>
      </c>
      <c r="J12">
        <v>1</v>
      </c>
      <c r="K12" s="20">
        <v>958</v>
      </c>
      <c r="L12" t="s">
        <v>40</v>
      </c>
      <c r="N12" s="17">
        <v>45139</v>
      </c>
      <c r="O12" t="s">
        <v>25</v>
      </c>
      <c r="P12" t="s">
        <v>9</v>
      </c>
      <c r="Q12">
        <v>1023</v>
      </c>
      <c r="R12" t="str" cm="1">
        <f t="array" ref="R12">_xlfn.XLOOKUP(Transactions_Grooming_Shop_Sales[[#This Row],[Customer Name]],Transac_Customer[Customer Name],Transac_Customer[Point of contact],XXXX,0,1)</f>
        <v>Pet Shop Website</v>
      </c>
      <c r="S12" t="s">
        <v>29</v>
      </c>
      <c r="T12" s="20" cm="1">
        <f t="array" ref="T12">_xlfn.XLOOKUP(S12,[1]!DB_Grooming_kit_purchase[Grooming Accessories for both Cats  and Dogs],[1]!DB_Grooming_kit_purchase[Price],XXXX,0,1)</f>
        <v>1399</v>
      </c>
      <c r="U12" t="s">
        <v>40</v>
      </c>
      <c r="X12" t="s">
        <v>25</v>
      </c>
      <c r="Y12" t="s">
        <v>86</v>
      </c>
      <c r="Z12" t="s">
        <v>56</v>
      </c>
      <c r="AA12" t="s">
        <v>5</v>
      </c>
      <c r="AB12" s="21" t="s">
        <v>84</v>
      </c>
      <c r="AC12" t="s">
        <v>85</v>
      </c>
      <c r="AD12">
        <v>3</v>
      </c>
      <c r="AH12" s="22" t="str">
        <f>REPT(CHAR(172),AI12)</f>
        <v>¬¬¬</v>
      </c>
      <c r="AI12">
        <v>3</v>
      </c>
      <c r="AL12" t="s">
        <v>57</v>
      </c>
      <c r="AP12" t="s">
        <v>98</v>
      </c>
    </row>
    <row r="13" spans="2:43" ht="20" x14ac:dyDescent="0.4">
      <c r="B13" s="17">
        <v>45140</v>
      </c>
      <c r="C13" t="s">
        <v>28</v>
      </c>
      <c r="D13" t="s">
        <v>9</v>
      </c>
      <c r="E13">
        <v>1024</v>
      </c>
      <c r="F13" t="s">
        <v>21</v>
      </c>
      <c r="G13" t="str" cm="1">
        <f t="array" ref="G13">_xlfn.XLOOKUP(Transc_Grooming_Schedule[[#This Row],[Customer Name]],Transac_Customer[Customer Name],Transac_Customer[Point of contact],XXXX,0,1)</f>
        <v>Social Media</v>
      </c>
      <c r="H13" s="19">
        <f>I12</f>
        <v>0.37500000000000006</v>
      </c>
      <c r="I13" s="19">
        <f t="shared" ref="I13:I50" si="0">H13+TIME(J13,,)</f>
        <v>0.41666666666666674</v>
      </c>
      <c r="J13">
        <v>1</v>
      </c>
      <c r="K13" s="20">
        <v>798</v>
      </c>
      <c r="L13" t="s">
        <v>46</v>
      </c>
      <c r="N13" s="17">
        <v>45140</v>
      </c>
      <c r="O13" t="s">
        <v>28</v>
      </c>
      <c r="P13" t="s">
        <v>7</v>
      </c>
      <c r="Q13">
        <v>1024</v>
      </c>
      <c r="R13" t="str" cm="1">
        <f t="array" ref="R13">_xlfn.XLOOKUP(Transactions_Grooming_Shop_Sales[[#This Row],[Customer Name]],Transac_Customer[Customer Name],Transac_Customer[Point of contact],XXXX,0,1)</f>
        <v>Social Media</v>
      </c>
      <c r="S13" t="s">
        <v>32</v>
      </c>
      <c r="T13" s="20" cm="1">
        <f t="array" ref="T13">_xlfn.XLOOKUP(S13,[1]!DB_Grooming_kit_purchase[Grooming Accessories for both Cats  and Dogs],[1]!DB_Grooming_kit_purchase[Price],XXXX,0,1)</f>
        <v>2499</v>
      </c>
      <c r="U13" t="s">
        <v>46</v>
      </c>
      <c r="X13" t="s">
        <v>28</v>
      </c>
      <c r="Y13" t="s">
        <v>87</v>
      </c>
      <c r="Z13" t="s">
        <v>57</v>
      </c>
      <c r="AA13" t="s">
        <v>9</v>
      </c>
      <c r="AB13" s="21" t="s">
        <v>84</v>
      </c>
      <c r="AC13" t="s">
        <v>85</v>
      </c>
      <c r="AD13">
        <v>3</v>
      </c>
      <c r="AH13" s="22" t="str">
        <f>REPT(CHAR(172),AI13)</f>
        <v>¬¬¬¬</v>
      </c>
      <c r="AI13">
        <v>4</v>
      </c>
      <c r="AP13" t="s">
        <v>99</v>
      </c>
    </row>
    <row r="14" spans="2:43" ht="20" x14ac:dyDescent="0.4">
      <c r="B14" s="17">
        <v>45140</v>
      </c>
      <c r="C14" t="s">
        <v>25</v>
      </c>
      <c r="D14" t="s">
        <v>7</v>
      </c>
      <c r="E14">
        <v>1025</v>
      </c>
      <c r="F14" t="s">
        <v>21</v>
      </c>
      <c r="G14" t="str" cm="1">
        <f t="array" ref="G14">_xlfn.XLOOKUP(Transc_Grooming_Schedule[[#This Row],[Customer Name]],Transac_Customer[Customer Name],Transac_Customer[Point of contact],XXXX,0,1)</f>
        <v>Pet Shop Website</v>
      </c>
      <c r="H14" s="19">
        <f>I13</f>
        <v>0.41666666666666674</v>
      </c>
      <c r="I14" s="19">
        <f t="shared" si="0"/>
        <v>0.45833333333333343</v>
      </c>
      <c r="J14">
        <v>1</v>
      </c>
      <c r="K14" s="20">
        <v>798</v>
      </c>
      <c r="L14" t="s">
        <v>46</v>
      </c>
      <c r="N14" s="17">
        <v>45140</v>
      </c>
      <c r="O14" t="s">
        <v>25</v>
      </c>
      <c r="P14" t="s">
        <v>5</v>
      </c>
      <c r="Q14">
        <v>1025</v>
      </c>
      <c r="R14" t="str" cm="1">
        <f t="array" ref="R14">_xlfn.XLOOKUP(Transactions_Grooming_Shop_Sales[[#This Row],[Customer Name]],Transac_Customer[Customer Name],Transac_Customer[Point of contact],XXXX,0,1)</f>
        <v>Pet Shop Website</v>
      </c>
      <c r="S14" t="s">
        <v>26</v>
      </c>
      <c r="T14" s="20" cm="1">
        <f t="array" ref="T14">_xlfn.XLOOKUP(S14,[1]!DB_Grooming_kit_purchase[Grooming Accessories for both Cats  and Dogs],[1]!DB_Grooming_kit_purchase[Price],XXXX,0,1)</f>
        <v>1599</v>
      </c>
      <c r="U14" t="s">
        <v>46</v>
      </c>
      <c r="X14" t="s">
        <v>31</v>
      </c>
      <c r="Y14" t="s">
        <v>88</v>
      </c>
      <c r="Z14" t="s">
        <v>56</v>
      </c>
      <c r="AA14" t="s">
        <v>7</v>
      </c>
      <c r="AB14" s="21" t="s">
        <v>84</v>
      </c>
      <c r="AC14" t="s">
        <v>85</v>
      </c>
      <c r="AD14">
        <v>3</v>
      </c>
      <c r="AH14" s="22" t="str">
        <f>REPT(CHAR(172),AI14)</f>
        <v>¬¬¬¬¬</v>
      </c>
      <c r="AI14">
        <v>5</v>
      </c>
      <c r="AP14" t="s">
        <v>100</v>
      </c>
    </row>
    <row r="15" spans="2:43" x14ac:dyDescent="0.35">
      <c r="B15" s="17">
        <v>45140</v>
      </c>
      <c r="C15" t="s">
        <v>31</v>
      </c>
      <c r="D15" t="s">
        <v>9</v>
      </c>
      <c r="E15">
        <v>1026</v>
      </c>
      <c r="F15" t="s">
        <v>41</v>
      </c>
      <c r="G15" t="str" cm="1">
        <f t="array" ref="G15">_xlfn.XLOOKUP(Transc_Grooming_Schedule[[#This Row],[Customer Name]],Transac_Customer[Customer Name],Transac_Customer[Point of contact],XXXX,0,1)</f>
        <v>Pet Shop Website</v>
      </c>
      <c r="H15" s="19">
        <f>H10</f>
        <v>0.20833333333333334</v>
      </c>
      <c r="I15" s="19">
        <f t="shared" si="0"/>
        <v>0.29166666666666669</v>
      </c>
      <c r="J15">
        <v>2</v>
      </c>
      <c r="K15" s="20">
        <v>1498</v>
      </c>
      <c r="L15" t="s">
        <v>46</v>
      </c>
      <c r="N15" s="17">
        <v>45140</v>
      </c>
      <c r="O15" t="s">
        <v>31</v>
      </c>
      <c r="P15" t="s">
        <v>5</v>
      </c>
      <c r="Q15">
        <v>1026</v>
      </c>
      <c r="R15" t="str" cm="1">
        <f t="array" ref="R15">_xlfn.XLOOKUP(Transactions_Grooming_Shop_Sales[[#This Row],[Customer Name]],Transac_Customer[Customer Name],Transac_Customer[Point of contact],XXXX,0,1)</f>
        <v>Pet Shop Website</v>
      </c>
      <c r="S15" t="s">
        <v>29</v>
      </c>
      <c r="T15" s="20" cm="1">
        <f t="array" ref="T15">_xlfn.XLOOKUP(S15,[1]!DB_Grooming_kit_purchase[Grooming Accessories for both Cats  and Dogs],[1]!DB_Grooming_kit_purchase[Price],XXXX,0,1)</f>
        <v>1399</v>
      </c>
      <c r="U15" t="s">
        <v>46</v>
      </c>
      <c r="X15" t="s">
        <v>34</v>
      </c>
      <c r="Y15" t="s">
        <v>89</v>
      </c>
      <c r="Z15" t="s">
        <v>56</v>
      </c>
      <c r="AA15" t="s">
        <v>5</v>
      </c>
      <c r="AB15" s="21" t="s">
        <v>81</v>
      </c>
      <c r="AC15" t="s">
        <v>82</v>
      </c>
      <c r="AD15">
        <v>4</v>
      </c>
      <c r="AP15" t="s">
        <v>101</v>
      </c>
    </row>
    <row r="16" spans="2:43" x14ac:dyDescent="0.35">
      <c r="B16" s="17">
        <v>45141</v>
      </c>
      <c r="C16" t="s">
        <v>22</v>
      </c>
      <c r="D16" t="s">
        <v>7</v>
      </c>
      <c r="E16">
        <v>1027</v>
      </c>
      <c r="F16" t="s">
        <v>47</v>
      </c>
      <c r="G16" t="str" cm="1">
        <f t="array" ref="G16">_xlfn.XLOOKUP(Transc_Grooming_Schedule[[#This Row],[Customer Name]],Transac_Customer[Customer Name],Transac_Customer[Point of contact],XXXX,0,1)</f>
        <v>Word of Mouth</v>
      </c>
      <c r="H16" s="19">
        <f>I15</f>
        <v>0.29166666666666669</v>
      </c>
      <c r="I16" s="19">
        <f t="shared" si="0"/>
        <v>0.33333333333333337</v>
      </c>
      <c r="J16">
        <v>1</v>
      </c>
      <c r="K16" s="20">
        <v>958</v>
      </c>
      <c r="L16" t="s">
        <v>46</v>
      </c>
      <c r="N16" s="17">
        <v>45141</v>
      </c>
      <c r="O16" t="s">
        <v>22</v>
      </c>
      <c r="P16" t="s">
        <v>5</v>
      </c>
      <c r="Q16">
        <v>1027</v>
      </c>
      <c r="R16" t="str" cm="1">
        <f t="array" ref="R16">_xlfn.XLOOKUP(Transactions_Grooming_Shop_Sales[[#This Row],[Customer Name]],Transac_Customer[Customer Name],Transac_Customer[Point of contact],XXXX,0,1)</f>
        <v>Word of Mouth</v>
      </c>
      <c r="S16" t="s">
        <v>32</v>
      </c>
      <c r="T16" s="20" cm="1">
        <f t="array" ref="T16">_xlfn.XLOOKUP(S16,[1]!DB_Grooming_kit_purchase[Grooming Accessories for both Cats  and Dogs],[1]!DB_Grooming_kit_purchase[Price],XXXX,0,1)</f>
        <v>2499</v>
      </c>
      <c r="U16" t="s">
        <v>46</v>
      </c>
      <c r="X16" t="s">
        <v>36</v>
      </c>
      <c r="Y16" t="s">
        <v>90</v>
      </c>
      <c r="Z16" t="s">
        <v>55</v>
      </c>
      <c r="AA16" t="s">
        <v>5</v>
      </c>
      <c r="AB16" s="21" t="s">
        <v>81</v>
      </c>
      <c r="AC16" t="s">
        <v>82</v>
      </c>
      <c r="AD16">
        <v>4</v>
      </c>
      <c r="AP16" t="s">
        <v>102</v>
      </c>
    </row>
    <row r="17" spans="2:42" x14ac:dyDescent="0.35">
      <c r="B17" s="17">
        <v>45141</v>
      </c>
      <c r="C17" t="s">
        <v>34</v>
      </c>
      <c r="D17" t="s">
        <v>9</v>
      </c>
      <c r="E17">
        <v>1028</v>
      </c>
      <c r="F17" t="s">
        <v>47</v>
      </c>
      <c r="G17" t="str" cm="1">
        <f t="array" ref="G17">_xlfn.XLOOKUP(Transc_Grooming_Schedule[[#This Row],[Customer Name]],Transac_Customer[Customer Name],Transac_Customer[Point of contact],XXXX,0,1)</f>
        <v>Pet Shop Website</v>
      </c>
      <c r="H17" s="19">
        <f>I16</f>
        <v>0.33333333333333337</v>
      </c>
      <c r="I17" s="19">
        <f t="shared" si="0"/>
        <v>0.37500000000000006</v>
      </c>
      <c r="J17">
        <v>1</v>
      </c>
      <c r="K17" s="20">
        <v>958</v>
      </c>
      <c r="L17" t="s">
        <v>43</v>
      </c>
      <c r="N17" s="17">
        <v>45141</v>
      </c>
      <c r="O17" t="s">
        <v>34</v>
      </c>
      <c r="P17" t="s">
        <v>5</v>
      </c>
      <c r="Q17">
        <v>1028</v>
      </c>
      <c r="R17" t="str" cm="1">
        <f t="array" ref="R17">_xlfn.XLOOKUP(Transactions_Grooming_Shop_Sales[[#This Row],[Customer Name]],Transac_Customer[Customer Name],Transac_Customer[Point of contact],XXXX,0,1)</f>
        <v>Pet Shop Website</v>
      </c>
      <c r="S17" t="s">
        <v>23</v>
      </c>
      <c r="T17" s="20" cm="1">
        <f t="array" ref="T17">_xlfn.XLOOKUP(S17,[1]!DB_Grooming_kit_purchase[Grooming Accessories for both Cats  and Dogs],[1]!DB_Grooming_kit_purchase[Price],XXXX,0,1)</f>
        <v>1499</v>
      </c>
      <c r="U17" t="s">
        <v>43</v>
      </c>
      <c r="X17" t="s">
        <v>39</v>
      </c>
      <c r="Y17" t="s">
        <v>91</v>
      </c>
      <c r="Z17" t="s">
        <v>54</v>
      </c>
      <c r="AA17" t="s">
        <v>9</v>
      </c>
      <c r="AB17" s="21" t="s">
        <v>92</v>
      </c>
      <c r="AC17" t="s">
        <v>93</v>
      </c>
      <c r="AD17">
        <v>5</v>
      </c>
      <c r="AP17" t="s">
        <v>103</v>
      </c>
    </row>
    <row r="18" spans="2:42" x14ac:dyDescent="0.35">
      <c r="B18" s="17">
        <v>45141</v>
      </c>
      <c r="C18" t="s">
        <v>25</v>
      </c>
      <c r="D18" t="s">
        <v>7</v>
      </c>
      <c r="E18">
        <v>1029</v>
      </c>
      <c r="F18" t="s">
        <v>51</v>
      </c>
      <c r="G18" t="str" cm="1">
        <f t="array" ref="G18">_xlfn.XLOOKUP(Transc_Grooming_Schedule[[#This Row],[Customer Name]],Transac_Customer[Customer Name],Transac_Customer[Point of contact],XXXX,0,1)</f>
        <v>Pet Shop Website</v>
      </c>
      <c r="H18" s="19">
        <f>I17</f>
        <v>0.37500000000000006</v>
      </c>
      <c r="I18" s="19">
        <f t="shared" si="0"/>
        <v>0.45833333333333337</v>
      </c>
      <c r="J18">
        <v>2</v>
      </c>
      <c r="K18" s="20">
        <v>1178</v>
      </c>
      <c r="L18" t="s">
        <v>40</v>
      </c>
      <c r="N18" s="17">
        <v>45141</v>
      </c>
      <c r="O18" t="s">
        <v>25</v>
      </c>
      <c r="P18" t="s">
        <v>9</v>
      </c>
      <c r="Q18">
        <v>1029</v>
      </c>
      <c r="R18" t="str" cm="1">
        <f t="array" ref="R18">_xlfn.XLOOKUP(Transactions_Grooming_Shop_Sales[[#This Row],[Customer Name]],Transac_Customer[Customer Name],Transac_Customer[Point of contact],XXXX,0,1)</f>
        <v>Pet Shop Website</v>
      </c>
      <c r="S18" t="s">
        <v>26</v>
      </c>
      <c r="T18" s="20" cm="1">
        <f t="array" ref="T18">_xlfn.XLOOKUP(S18,[1]!DB_Grooming_kit_purchase[Grooming Accessories for both Cats  and Dogs],[1]!DB_Grooming_kit_purchase[Price],XXXX,0,1)</f>
        <v>1599</v>
      </c>
      <c r="U18" t="s">
        <v>40</v>
      </c>
      <c r="X18" t="s">
        <v>42</v>
      </c>
      <c r="Y18" t="s">
        <v>94</v>
      </c>
      <c r="Z18" t="s">
        <v>55</v>
      </c>
      <c r="AA18" t="s">
        <v>7</v>
      </c>
      <c r="AB18" s="21" t="s">
        <v>84</v>
      </c>
      <c r="AC18" t="s">
        <v>85</v>
      </c>
      <c r="AD18">
        <v>3</v>
      </c>
      <c r="AP18" s="23" t="s">
        <v>104</v>
      </c>
    </row>
    <row r="19" spans="2:42" x14ac:dyDescent="0.35">
      <c r="B19" s="17">
        <v>45142</v>
      </c>
      <c r="C19" t="s">
        <v>36</v>
      </c>
      <c r="D19" t="s">
        <v>9</v>
      </c>
      <c r="E19">
        <v>1030</v>
      </c>
      <c r="F19" t="s">
        <v>50</v>
      </c>
      <c r="G19" t="str" cm="1">
        <f t="array" ref="G19">_xlfn.XLOOKUP(Transc_Grooming_Schedule[[#This Row],[Customer Name]],Transac_Customer[Customer Name],Transac_Customer[Point of contact],XXXX,0,1)</f>
        <v>Word of Mouth</v>
      </c>
      <c r="H19" s="19">
        <f>H10</f>
        <v>0.20833333333333334</v>
      </c>
      <c r="I19" s="19">
        <f t="shared" si="0"/>
        <v>0.29166666666666669</v>
      </c>
      <c r="J19">
        <v>2</v>
      </c>
      <c r="K19" s="20">
        <v>1288</v>
      </c>
      <c r="L19" t="s">
        <v>46</v>
      </c>
      <c r="N19" s="17">
        <v>45142</v>
      </c>
      <c r="O19" t="s">
        <v>36</v>
      </c>
      <c r="P19" t="s">
        <v>9</v>
      </c>
      <c r="Q19">
        <v>1030</v>
      </c>
      <c r="R19" t="str" cm="1">
        <f t="array" ref="R19">_xlfn.XLOOKUP(Transactions_Grooming_Shop_Sales[[#This Row],[Customer Name]],Transac_Customer[Customer Name],Transac_Customer[Point of contact],XXXX,0,1)</f>
        <v>Word of Mouth</v>
      </c>
      <c r="S19" t="s">
        <v>29</v>
      </c>
      <c r="T19" s="20" cm="1">
        <f t="array" ref="T19">_xlfn.XLOOKUP(S19,[1]!DB_Grooming_kit_purchase[Grooming Accessories for both Cats  and Dogs],[1]!DB_Grooming_kit_purchase[Price],XXXX,0,1)</f>
        <v>1399</v>
      </c>
      <c r="U19" t="s">
        <v>46</v>
      </c>
      <c r="X19" t="s">
        <v>45</v>
      </c>
      <c r="Y19" t="s">
        <v>89</v>
      </c>
      <c r="Z19" t="s">
        <v>54</v>
      </c>
      <c r="AA19" t="s">
        <v>5</v>
      </c>
      <c r="AB19" s="21" t="s">
        <v>81</v>
      </c>
      <c r="AC19" t="s">
        <v>82</v>
      </c>
      <c r="AD19">
        <v>4</v>
      </c>
      <c r="AP19" t="s">
        <v>105</v>
      </c>
    </row>
    <row r="20" spans="2:42" x14ac:dyDescent="0.35">
      <c r="B20" s="17">
        <v>45142</v>
      </c>
      <c r="C20" t="s">
        <v>19</v>
      </c>
      <c r="D20" t="s">
        <v>7</v>
      </c>
      <c r="E20">
        <v>1031</v>
      </c>
      <c r="F20" t="s">
        <v>38</v>
      </c>
      <c r="G20" t="str" cm="1">
        <f t="array" ref="G20">_xlfn.XLOOKUP(Transc_Grooming_Schedule[[#This Row],[Customer Name]],Transac_Customer[Customer Name],Transac_Customer[Point of contact],XXXX,0,1)</f>
        <v>Pet Blog</v>
      </c>
      <c r="H20" s="19">
        <f>H11</f>
        <v>0.29166666666666669</v>
      </c>
      <c r="I20" s="19">
        <f t="shared" si="0"/>
        <v>0.33333333333333337</v>
      </c>
      <c r="J20">
        <v>1</v>
      </c>
      <c r="K20" s="20">
        <v>798</v>
      </c>
      <c r="L20" t="s">
        <v>46</v>
      </c>
      <c r="N20" s="17">
        <v>45142</v>
      </c>
      <c r="O20" t="s">
        <v>19</v>
      </c>
      <c r="P20" t="s">
        <v>7</v>
      </c>
      <c r="Q20">
        <v>1031</v>
      </c>
      <c r="R20" t="str" cm="1">
        <f t="array" ref="R20">_xlfn.XLOOKUP(Transactions_Grooming_Shop_Sales[[#This Row],[Customer Name]],Transac_Customer[Customer Name],Transac_Customer[Point of contact],XXXX,0,1)</f>
        <v>Pet Blog</v>
      </c>
      <c r="S20" t="s">
        <v>32</v>
      </c>
      <c r="T20" s="20" cm="1">
        <f t="array" ref="T20">_xlfn.XLOOKUP(S20,[1]!DB_Grooming_kit_purchase[Grooming Accessories for both Cats  and Dogs],[1]!DB_Grooming_kit_purchase[Price],XXXX,0,1)</f>
        <v>2499</v>
      </c>
      <c r="U20" t="s">
        <v>46</v>
      </c>
      <c r="X20" t="s">
        <v>48</v>
      </c>
      <c r="Y20" t="s">
        <v>90</v>
      </c>
      <c r="Z20" t="s">
        <v>54</v>
      </c>
      <c r="AA20" t="s">
        <v>5</v>
      </c>
      <c r="AB20" s="21" t="s">
        <v>84</v>
      </c>
      <c r="AC20" t="s">
        <v>85</v>
      </c>
      <c r="AD20">
        <v>3</v>
      </c>
      <c r="AP20" t="s">
        <v>106</v>
      </c>
    </row>
    <row r="21" spans="2:42" x14ac:dyDescent="0.35">
      <c r="B21" s="17">
        <v>45142</v>
      </c>
      <c r="C21" t="s">
        <v>36</v>
      </c>
      <c r="D21" t="s">
        <v>9</v>
      </c>
      <c r="E21">
        <v>1032</v>
      </c>
      <c r="F21" t="s">
        <v>33</v>
      </c>
      <c r="G21" t="str" cm="1">
        <f t="array" ref="G21">_xlfn.XLOOKUP(Transc_Grooming_Schedule[[#This Row],[Customer Name]],Transac_Customer[Customer Name],Transac_Customer[Point of contact],XXXX,0,1)</f>
        <v>Word of Mouth</v>
      </c>
      <c r="H21" s="19">
        <f>H12</f>
        <v>0.33333333333333337</v>
      </c>
      <c r="I21" s="19">
        <f t="shared" si="0"/>
        <v>0.37500000000000006</v>
      </c>
      <c r="J21">
        <v>1</v>
      </c>
      <c r="K21" s="20">
        <v>1098</v>
      </c>
      <c r="L21" t="s">
        <v>46</v>
      </c>
      <c r="N21" s="17">
        <v>45142</v>
      </c>
      <c r="O21" t="s">
        <v>36</v>
      </c>
      <c r="P21" t="s">
        <v>5</v>
      </c>
      <c r="Q21">
        <v>1032</v>
      </c>
      <c r="R21" t="str" cm="1">
        <f t="array" ref="R21">_xlfn.XLOOKUP(Transactions_Grooming_Shop_Sales[[#This Row],[Customer Name]],Transac_Customer[Customer Name],Transac_Customer[Point of contact],XXXX,0,1)</f>
        <v>Word of Mouth</v>
      </c>
      <c r="S21" t="s">
        <v>23</v>
      </c>
      <c r="T21" s="20" cm="1">
        <f t="array" ref="T21">_xlfn.XLOOKUP(S21,[1]!DB_Grooming_kit_purchase[Grooming Accessories for both Cats  and Dogs],[1]!DB_Grooming_kit_purchase[Price],XXXX,0,1)</f>
        <v>1499</v>
      </c>
      <c r="U21" t="s">
        <v>46</v>
      </c>
      <c r="AP21" t="s">
        <v>107</v>
      </c>
    </row>
    <row r="22" spans="2:42" x14ac:dyDescent="0.35">
      <c r="B22" s="17">
        <v>45143</v>
      </c>
      <c r="C22" t="s">
        <v>39</v>
      </c>
      <c r="D22" t="s">
        <v>7</v>
      </c>
      <c r="E22">
        <v>1033</v>
      </c>
      <c r="F22" t="s">
        <v>30</v>
      </c>
      <c r="G22" t="str" cm="1">
        <f t="array" ref="G22">_xlfn.XLOOKUP(Transc_Grooming_Schedule[[#This Row],[Customer Name]],Transac_Customer[Customer Name],Transac_Customer[Point of contact],XXXX,0,1)</f>
        <v>Pet Blog</v>
      </c>
      <c r="H22" s="19">
        <f>H13</f>
        <v>0.37500000000000006</v>
      </c>
      <c r="I22" s="19">
        <f t="shared" si="0"/>
        <v>0.45833333333333337</v>
      </c>
      <c r="J22">
        <v>2</v>
      </c>
      <c r="K22" s="20">
        <v>938</v>
      </c>
      <c r="L22" t="s">
        <v>46</v>
      </c>
      <c r="N22" s="17">
        <v>45143</v>
      </c>
      <c r="O22" t="s">
        <v>39</v>
      </c>
      <c r="P22" t="s">
        <v>9</v>
      </c>
      <c r="Q22">
        <v>1033</v>
      </c>
      <c r="R22" t="str" cm="1">
        <f t="array" ref="R22">_xlfn.XLOOKUP(Transactions_Grooming_Shop_Sales[[#This Row],[Customer Name]],Transac_Customer[Customer Name],Transac_Customer[Point of contact],XXXX,0,1)</f>
        <v>Pet Blog</v>
      </c>
      <c r="S22" t="s">
        <v>26</v>
      </c>
      <c r="T22" s="20" cm="1">
        <f t="array" ref="T22">_xlfn.XLOOKUP(S22,[1]!DB_Grooming_kit_purchase[Grooming Accessories for both Cats  and Dogs],[1]!DB_Grooming_kit_purchase[Price],XXXX,0,1)</f>
        <v>1599</v>
      </c>
      <c r="U22" t="s">
        <v>46</v>
      </c>
      <c r="AP22" t="s">
        <v>108</v>
      </c>
    </row>
    <row r="23" spans="2:42" x14ac:dyDescent="0.35">
      <c r="B23" s="17">
        <v>45143</v>
      </c>
      <c r="C23" t="s">
        <v>25</v>
      </c>
      <c r="D23" t="s">
        <v>9</v>
      </c>
      <c r="E23">
        <v>1034</v>
      </c>
      <c r="F23" t="s">
        <v>49</v>
      </c>
      <c r="G23" t="str" cm="1">
        <f t="array" ref="G23">_xlfn.XLOOKUP(Transc_Grooming_Schedule[[#This Row],[Customer Name]],Transac_Customer[Customer Name],Transac_Customer[Point of contact],XXXX,0,1)</f>
        <v>Pet Shop Website</v>
      </c>
      <c r="H23" s="19">
        <f>I22</f>
        <v>0.45833333333333337</v>
      </c>
      <c r="I23" s="19">
        <f t="shared" si="0"/>
        <v>0.5</v>
      </c>
      <c r="J23">
        <v>1</v>
      </c>
      <c r="K23" s="20">
        <v>734</v>
      </c>
      <c r="L23" t="s">
        <v>46</v>
      </c>
      <c r="N23" s="17">
        <v>45143</v>
      </c>
      <c r="O23" t="s">
        <v>25</v>
      </c>
      <c r="P23" t="s">
        <v>9</v>
      </c>
      <c r="Q23">
        <v>1034</v>
      </c>
      <c r="R23" t="str" cm="1">
        <f t="array" ref="R23">_xlfn.XLOOKUP(Transactions_Grooming_Shop_Sales[[#This Row],[Customer Name]],Transac_Customer[Customer Name],Transac_Customer[Point of contact],XXXX,0,1)</f>
        <v>Pet Shop Website</v>
      </c>
      <c r="S23" t="s">
        <v>29</v>
      </c>
      <c r="T23" s="20" cm="1">
        <f t="array" ref="T23">_xlfn.XLOOKUP(S23,[1]!DB_Grooming_kit_purchase[Grooming Accessories for both Cats  and Dogs],[1]!DB_Grooming_kit_purchase[Price],XXXX,0,1)</f>
        <v>1399</v>
      </c>
      <c r="U23" t="s">
        <v>46</v>
      </c>
      <c r="AP23" t="s">
        <v>109</v>
      </c>
    </row>
    <row r="24" spans="2:42" x14ac:dyDescent="0.35">
      <c r="B24" s="17">
        <v>45143</v>
      </c>
      <c r="C24" t="s">
        <v>34</v>
      </c>
      <c r="D24" t="s">
        <v>7</v>
      </c>
      <c r="E24">
        <v>1035</v>
      </c>
      <c r="F24" t="s">
        <v>35</v>
      </c>
      <c r="G24" t="str" cm="1">
        <f t="array" ref="G24">_xlfn.XLOOKUP(Transc_Grooming_Schedule[[#This Row],[Customer Name]],Transac_Customer[Customer Name],Transac_Customer[Point of contact],XXXX,0,1)</f>
        <v>Pet Shop Website</v>
      </c>
      <c r="H24" s="19">
        <f t="shared" ref="H24:H29" si="1">H10</f>
        <v>0.20833333333333334</v>
      </c>
      <c r="I24" s="19">
        <f t="shared" si="0"/>
        <v>0.25</v>
      </c>
      <c r="J24">
        <v>1</v>
      </c>
      <c r="K24" s="20">
        <v>698</v>
      </c>
      <c r="L24" t="s">
        <v>43</v>
      </c>
      <c r="N24" s="17">
        <v>45143</v>
      </c>
      <c r="O24" t="s">
        <v>34</v>
      </c>
      <c r="P24" t="s">
        <v>9</v>
      </c>
      <c r="Q24">
        <v>1035</v>
      </c>
      <c r="R24" t="str" cm="1">
        <f t="array" ref="R24">_xlfn.XLOOKUP(Transactions_Grooming_Shop_Sales[[#This Row],[Customer Name]],Transac_Customer[Customer Name],Transac_Customer[Point of contact],XXXX,0,1)</f>
        <v>Pet Shop Website</v>
      </c>
      <c r="S24" t="s">
        <v>32</v>
      </c>
      <c r="T24" s="20" cm="1">
        <f t="array" ref="T24">_xlfn.XLOOKUP(S24,[1]!DB_Grooming_kit_purchase[Grooming Accessories for both Cats  and Dogs],[1]!DB_Grooming_kit_purchase[Price],XXXX,0,1)</f>
        <v>2499</v>
      </c>
      <c r="U24" t="s">
        <v>43</v>
      </c>
      <c r="AP24" t="s">
        <v>110</v>
      </c>
    </row>
    <row r="25" spans="2:42" x14ac:dyDescent="0.35">
      <c r="B25" s="17">
        <v>45144</v>
      </c>
      <c r="C25" t="s">
        <v>22</v>
      </c>
      <c r="D25" t="s">
        <v>9</v>
      </c>
      <c r="E25">
        <v>1036</v>
      </c>
      <c r="F25" t="s">
        <v>24</v>
      </c>
      <c r="G25" t="str" cm="1">
        <f t="array" ref="G25">_xlfn.XLOOKUP(Transc_Grooming_Schedule[[#This Row],[Customer Name]],Transac_Customer[Customer Name],Transac_Customer[Point of contact],XXXX,0,1)</f>
        <v>Word of Mouth</v>
      </c>
      <c r="H25" s="19">
        <f t="shared" si="1"/>
        <v>0.29166666666666669</v>
      </c>
      <c r="I25" s="19">
        <f t="shared" si="0"/>
        <v>0.33333333333333337</v>
      </c>
      <c r="J25">
        <v>1</v>
      </c>
      <c r="K25" s="20">
        <v>738</v>
      </c>
      <c r="L25" t="s">
        <v>46</v>
      </c>
      <c r="N25" s="17">
        <v>45144</v>
      </c>
      <c r="O25" t="s">
        <v>22</v>
      </c>
      <c r="P25" t="s">
        <v>9</v>
      </c>
      <c r="Q25">
        <v>1036</v>
      </c>
      <c r="R25" t="str" cm="1">
        <f t="array" ref="R25">_xlfn.XLOOKUP(Transactions_Grooming_Shop_Sales[[#This Row],[Customer Name]],Transac_Customer[Customer Name],Transac_Customer[Point of contact],XXXX,0,1)</f>
        <v>Word of Mouth</v>
      </c>
      <c r="S25" t="s">
        <v>23</v>
      </c>
      <c r="T25" s="20" cm="1">
        <f t="array" ref="T25">_xlfn.XLOOKUP(S25,[1]!DB_Grooming_kit_purchase[Grooming Accessories for both Cats  and Dogs],[1]!DB_Grooming_kit_purchase[Price],XXXX,0,1)</f>
        <v>1499</v>
      </c>
      <c r="U25" t="s">
        <v>46</v>
      </c>
      <c r="AP25" t="s">
        <v>111</v>
      </c>
    </row>
    <row r="26" spans="2:42" x14ac:dyDescent="0.35">
      <c r="B26" s="17">
        <v>45144</v>
      </c>
      <c r="C26" t="s">
        <v>34</v>
      </c>
      <c r="D26" t="s">
        <v>7</v>
      </c>
      <c r="E26">
        <v>1037</v>
      </c>
      <c r="F26" t="s">
        <v>35</v>
      </c>
      <c r="G26" t="str" cm="1">
        <f t="array" ref="G26">_xlfn.XLOOKUP(Transc_Grooming_Schedule[[#This Row],[Customer Name]],Transac_Customer[Customer Name],Transac_Customer[Point of contact],XXXX,0,1)</f>
        <v>Pet Shop Website</v>
      </c>
      <c r="H26" s="19">
        <f t="shared" si="1"/>
        <v>0.33333333333333337</v>
      </c>
      <c r="I26" s="19">
        <f t="shared" si="0"/>
        <v>0.37500000000000006</v>
      </c>
      <c r="J26">
        <v>1</v>
      </c>
      <c r="K26" s="20">
        <v>698</v>
      </c>
      <c r="L26" t="s">
        <v>46</v>
      </c>
      <c r="N26" s="17">
        <v>45144</v>
      </c>
      <c r="O26" t="s">
        <v>34</v>
      </c>
      <c r="P26" t="s">
        <v>5</v>
      </c>
      <c r="Q26">
        <v>1037</v>
      </c>
      <c r="R26" t="str" cm="1">
        <f t="array" ref="R26">_xlfn.XLOOKUP(Transactions_Grooming_Shop_Sales[[#This Row],[Customer Name]],Transac_Customer[Customer Name],Transac_Customer[Point of contact],XXXX,0,1)</f>
        <v>Pet Shop Website</v>
      </c>
      <c r="S26" t="s">
        <v>26</v>
      </c>
      <c r="T26" s="20" cm="1">
        <f t="array" ref="T26">_xlfn.XLOOKUP(S26,[1]!DB_Grooming_kit_purchase[Grooming Accessories for both Cats  and Dogs],[1]!DB_Grooming_kit_purchase[Price],XXXX,0,1)</f>
        <v>1599</v>
      </c>
      <c r="U26" t="s">
        <v>46</v>
      </c>
      <c r="AP26" t="s">
        <v>112</v>
      </c>
    </row>
    <row r="27" spans="2:42" x14ac:dyDescent="0.35">
      <c r="B27" s="17">
        <v>45144</v>
      </c>
      <c r="C27" t="s">
        <v>25</v>
      </c>
      <c r="D27" t="s">
        <v>9</v>
      </c>
      <c r="E27">
        <v>1038</v>
      </c>
      <c r="F27" t="s">
        <v>30</v>
      </c>
      <c r="G27" t="str" cm="1">
        <f t="array" ref="G27">_xlfn.XLOOKUP(Transc_Grooming_Schedule[[#This Row],[Customer Name]],Transac_Customer[Customer Name],Transac_Customer[Point of contact],XXXX,0,1)</f>
        <v>Pet Shop Website</v>
      </c>
      <c r="H27" s="19">
        <f t="shared" si="1"/>
        <v>0.37500000000000006</v>
      </c>
      <c r="I27" s="19">
        <f t="shared" si="0"/>
        <v>0.45833333333333337</v>
      </c>
      <c r="J27">
        <v>2</v>
      </c>
      <c r="K27" s="20">
        <v>938</v>
      </c>
      <c r="L27" t="s">
        <v>43</v>
      </c>
      <c r="N27" s="17">
        <v>45144</v>
      </c>
      <c r="O27" t="s">
        <v>25</v>
      </c>
      <c r="P27" t="s">
        <v>5</v>
      </c>
      <c r="Q27">
        <v>1038</v>
      </c>
      <c r="R27" t="str" cm="1">
        <f t="array" ref="R27">_xlfn.XLOOKUP(Transactions_Grooming_Shop_Sales[[#This Row],[Customer Name]],Transac_Customer[Customer Name],Transac_Customer[Point of contact],XXXX,0,1)</f>
        <v>Pet Shop Website</v>
      </c>
      <c r="S27" t="s">
        <v>29</v>
      </c>
      <c r="T27" s="20" cm="1">
        <f t="array" ref="T27">_xlfn.XLOOKUP(S27,[1]!DB_Grooming_kit_purchase[Grooming Accessories for both Cats  and Dogs],[1]!DB_Grooming_kit_purchase[Price],XXXX,0,1)</f>
        <v>1399</v>
      </c>
      <c r="U27" t="s">
        <v>43</v>
      </c>
      <c r="AP27" t="s">
        <v>113</v>
      </c>
    </row>
    <row r="28" spans="2:42" x14ac:dyDescent="0.35">
      <c r="B28" s="17">
        <v>45145</v>
      </c>
      <c r="C28" t="s">
        <v>42</v>
      </c>
      <c r="D28" t="s">
        <v>7</v>
      </c>
      <c r="E28">
        <v>1039</v>
      </c>
      <c r="F28" t="s">
        <v>41</v>
      </c>
      <c r="G28" t="str" cm="1">
        <f t="array" ref="G28">_xlfn.XLOOKUP(Transc_Grooming_Schedule[[#This Row],[Customer Name]],Transac_Customer[Customer Name],Transac_Customer[Point of contact],XXXX,0,1)</f>
        <v>Word of Mouth</v>
      </c>
      <c r="H28" s="19">
        <f t="shared" si="1"/>
        <v>0.41666666666666674</v>
      </c>
      <c r="I28" s="19">
        <f t="shared" si="0"/>
        <v>0.50000000000000011</v>
      </c>
      <c r="J28">
        <v>2</v>
      </c>
      <c r="K28" s="20">
        <v>1498</v>
      </c>
      <c r="L28" t="s">
        <v>46</v>
      </c>
      <c r="N28" s="17">
        <v>45145</v>
      </c>
      <c r="O28" t="s">
        <v>42</v>
      </c>
      <c r="P28" t="s">
        <v>5</v>
      </c>
      <c r="Q28">
        <v>1039</v>
      </c>
      <c r="R28" t="str" cm="1">
        <f t="array" ref="R28">_xlfn.XLOOKUP(Transactions_Grooming_Shop_Sales[[#This Row],[Customer Name]],Transac_Customer[Customer Name],Transac_Customer[Point of contact],XXXX,0,1)</f>
        <v>Word of Mouth</v>
      </c>
      <c r="S28" t="s">
        <v>32</v>
      </c>
      <c r="T28" s="20">
        <v>2499</v>
      </c>
      <c r="U28" t="s">
        <v>46</v>
      </c>
    </row>
    <row r="29" spans="2:42" x14ac:dyDescent="0.35">
      <c r="B29" s="17">
        <v>45145</v>
      </c>
      <c r="C29" t="s">
        <v>25</v>
      </c>
      <c r="D29" t="s">
        <v>9</v>
      </c>
      <c r="E29">
        <v>1040</v>
      </c>
      <c r="F29" t="s">
        <v>24</v>
      </c>
      <c r="G29" t="str" cm="1">
        <f t="array" ref="G29">_xlfn.XLOOKUP(Transc_Grooming_Schedule[[#This Row],[Customer Name]],Transac_Customer[Customer Name],Transac_Customer[Point of contact],XXXX,0,1)</f>
        <v>Pet Shop Website</v>
      </c>
      <c r="H29" s="19">
        <f t="shared" si="1"/>
        <v>0.20833333333333334</v>
      </c>
      <c r="I29" s="19">
        <f t="shared" si="0"/>
        <v>0.25</v>
      </c>
      <c r="J29">
        <v>1</v>
      </c>
      <c r="K29" s="20">
        <v>738</v>
      </c>
      <c r="L29" t="s">
        <v>40</v>
      </c>
      <c r="N29" s="17">
        <v>45145</v>
      </c>
      <c r="O29" t="s">
        <v>25</v>
      </c>
      <c r="P29" t="s">
        <v>5</v>
      </c>
      <c r="Q29">
        <v>1040</v>
      </c>
      <c r="R29" t="str" cm="1">
        <f t="array" ref="R29">_xlfn.XLOOKUP(Transactions_Grooming_Shop_Sales[[#This Row],[Customer Name]],Transac_Customer[Customer Name],Transac_Customer[Point of contact],XXXX,0,1)</f>
        <v>Pet Shop Website</v>
      </c>
      <c r="S29" t="s">
        <v>23</v>
      </c>
      <c r="T29" s="20">
        <v>1499</v>
      </c>
      <c r="U29" t="s">
        <v>40</v>
      </c>
    </row>
    <row r="30" spans="2:42" x14ac:dyDescent="0.35">
      <c r="B30" s="17">
        <v>45145</v>
      </c>
      <c r="C30" t="s">
        <v>19</v>
      </c>
      <c r="D30" t="s">
        <v>7</v>
      </c>
      <c r="E30">
        <v>1041</v>
      </c>
      <c r="F30" t="s">
        <v>21</v>
      </c>
      <c r="G30" t="str" cm="1">
        <f t="array" ref="G30">_xlfn.XLOOKUP(Transc_Grooming_Schedule[[#This Row],[Customer Name]],Transac_Customer[Customer Name],Transac_Customer[Point of contact],XXXX,0,1)</f>
        <v>Pet Blog</v>
      </c>
      <c r="H30" s="19">
        <f>I29</f>
        <v>0.25</v>
      </c>
      <c r="I30" s="19">
        <f t="shared" si="0"/>
        <v>0.29166666666666669</v>
      </c>
      <c r="J30">
        <v>1</v>
      </c>
      <c r="K30" s="20">
        <v>798</v>
      </c>
      <c r="L30" t="s">
        <v>43</v>
      </c>
      <c r="N30" s="17">
        <v>45145</v>
      </c>
      <c r="O30" t="s">
        <v>19</v>
      </c>
      <c r="P30" t="s">
        <v>9</v>
      </c>
      <c r="Q30">
        <v>1041</v>
      </c>
      <c r="R30" t="str" cm="1">
        <f t="array" ref="R30">_xlfn.XLOOKUP(Transactions_Grooming_Shop_Sales[[#This Row],[Customer Name]],Transac_Customer[Customer Name],Transac_Customer[Point of contact],XXXX,0,1)</f>
        <v>Pet Blog</v>
      </c>
      <c r="S30" t="s">
        <v>26</v>
      </c>
      <c r="T30" s="20">
        <v>1599</v>
      </c>
      <c r="U30" t="s">
        <v>43</v>
      </c>
    </row>
    <row r="31" spans="2:42" x14ac:dyDescent="0.35">
      <c r="B31" s="17">
        <v>45146</v>
      </c>
      <c r="C31" t="s">
        <v>31</v>
      </c>
      <c r="D31" t="s">
        <v>9</v>
      </c>
      <c r="E31">
        <v>1042</v>
      </c>
      <c r="F31" t="s">
        <v>21</v>
      </c>
      <c r="G31" t="str" cm="1">
        <f t="array" ref="G31">_xlfn.XLOOKUP(Transc_Grooming_Schedule[[#This Row],[Customer Name]],Transac_Customer[Customer Name],Transac_Customer[Point of contact],XXXX,0,1)</f>
        <v>Pet Shop Website</v>
      </c>
      <c r="H31" s="19">
        <f>I30</f>
        <v>0.29166666666666669</v>
      </c>
      <c r="I31" s="19">
        <f t="shared" si="0"/>
        <v>0.33333333333333337</v>
      </c>
      <c r="J31">
        <v>1</v>
      </c>
      <c r="K31" s="20">
        <v>798</v>
      </c>
      <c r="L31" t="s">
        <v>43</v>
      </c>
      <c r="N31" s="17">
        <v>45146</v>
      </c>
      <c r="O31" t="s">
        <v>31</v>
      </c>
      <c r="P31" t="s">
        <v>7</v>
      </c>
      <c r="Q31">
        <v>1042</v>
      </c>
      <c r="R31" t="str" cm="1">
        <f t="array" ref="R31">_xlfn.XLOOKUP(Transactions_Grooming_Shop_Sales[[#This Row],[Customer Name]],Transac_Customer[Customer Name],Transac_Customer[Point of contact],XXXX,0,1)</f>
        <v>Pet Shop Website</v>
      </c>
      <c r="S31" t="s">
        <v>29</v>
      </c>
      <c r="T31" s="20">
        <v>1399</v>
      </c>
      <c r="U31" t="s">
        <v>43</v>
      </c>
    </row>
    <row r="32" spans="2:42" x14ac:dyDescent="0.35">
      <c r="B32" s="17">
        <v>45146</v>
      </c>
      <c r="C32" t="s">
        <v>31</v>
      </c>
      <c r="D32" t="s">
        <v>7</v>
      </c>
      <c r="E32">
        <v>1043</v>
      </c>
      <c r="F32" t="s">
        <v>30</v>
      </c>
      <c r="G32" t="str" cm="1">
        <f t="array" ref="G32">_xlfn.XLOOKUP(Transc_Grooming_Schedule[[#This Row],[Customer Name]],Transac_Customer[Customer Name],Transac_Customer[Point of contact],XXXX,0,1)</f>
        <v>Pet Shop Website</v>
      </c>
      <c r="H32" s="19">
        <f>I31</f>
        <v>0.33333333333333337</v>
      </c>
      <c r="I32" s="19">
        <f t="shared" si="0"/>
        <v>0.41666666666666669</v>
      </c>
      <c r="J32">
        <v>2</v>
      </c>
      <c r="K32" s="20">
        <v>938</v>
      </c>
      <c r="L32" t="s">
        <v>40</v>
      </c>
      <c r="N32" s="17">
        <v>45146</v>
      </c>
      <c r="O32" t="s">
        <v>31</v>
      </c>
      <c r="P32" t="s">
        <v>7</v>
      </c>
      <c r="Q32">
        <v>1043</v>
      </c>
      <c r="R32" t="str" cm="1">
        <f t="array" ref="R32">_xlfn.XLOOKUP(Transactions_Grooming_Shop_Sales[[#This Row],[Customer Name]],Transac_Customer[Customer Name],Transac_Customer[Point of contact],XXXX,0,1)</f>
        <v>Pet Shop Website</v>
      </c>
      <c r="S32" t="s">
        <v>32</v>
      </c>
      <c r="T32" s="20">
        <v>2499</v>
      </c>
      <c r="U32" t="s">
        <v>40</v>
      </c>
    </row>
    <row r="33" spans="2:21" x14ac:dyDescent="0.35">
      <c r="B33" s="17">
        <v>45147</v>
      </c>
      <c r="C33" t="s">
        <v>45</v>
      </c>
      <c r="D33" t="s">
        <v>9</v>
      </c>
      <c r="E33">
        <v>1044</v>
      </c>
      <c r="F33" t="s">
        <v>33</v>
      </c>
      <c r="G33" t="str" cm="1">
        <f t="array" ref="G33">_xlfn.XLOOKUP(Transc_Grooming_Schedule[[#This Row],[Customer Name]],Transac_Customer[Customer Name],Transac_Customer[Point of contact],XXXX,0,1)</f>
        <v>Pet Blog</v>
      </c>
      <c r="H33" s="19">
        <f>I32</f>
        <v>0.41666666666666669</v>
      </c>
      <c r="I33" s="19">
        <f t="shared" si="0"/>
        <v>0.45833333333333337</v>
      </c>
      <c r="J33">
        <v>1</v>
      </c>
      <c r="K33" s="20">
        <v>1098</v>
      </c>
      <c r="L33" t="s">
        <v>43</v>
      </c>
      <c r="N33" s="17">
        <v>45147</v>
      </c>
      <c r="O33" t="s">
        <v>45</v>
      </c>
      <c r="P33" t="s">
        <v>7</v>
      </c>
      <c r="Q33">
        <v>1044</v>
      </c>
      <c r="R33" t="str" cm="1">
        <f t="array" ref="R33">_xlfn.XLOOKUP(Transactions_Grooming_Shop_Sales[[#This Row],[Customer Name]],Transac_Customer[Customer Name],Transac_Customer[Point of contact],XXXX,0,1)</f>
        <v>Pet Blog</v>
      </c>
      <c r="S33" t="s">
        <v>23</v>
      </c>
      <c r="T33" s="20">
        <v>1499</v>
      </c>
      <c r="U33" t="s">
        <v>43</v>
      </c>
    </row>
    <row r="34" spans="2:21" x14ac:dyDescent="0.35">
      <c r="B34" s="17">
        <v>45147</v>
      </c>
      <c r="C34" t="s">
        <v>31</v>
      </c>
      <c r="D34" t="s">
        <v>7</v>
      </c>
      <c r="E34">
        <v>1045</v>
      </c>
      <c r="F34" t="s">
        <v>38</v>
      </c>
      <c r="G34" t="str" cm="1">
        <f t="array" ref="G34">_xlfn.XLOOKUP(Transc_Grooming_Schedule[[#This Row],[Customer Name]],Transac_Customer[Customer Name],Transac_Customer[Point of contact],XXXX,0,1)</f>
        <v>Pet Shop Website</v>
      </c>
      <c r="H34" s="19">
        <f>H29</f>
        <v>0.20833333333333334</v>
      </c>
      <c r="I34" s="19">
        <f t="shared" si="0"/>
        <v>0.25</v>
      </c>
      <c r="J34">
        <v>1</v>
      </c>
      <c r="K34" s="20">
        <v>798</v>
      </c>
      <c r="L34" t="s">
        <v>40</v>
      </c>
      <c r="N34" s="17">
        <v>45147</v>
      </c>
      <c r="O34" t="s">
        <v>31</v>
      </c>
      <c r="P34" t="s">
        <v>7</v>
      </c>
      <c r="Q34">
        <v>1045</v>
      </c>
      <c r="R34" t="str" cm="1">
        <f t="array" ref="R34">_xlfn.XLOOKUP(Transactions_Grooming_Shop_Sales[[#This Row],[Customer Name]],Transac_Customer[Customer Name],Transac_Customer[Point of contact],XXXX,0,1)</f>
        <v>Pet Shop Website</v>
      </c>
      <c r="S34" t="s">
        <v>26</v>
      </c>
      <c r="T34" s="20">
        <v>1599</v>
      </c>
      <c r="U34" t="s">
        <v>40</v>
      </c>
    </row>
    <row r="35" spans="2:21" x14ac:dyDescent="0.35">
      <c r="B35" s="17">
        <v>45148</v>
      </c>
      <c r="C35" t="s">
        <v>42</v>
      </c>
      <c r="D35" t="s">
        <v>9</v>
      </c>
      <c r="E35">
        <v>1046</v>
      </c>
      <c r="F35" t="s">
        <v>50</v>
      </c>
      <c r="G35" t="str" cm="1">
        <f t="array" ref="G35">_xlfn.XLOOKUP(Transc_Grooming_Schedule[[#This Row],[Customer Name]],Transac_Customer[Customer Name],Transac_Customer[Point of contact],XXXX,0,1)</f>
        <v>Word of Mouth</v>
      </c>
      <c r="H35" s="19">
        <f>I34</f>
        <v>0.25</v>
      </c>
      <c r="I35" s="19">
        <f t="shared" si="0"/>
        <v>0.33333333333333331</v>
      </c>
      <c r="J35">
        <v>2</v>
      </c>
      <c r="K35" s="20">
        <v>1288</v>
      </c>
      <c r="L35" t="s">
        <v>46</v>
      </c>
      <c r="N35" s="17">
        <v>45148</v>
      </c>
      <c r="O35" t="s">
        <v>42</v>
      </c>
      <c r="P35" t="s">
        <v>5</v>
      </c>
      <c r="Q35">
        <v>1046</v>
      </c>
      <c r="R35" t="str" cm="1">
        <f t="array" ref="R35">_xlfn.XLOOKUP(Transactions_Grooming_Shop_Sales[[#This Row],[Customer Name]],Transac_Customer[Customer Name],Transac_Customer[Point of contact],XXXX,0,1)</f>
        <v>Word of Mouth</v>
      </c>
      <c r="S35" t="s">
        <v>29</v>
      </c>
      <c r="T35" s="20">
        <v>1399</v>
      </c>
      <c r="U35" t="s">
        <v>46</v>
      </c>
    </row>
    <row r="36" spans="2:21" x14ac:dyDescent="0.35">
      <c r="B36" s="17">
        <v>45148</v>
      </c>
      <c r="C36" t="s">
        <v>39</v>
      </c>
      <c r="D36" t="s">
        <v>7</v>
      </c>
      <c r="E36">
        <v>1047</v>
      </c>
      <c r="F36" t="s">
        <v>50</v>
      </c>
      <c r="G36" t="str" cm="1">
        <f t="array" ref="G36">_xlfn.XLOOKUP(Transc_Grooming_Schedule[[#This Row],[Customer Name]],Transac_Customer[Customer Name],Transac_Customer[Point of contact],XXXX,0,1)</f>
        <v>Pet Blog</v>
      </c>
      <c r="H36" s="19">
        <f>I35</f>
        <v>0.33333333333333331</v>
      </c>
      <c r="I36" s="19">
        <f t="shared" si="0"/>
        <v>0.41666666666666663</v>
      </c>
      <c r="J36">
        <v>2</v>
      </c>
      <c r="K36" s="20">
        <v>1288</v>
      </c>
      <c r="L36" t="s">
        <v>46</v>
      </c>
      <c r="N36" s="17">
        <v>45148</v>
      </c>
      <c r="O36" t="s">
        <v>39</v>
      </c>
      <c r="P36" t="s">
        <v>9</v>
      </c>
      <c r="Q36">
        <v>1047</v>
      </c>
      <c r="R36" t="str" cm="1">
        <f t="array" ref="R36">_xlfn.XLOOKUP(Transactions_Grooming_Shop_Sales[[#This Row],[Customer Name]],Transac_Customer[Customer Name],Transac_Customer[Point of contact],XXXX,0,1)</f>
        <v>Pet Blog</v>
      </c>
      <c r="S36" t="s">
        <v>32</v>
      </c>
      <c r="T36" s="20">
        <v>2499</v>
      </c>
      <c r="U36" t="s">
        <v>46</v>
      </c>
    </row>
    <row r="37" spans="2:21" x14ac:dyDescent="0.35">
      <c r="B37" s="17">
        <v>45149</v>
      </c>
      <c r="C37" t="s">
        <v>36</v>
      </c>
      <c r="D37" t="s">
        <v>9</v>
      </c>
      <c r="E37">
        <v>1048</v>
      </c>
      <c r="F37" t="s">
        <v>21</v>
      </c>
      <c r="G37" t="str" cm="1">
        <f t="array" ref="G37">_xlfn.XLOOKUP(Transc_Grooming_Schedule[[#This Row],[Customer Name]],Transac_Customer[Customer Name],Transac_Customer[Point of contact],XXXX,0,1)</f>
        <v>Word of Mouth</v>
      </c>
      <c r="H37" s="19">
        <f>I36</f>
        <v>0.41666666666666663</v>
      </c>
      <c r="I37" s="19">
        <f t="shared" si="0"/>
        <v>0.45833333333333331</v>
      </c>
      <c r="J37">
        <v>1</v>
      </c>
      <c r="K37" s="20">
        <v>798</v>
      </c>
      <c r="L37" t="s">
        <v>40</v>
      </c>
      <c r="N37" s="17">
        <v>45149</v>
      </c>
      <c r="O37" t="s">
        <v>36</v>
      </c>
      <c r="P37" t="s">
        <v>9</v>
      </c>
      <c r="Q37">
        <v>1048</v>
      </c>
      <c r="R37" t="str" cm="1">
        <f t="array" ref="R37">_xlfn.XLOOKUP(Transactions_Grooming_Shop_Sales[[#This Row],[Customer Name]],Transac_Customer[Customer Name],Transac_Customer[Point of contact],XXXX,0,1)</f>
        <v>Word of Mouth</v>
      </c>
      <c r="S37" t="s">
        <v>23</v>
      </c>
      <c r="T37" s="20">
        <v>1499</v>
      </c>
      <c r="U37" t="s">
        <v>40</v>
      </c>
    </row>
    <row r="38" spans="2:21" x14ac:dyDescent="0.35">
      <c r="B38" s="17">
        <v>45150</v>
      </c>
      <c r="C38" t="s">
        <v>39</v>
      </c>
      <c r="D38" t="s">
        <v>7</v>
      </c>
      <c r="E38">
        <v>1049</v>
      </c>
      <c r="F38" t="s">
        <v>50</v>
      </c>
      <c r="G38" t="str" cm="1">
        <f t="array" ref="G38">_xlfn.XLOOKUP(Transc_Grooming_Schedule[[#This Row],[Customer Name]],Transac_Customer[Customer Name],Transac_Customer[Point of contact],XXXX,0,1)</f>
        <v>Pet Blog</v>
      </c>
      <c r="H38" s="19">
        <f>H34</f>
        <v>0.20833333333333334</v>
      </c>
      <c r="I38" s="19">
        <f t="shared" si="0"/>
        <v>0.29166666666666669</v>
      </c>
      <c r="J38">
        <v>2</v>
      </c>
      <c r="K38" s="20">
        <v>1288</v>
      </c>
      <c r="L38" t="s">
        <v>46</v>
      </c>
      <c r="N38" s="17">
        <v>45150</v>
      </c>
      <c r="O38" t="s">
        <v>39</v>
      </c>
      <c r="P38" t="s">
        <v>5</v>
      </c>
      <c r="Q38">
        <v>1049</v>
      </c>
      <c r="R38" t="str" cm="1">
        <f t="array" ref="R38">_xlfn.XLOOKUP(Transactions_Grooming_Shop_Sales[[#This Row],[Customer Name]],Transac_Customer[Customer Name],Transac_Customer[Point of contact],XXXX,0,1)</f>
        <v>Pet Blog</v>
      </c>
      <c r="S38" t="s">
        <v>26</v>
      </c>
      <c r="T38" s="20">
        <v>1599</v>
      </c>
      <c r="U38" t="s">
        <v>46</v>
      </c>
    </row>
    <row r="39" spans="2:21" x14ac:dyDescent="0.35">
      <c r="B39" s="17">
        <v>45150</v>
      </c>
      <c r="C39" t="s">
        <v>34</v>
      </c>
      <c r="D39" t="s">
        <v>9</v>
      </c>
      <c r="E39">
        <v>1050</v>
      </c>
      <c r="F39" t="s">
        <v>41</v>
      </c>
      <c r="G39" t="str" cm="1">
        <f t="array" ref="G39">_xlfn.XLOOKUP(Transc_Grooming_Schedule[[#This Row],[Customer Name]],Transac_Customer[Customer Name],Transac_Customer[Point of contact],XXXX,0,1)</f>
        <v>Pet Shop Website</v>
      </c>
      <c r="H39" s="19">
        <f>I38</f>
        <v>0.29166666666666669</v>
      </c>
      <c r="I39" s="19">
        <f t="shared" si="0"/>
        <v>0.375</v>
      </c>
      <c r="J39">
        <v>2</v>
      </c>
      <c r="K39" s="20">
        <v>1498</v>
      </c>
      <c r="L39" t="s">
        <v>43</v>
      </c>
      <c r="N39" s="17">
        <v>45150</v>
      </c>
      <c r="O39" t="s">
        <v>34</v>
      </c>
      <c r="P39" t="s">
        <v>7</v>
      </c>
      <c r="Q39">
        <v>1050</v>
      </c>
      <c r="R39" t="str" cm="1">
        <f t="array" ref="R39">_xlfn.XLOOKUP(Transactions_Grooming_Shop_Sales[[#This Row],[Customer Name]],Transac_Customer[Customer Name],Transac_Customer[Point of contact],XXXX,0,1)</f>
        <v>Pet Shop Website</v>
      </c>
      <c r="S39" t="s">
        <v>29</v>
      </c>
      <c r="T39" s="20">
        <v>1399</v>
      </c>
      <c r="U39" t="s">
        <v>43</v>
      </c>
    </row>
    <row r="40" spans="2:21" x14ac:dyDescent="0.35">
      <c r="B40" s="17">
        <v>45151</v>
      </c>
      <c r="C40" t="s">
        <v>39</v>
      </c>
      <c r="D40" t="s">
        <v>7</v>
      </c>
      <c r="E40">
        <v>1051</v>
      </c>
      <c r="F40" t="s">
        <v>41</v>
      </c>
      <c r="G40" t="str" cm="1">
        <f t="array" ref="G40">_xlfn.XLOOKUP(Transc_Grooming_Schedule[[#This Row],[Customer Name]],Transac_Customer[Customer Name],Transac_Customer[Point of contact],XXXX,0,1)</f>
        <v>Pet Blog</v>
      </c>
      <c r="H40" s="19">
        <f>I39</f>
        <v>0.375</v>
      </c>
      <c r="I40" s="19">
        <f t="shared" si="0"/>
        <v>0.45833333333333331</v>
      </c>
      <c r="J40">
        <v>2</v>
      </c>
      <c r="K40" s="20">
        <v>1498</v>
      </c>
      <c r="L40" t="s">
        <v>40</v>
      </c>
      <c r="N40" s="17">
        <v>45151</v>
      </c>
      <c r="O40" t="s">
        <v>39</v>
      </c>
      <c r="P40" t="s">
        <v>9</v>
      </c>
      <c r="Q40">
        <v>1051</v>
      </c>
      <c r="R40" t="str" cm="1">
        <f t="array" ref="R40">_xlfn.XLOOKUP(Transactions_Grooming_Shop_Sales[[#This Row],[Customer Name]],Transac_Customer[Customer Name],Transac_Customer[Point of contact],XXXX,0,1)</f>
        <v>Pet Blog</v>
      </c>
      <c r="S40" t="s">
        <v>32</v>
      </c>
      <c r="T40" s="20">
        <v>2499</v>
      </c>
      <c r="U40" t="s">
        <v>40</v>
      </c>
    </row>
    <row r="41" spans="2:21" x14ac:dyDescent="0.35">
      <c r="B41" s="17">
        <v>45182</v>
      </c>
      <c r="C41" t="s">
        <v>34</v>
      </c>
      <c r="D41" t="s">
        <v>9</v>
      </c>
      <c r="E41">
        <v>1052</v>
      </c>
      <c r="F41" t="s">
        <v>51</v>
      </c>
      <c r="G41" t="str" cm="1">
        <f t="array" ref="G41">_xlfn.XLOOKUP(Transc_Grooming_Schedule[[#This Row],[Customer Name]],Transac_Customer[Customer Name],Transac_Customer[Point of contact],XXXX,0,1)</f>
        <v>Pet Shop Website</v>
      </c>
      <c r="H41" s="19">
        <f>I40</f>
        <v>0.45833333333333331</v>
      </c>
      <c r="I41" s="19">
        <f t="shared" si="0"/>
        <v>0.54166666666666663</v>
      </c>
      <c r="J41">
        <v>2</v>
      </c>
      <c r="K41" s="20">
        <v>1178</v>
      </c>
      <c r="L41" t="s">
        <v>40</v>
      </c>
      <c r="N41" s="17">
        <v>45182</v>
      </c>
      <c r="O41" t="s">
        <v>34</v>
      </c>
      <c r="P41" t="s">
        <v>5</v>
      </c>
      <c r="Q41">
        <v>1052</v>
      </c>
      <c r="R41" t="str" cm="1">
        <f t="array" ref="R41">_xlfn.XLOOKUP(Transactions_Grooming_Shop_Sales[[#This Row],[Customer Name]],Transac_Customer[Customer Name],Transac_Customer[Point of contact],XXXX,0,1)</f>
        <v>Pet Shop Website</v>
      </c>
      <c r="S41" t="s">
        <v>23</v>
      </c>
      <c r="T41" s="20">
        <v>1499</v>
      </c>
      <c r="U41" t="s">
        <v>40</v>
      </c>
    </row>
    <row r="42" spans="2:21" x14ac:dyDescent="0.35">
      <c r="B42" s="17">
        <v>45183</v>
      </c>
      <c r="C42" t="s">
        <v>19</v>
      </c>
      <c r="D42" t="s">
        <v>7</v>
      </c>
      <c r="E42">
        <v>1053</v>
      </c>
      <c r="F42" t="s">
        <v>50</v>
      </c>
      <c r="G42" t="str" cm="1">
        <f t="array" ref="G42">_xlfn.XLOOKUP(Transc_Grooming_Schedule[[#This Row],[Customer Name]],Transac_Customer[Customer Name],Transac_Customer[Point of contact],XXXX,0,1)</f>
        <v>Pet Blog</v>
      </c>
      <c r="H42" s="19">
        <f>H38</f>
        <v>0.20833333333333334</v>
      </c>
      <c r="I42" s="19">
        <f t="shared" si="0"/>
        <v>0.29166666666666669</v>
      </c>
      <c r="J42">
        <v>2</v>
      </c>
      <c r="K42" s="20">
        <v>1288</v>
      </c>
      <c r="L42" t="s">
        <v>40</v>
      </c>
      <c r="N42" s="17">
        <v>45183</v>
      </c>
      <c r="O42" t="s">
        <v>19</v>
      </c>
      <c r="P42" t="s">
        <v>5</v>
      </c>
      <c r="Q42">
        <v>1053</v>
      </c>
      <c r="R42" t="str" cm="1">
        <f t="array" ref="R42">_xlfn.XLOOKUP(Transactions_Grooming_Shop_Sales[[#This Row],[Customer Name]],Transac_Customer[Customer Name],Transac_Customer[Point of contact],XXXX,0,1)</f>
        <v>Pet Blog</v>
      </c>
      <c r="S42" t="s">
        <v>26</v>
      </c>
      <c r="T42" s="20">
        <v>1599</v>
      </c>
      <c r="U42" t="s">
        <v>40</v>
      </c>
    </row>
    <row r="43" spans="2:21" x14ac:dyDescent="0.35">
      <c r="B43" s="17">
        <v>45183</v>
      </c>
      <c r="C43" t="s">
        <v>48</v>
      </c>
      <c r="D43" t="s">
        <v>9</v>
      </c>
      <c r="E43">
        <v>1054</v>
      </c>
      <c r="F43" t="s">
        <v>44</v>
      </c>
      <c r="G43" t="str" cm="1">
        <f t="array" ref="G43">_xlfn.XLOOKUP(Transc_Grooming_Schedule[[#This Row],[Customer Name]],Transac_Customer[Customer Name],Transac_Customer[Point of contact],XXXX,0,1)</f>
        <v>Pet Blog</v>
      </c>
      <c r="H43" s="19">
        <f>I42</f>
        <v>0.29166666666666669</v>
      </c>
      <c r="I43" s="19">
        <f t="shared" si="0"/>
        <v>0.375</v>
      </c>
      <c r="J43">
        <v>2</v>
      </c>
      <c r="K43" s="20">
        <v>1268</v>
      </c>
      <c r="L43" t="s">
        <v>40</v>
      </c>
      <c r="N43" s="17">
        <v>45183</v>
      </c>
      <c r="O43" t="s">
        <v>48</v>
      </c>
      <c r="P43" t="s">
        <v>5</v>
      </c>
      <c r="Q43">
        <v>1054</v>
      </c>
      <c r="R43" t="str" cm="1">
        <f t="array" ref="R43">_xlfn.XLOOKUP(Transactions_Grooming_Shop_Sales[[#This Row],[Customer Name]],Transac_Customer[Customer Name],Transac_Customer[Point of contact],XXXX,0,1)</f>
        <v>Pet Blog</v>
      </c>
      <c r="S43" t="s">
        <v>29</v>
      </c>
      <c r="T43" s="20">
        <v>1399</v>
      </c>
      <c r="U43" t="s">
        <v>40</v>
      </c>
    </row>
    <row r="44" spans="2:21" x14ac:dyDescent="0.35">
      <c r="B44" s="17">
        <v>45184</v>
      </c>
      <c r="C44" t="s">
        <v>34</v>
      </c>
      <c r="D44" t="s">
        <v>7</v>
      </c>
      <c r="E44">
        <v>1055</v>
      </c>
      <c r="F44" t="s">
        <v>33</v>
      </c>
      <c r="G44" t="str" cm="1">
        <f t="array" ref="G44">_xlfn.XLOOKUP(Transc_Grooming_Schedule[[#This Row],[Customer Name]],Transac_Customer[Customer Name],Transac_Customer[Point of contact],XXXX,0,1)</f>
        <v>Pet Shop Website</v>
      </c>
      <c r="H44" s="19">
        <f>I43</f>
        <v>0.375</v>
      </c>
      <c r="I44" s="19">
        <f t="shared" si="0"/>
        <v>0.41666666666666669</v>
      </c>
      <c r="J44">
        <v>1</v>
      </c>
      <c r="K44" s="20">
        <v>1098</v>
      </c>
      <c r="L44" t="s">
        <v>46</v>
      </c>
      <c r="N44" s="17">
        <v>45184</v>
      </c>
      <c r="O44" t="s">
        <v>34</v>
      </c>
      <c r="P44" t="s">
        <v>9</v>
      </c>
      <c r="Q44">
        <v>1055</v>
      </c>
      <c r="R44" t="str" cm="1">
        <f t="array" ref="R44">_xlfn.XLOOKUP(Transactions_Grooming_Shop_Sales[[#This Row],[Customer Name]],Transac_Customer[Customer Name],Transac_Customer[Point of contact],XXXX,0,1)</f>
        <v>Pet Shop Website</v>
      </c>
      <c r="S44" t="s">
        <v>32</v>
      </c>
      <c r="T44" s="20">
        <v>2499</v>
      </c>
      <c r="U44" t="s">
        <v>46</v>
      </c>
    </row>
    <row r="45" spans="2:21" x14ac:dyDescent="0.35">
      <c r="B45" s="17">
        <v>45184</v>
      </c>
      <c r="C45" t="s">
        <v>42</v>
      </c>
      <c r="D45" t="s">
        <v>9</v>
      </c>
      <c r="E45">
        <v>1056</v>
      </c>
      <c r="F45" t="s">
        <v>27</v>
      </c>
      <c r="G45" t="str" cm="1">
        <f t="array" ref="G45">_xlfn.XLOOKUP(Transc_Grooming_Schedule[[#This Row],[Customer Name]],Transac_Customer[Customer Name],Transac_Customer[Point of contact],XXXX,0,1)</f>
        <v>Word of Mouth</v>
      </c>
      <c r="H45" s="19">
        <f>I44</f>
        <v>0.41666666666666669</v>
      </c>
      <c r="I45" s="19">
        <f t="shared" si="0"/>
        <v>0.45833333333333337</v>
      </c>
      <c r="J45">
        <v>1.5</v>
      </c>
      <c r="K45" s="20">
        <v>838</v>
      </c>
      <c r="L45" t="s">
        <v>43</v>
      </c>
      <c r="N45" s="17">
        <v>45184</v>
      </c>
      <c r="O45" t="s">
        <v>42</v>
      </c>
      <c r="P45" t="s">
        <v>9</v>
      </c>
      <c r="Q45">
        <v>1056</v>
      </c>
      <c r="R45" t="str" cm="1">
        <f t="array" ref="R45">_xlfn.XLOOKUP(Transactions_Grooming_Shop_Sales[[#This Row],[Customer Name]],Transac_Customer[Customer Name],Transac_Customer[Point of contact],XXXX,0,1)</f>
        <v>Word of Mouth</v>
      </c>
      <c r="S45" t="s">
        <v>23</v>
      </c>
      <c r="T45" s="20">
        <v>1499</v>
      </c>
      <c r="U45" t="s">
        <v>43</v>
      </c>
    </row>
    <row r="46" spans="2:21" x14ac:dyDescent="0.35">
      <c r="B46" s="17">
        <v>45185</v>
      </c>
      <c r="C46" t="s">
        <v>31</v>
      </c>
      <c r="D46" t="s">
        <v>7</v>
      </c>
      <c r="E46">
        <v>1057</v>
      </c>
      <c r="F46" t="s">
        <v>33</v>
      </c>
      <c r="G46" t="str" cm="1">
        <f t="array" ref="G46">_xlfn.XLOOKUP(Transc_Grooming_Schedule[[#This Row],[Customer Name]],Transac_Customer[Customer Name],Transac_Customer[Point of contact],XXXX,0,1)</f>
        <v>Pet Shop Website</v>
      </c>
      <c r="H46" s="19">
        <f>H42</f>
        <v>0.20833333333333334</v>
      </c>
      <c r="I46" s="19">
        <f t="shared" si="0"/>
        <v>0.25</v>
      </c>
      <c r="J46">
        <v>1</v>
      </c>
      <c r="K46" s="20">
        <v>1098</v>
      </c>
      <c r="L46" t="s">
        <v>43</v>
      </c>
      <c r="N46" s="17">
        <v>45185</v>
      </c>
      <c r="O46" t="s">
        <v>31</v>
      </c>
      <c r="P46" t="s">
        <v>9</v>
      </c>
      <c r="Q46">
        <v>1057</v>
      </c>
      <c r="R46" t="str" cm="1">
        <f t="array" ref="R46">_xlfn.XLOOKUP(Transactions_Grooming_Shop_Sales[[#This Row],[Customer Name]],Transac_Customer[Customer Name],Transac_Customer[Point of contact],XXXX,0,1)</f>
        <v>Pet Shop Website</v>
      </c>
      <c r="S46" t="s">
        <v>26</v>
      </c>
      <c r="T46" s="20">
        <v>1599</v>
      </c>
      <c r="U46" t="s">
        <v>43</v>
      </c>
    </row>
    <row r="47" spans="2:21" x14ac:dyDescent="0.35">
      <c r="B47" s="17">
        <v>45185</v>
      </c>
      <c r="C47" t="s">
        <v>39</v>
      </c>
      <c r="D47" t="s">
        <v>9</v>
      </c>
      <c r="E47">
        <v>1058</v>
      </c>
      <c r="F47" t="s">
        <v>49</v>
      </c>
      <c r="G47" t="str" cm="1">
        <f t="array" ref="G47">_xlfn.XLOOKUP(Transc_Grooming_Schedule[[#This Row],[Customer Name]],Transac_Customer[Customer Name],Transac_Customer[Point of contact],XXXX,0,1)</f>
        <v>Pet Blog</v>
      </c>
      <c r="H47" s="19">
        <f>I46</f>
        <v>0.25</v>
      </c>
      <c r="I47" s="19">
        <f t="shared" si="0"/>
        <v>0.29166666666666669</v>
      </c>
      <c r="J47">
        <v>1</v>
      </c>
      <c r="K47" s="20">
        <v>734</v>
      </c>
      <c r="L47" t="s">
        <v>40</v>
      </c>
      <c r="N47" s="17">
        <v>45185</v>
      </c>
      <c r="O47" t="s">
        <v>39</v>
      </c>
      <c r="P47" t="s">
        <v>7</v>
      </c>
      <c r="Q47">
        <v>1058</v>
      </c>
      <c r="R47" t="str" cm="1">
        <f t="array" ref="R47">_xlfn.XLOOKUP(Transactions_Grooming_Shop_Sales[[#This Row],[Customer Name]],Transac_Customer[Customer Name],Transac_Customer[Point of contact],XXXX,0,1)</f>
        <v>Pet Blog</v>
      </c>
      <c r="S47" t="s">
        <v>29</v>
      </c>
      <c r="T47" s="20">
        <v>1399</v>
      </c>
      <c r="U47" t="s">
        <v>40</v>
      </c>
    </row>
    <row r="48" spans="2:21" x14ac:dyDescent="0.35">
      <c r="B48" s="17">
        <v>45185</v>
      </c>
      <c r="C48" t="s">
        <v>25</v>
      </c>
      <c r="D48" t="s">
        <v>7</v>
      </c>
      <c r="E48">
        <v>1059</v>
      </c>
      <c r="F48" t="s">
        <v>53</v>
      </c>
      <c r="G48" t="str" cm="1">
        <f t="array" ref="G48">_xlfn.XLOOKUP(Transc_Grooming_Schedule[[#This Row],[Customer Name]],Transac_Customer[Customer Name],Transac_Customer[Point of contact],XXXX,0,1)</f>
        <v>Pet Shop Website</v>
      </c>
      <c r="H48" s="19">
        <f>I47</f>
        <v>0.29166666666666669</v>
      </c>
      <c r="I48" s="19">
        <f t="shared" si="0"/>
        <v>0.375</v>
      </c>
      <c r="J48">
        <v>2</v>
      </c>
      <c r="K48" s="20">
        <v>1798</v>
      </c>
      <c r="L48" t="s">
        <v>40</v>
      </c>
      <c r="N48" s="17">
        <v>45185</v>
      </c>
      <c r="O48" t="s">
        <v>25</v>
      </c>
      <c r="P48" t="s">
        <v>5</v>
      </c>
      <c r="Q48">
        <v>1059</v>
      </c>
      <c r="R48" t="str" cm="1">
        <f t="array" ref="R48">_xlfn.XLOOKUP(Transactions_Grooming_Shop_Sales[[#This Row],[Customer Name]],Transac_Customer[Customer Name],Transac_Customer[Point of contact],XXXX,0,1)</f>
        <v>Pet Shop Website</v>
      </c>
      <c r="S48" t="s">
        <v>32</v>
      </c>
      <c r="T48" s="20">
        <v>2499</v>
      </c>
      <c r="U48" t="s">
        <v>40</v>
      </c>
    </row>
    <row r="49" spans="2:21" x14ac:dyDescent="0.35">
      <c r="B49" s="17">
        <v>45186</v>
      </c>
      <c r="C49" t="s">
        <v>31</v>
      </c>
      <c r="D49" t="s">
        <v>9</v>
      </c>
      <c r="E49">
        <v>1060</v>
      </c>
      <c r="F49" t="s">
        <v>18</v>
      </c>
      <c r="G49" t="str" cm="1">
        <f t="array" ref="G49">_xlfn.XLOOKUP(Transc_Grooming_Schedule[[#This Row],[Customer Name]],Transac_Customer[Customer Name],Transac_Customer[Point of contact],XXXX,0,1)</f>
        <v>Pet Shop Website</v>
      </c>
      <c r="H49" s="19">
        <f>I48</f>
        <v>0.375</v>
      </c>
      <c r="I49" s="19">
        <f t="shared" si="0"/>
        <v>0.45833333333333331</v>
      </c>
      <c r="J49">
        <v>2</v>
      </c>
      <c r="K49" s="20">
        <v>499</v>
      </c>
      <c r="L49" t="s">
        <v>43</v>
      </c>
      <c r="N49" s="17">
        <v>45186</v>
      </c>
      <c r="O49" t="s">
        <v>31</v>
      </c>
      <c r="P49" t="s">
        <v>9</v>
      </c>
      <c r="Q49">
        <v>1060</v>
      </c>
      <c r="R49" t="str" cm="1">
        <f t="array" ref="R49">_xlfn.XLOOKUP(Transactions_Grooming_Shop_Sales[[#This Row],[Customer Name]],Transac_Customer[Customer Name],Transac_Customer[Point of contact],XXXX,0,1)</f>
        <v>Pet Shop Website</v>
      </c>
      <c r="S49" t="s">
        <v>29</v>
      </c>
      <c r="T49" s="20">
        <v>1399</v>
      </c>
      <c r="U49" t="s">
        <v>43</v>
      </c>
    </row>
    <row r="50" spans="2:21" x14ac:dyDescent="0.35">
      <c r="B50" s="17">
        <v>45186</v>
      </c>
      <c r="C50" t="s">
        <v>45</v>
      </c>
      <c r="D50" t="s">
        <v>7</v>
      </c>
      <c r="E50">
        <v>1061</v>
      </c>
      <c r="F50" t="s">
        <v>30</v>
      </c>
      <c r="G50" t="str" cm="1">
        <f t="array" ref="G50">_xlfn.XLOOKUP(Transc_Grooming_Schedule[[#This Row],[Customer Name]],Transac_Customer[Customer Name],Transac_Customer[Point of contact],XXXX,0,1)</f>
        <v>Pet Blog</v>
      </c>
      <c r="H50" s="19">
        <f>I49</f>
        <v>0.45833333333333331</v>
      </c>
      <c r="I50" s="19">
        <f t="shared" si="0"/>
        <v>0.54166666666666663</v>
      </c>
      <c r="J50">
        <v>2</v>
      </c>
      <c r="K50" s="20">
        <v>938</v>
      </c>
      <c r="L50" t="s">
        <v>40</v>
      </c>
      <c r="N50" s="17">
        <v>45186</v>
      </c>
      <c r="O50" t="s">
        <v>45</v>
      </c>
      <c r="P50" t="s">
        <v>7</v>
      </c>
      <c r="Q50">
        <v>1061</v>
      </c>
      <c r="R50" t="str" cm="1">
        <f t="array" ref="R50">_xlfn.XLOOKUP(Transactions_Grooming_Shop_Sales[[#This Row],[Customer Name]],Transac_Customer[Customer Name],Transac_Customer[Point of contact],XXXX,0,1)</f>
        <v>Pet Blog</v>
      </c>
      <c r="S50" t="s">
        <v>26</v>
      </c>
      <c r="T50" s="20">
        <v>1599</v>
      </c>
      <c r="U50" t="s">
        <v>40</v>
      </c>
    </row>
    <row r="51" spans="2:21" x14ac:dyDescent="0.35">
      <c r="B51" s="17"/>
      <c r="G51" s="19"/>
      <c r="H51" s="19"/>
      <c r="K51" s="20"/>
    </row>
    <row r="54" spans="2:21" x14ac:dyDescent="0.35">
      <c r="J54" s="20">
        <f>SUM(K10:K50)</f>
        <v>41372</v>
      </c>
      <c r="S54" s="20">
        <f>SUM(Transactions_Grooming_Shop_Sales[Grooming shop sales])</f>
        <v>71459</v>
      </c>
    </row>
    <row r="55" spans="2:21" x14ac:dyDescent="0.35">
      <c r="J55" t="s">
        <v>95</v>
      </c>
      <c r="S55" t="s">
        <v>74</v>
      </c>
    </row>
  </sheetData>
  <conditionalFormatting sqref="AH10:AH14">
    <cfRule type="expression" dxfId="0" priority="1">
      <formula>#REF!&lt;4</formula>
    </cfRule>
    <cfRule type="colorScale" priority="2">
      <colorScale>
        <cfvo type="num" val="1"/>
        <cfvo type="num" val="3"/>
        <cfvo type="num" val="5"/>
        <color rgb="FFF8696B"/>
        <color rgb="FFFFEB84"/>
        <color rgb="FF63BE7B"/>
      </colorScale>
    </cfRule>
    <cfRule type="colorScale" priority="3">
      <colorScale>
        <cfvo type="min"/>
        <cfvo type="percentile" val="50"/>
        <cfvo type="max"/>
        <color rgb="FFF8696B"/>
        <color rgb="FFFFEB84"/>
        <color rgb="FF63BE7B"/>
      </colorScale>
    </cfRule>
  </conditionalFormatting>
  <dataValidations count="1">
    <dataValidation type="list" allowBlank="1" showInputMessage="1" showErrorMessage="1" sqref="Z10:Z20" xr:uid="{EC801D8B-CC77-4235-A450-970ACF7F0D68}">
      <formula1>$AL$9:$AL$12</formula1>
    </dataValidation>
  </dataValidations>
  <pageMargins left="0.7" right="0.7" top="0.75" bottom="0.75" header="0.3" footer="0.3"/>
  <ignoredErrors>
    <ignoredError sqref="T28:T50" calculatedColumn="1"/>
  </ignoredErrors>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949B0-450E-4B66-8E08-1B874B882DA2}">
  <dimension ref="C2:I11"/>
  <sheetViews>
    <sheetView zoomScale="75" workbookViewId="0">
      <selection activeCell="F23" sqref="F23"/>
    </sheetView>
  </sheetViews>
  <sheetFormatPr defaultRowHeight="14.5" x14ac:dyDescent="0.35"/>
  <cols>
    <col min="3" max="3" width="14.7265625" bestFit="1" customWidth="1"/>
    <col min="4" max="4" width="18.26953125" bestFit="1" customWidth="1"/>
    <col min="6" max="6" width="10.36328125" bestFit="1" customWidth="1"/>
    <col min="7" max="7" width="14.7265625" bestFit="1" customWidth="1"/>
    <col min="8" max="8" width="18.26953125" bestFit="1" customWidth="1"/>
    <col min="9" max="9" width="16.81640625" bestFit="1" customWidth="1"/>
  </cols>
  <sheetData>
    <row r="2" spans="3:9" ht="21" x14ac:dyDescent="0.5">
      <c r="C2" s="34"/>
      <c r="D2" s="34" t="s">
        <v>63</v>
      </c>
      <c r="I2" s="37"/>
    </row>
    <row r="3" spans="3:9" ht="21" x14ac:dyDescent="0.5">
      <c r="C3" s="34"/>
      <c r="D3" s="35">
        <v>45142</v>
      </c>
    </row>
    <row r="4" spans="3:9" ht="21" x14ac:dyDescent="0.5">
      <c r="C4" s="34"/>
      <c r="F4" s="34" t="s">
        <v>96</v>
      </c>
    </row>
    <row r="5" spans="3:9" ht="21" x14ac:dyDescent="0.5">
      <c r="C5" s="34"/>
      <c r="F5" s="40" t="s">
        <v>98</v>
      </c>
    </row>
    <row r="6" spans="3:9" ht="21" x14ac:dyDescent="0.5">
      <c r="C6" s="34"/>
      <c r="D6" s="34"/>
    </row>
    <row r="7" spans="3:9" ht="21" x14ac:dyDescent="0.5">
      <c r="C7" s="34"/>
      <c r="D7" s="34"/>
    </row>
    <row r="8" spans="3:9" ht="21" x14ac:dyDescent="0.5">
      <c r="C8" s="34" t="s">
        <v>123</v>
      </c>
      <c r="D8" s="36" t="str" cm="1">
        <f t="array" ref="D8">_xlfn.XLOOKUP($D$3,Transc_Grooming_Schedule[Date],Transc_Grooming_Schedule[Worker Name],INDEX(Transc_Grooming_Schedule[Worker Name],MATCH(1,--('Appointment Time'!$F$5&gt;=Transc_Grooming_Schedule[Grooming Start Time])*--('Appointment Time'!$F$5&lt;=Transc_Grooming_Schedule[Grooming End Time]),0)),0,1)</f>
        <v>Mahesh</v>
      </c>
    </row>
    <row r="9" spans="3:9" ht="21" x14ac:dyDescent="0.5">
      <c r="C9" s="34"/>
      <c r="D9" s="34"/>
      <c r="G9" s="34" t="s">
        <v>125</v>
      </c>
      <c r="H9" s="36" t="str" cm="1">
        <f t="array" ref="H9">_xlfn.XLOOKUP($D$3,Transc_Grooming_Schedule[Date],Transc_Grooming_Schedule[Grooming Activity],INDEX(Transc_Grooming_Schedule[Grooming Activity],MATCH(1,--('Appointment Time'!$F$5&gt;=Transc_Grooming_Schedule[Grooming Start Time])*--('Appointment Time'!$F$5&lt;=Transc_Grooming_Schedule[Grooming End Time]),0)),0,1)</f>
        <v>Body Massage</v>
      </c>
    </row>
    <row r="11" spans="3:9" ht="21" x14ac:dyDescent="0.5">
      <c r="C11" s="34"/>
      <c r="D11" s="34"/>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61F815A-08F2-45AB-9240-004CB273C59F}">
          <x14:formula1>
            <xm:f>TRANSACTION!$B$10:$B$1048576</xm:f>
          </x14:formula1>
          <xm:sqref>D3</xm:sqref>
        </x14:dataValidation>
        <x14:dataValidation type="list" allowBlank="1" showInputMessage="1" showErrorMessage="1" xr:uid="{8A3E9272-2A75-4C9B-B3DF-29C454F2346B}">
          <x14:formula1>
            <xm:f>TRANSACTION!$AP$11:$AP$27</xm:f>
          </x14:formula1>
          <xm:sqref>F5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573BD-C8E9-4BB6-8497-AB9F2F659C67}">
  <dimension ref="B2:G19"/>
  <sheetViews>
    <sheetView workbookViewId="0">
      <selection activeCell="K12" sqref="K12"/>
    </sheetView>
  </sheetViews>
  <sheetFormatPr defaultRowHeight="14.5" x14ac:dyDescent="0.35"/>
  <cols>
    <col min="5" max="5" width="23.1796875" customWidth="1"/>
    <col min="6" max="6" width="18.54296875" bestFit="1" customWidth="1"/>
  </cols>
  <sheetData>
    <row r="2" spans="2:7" x14ac:dyDescent="0.35">
      <c r="E2" s="7" t="s">
        <v>124</v>
      </c>
    </row>
    <row r="5" spans="2:7" x14ac:dyDescent="0.35">
      <c r="B5" s="25"/>
      <c r="C5" s="26"/>
      <c r="D5" s="26"/>
      <c r="E5" s="26" t="s">
        <v>63</v>
      </c>
      <c r="F5" s="24">
        <v>45140</v>
      </c>
      <c r="G5" s="24">
        <v>45146</v>
      </c>
    </row>
    <row r="6" spans="2:7" x14ac:dyDescent="0.35">
      <c r="B6" s="27"/>
      <c r="G6" s="28"/>
    </row>
    <row r="7" spans="2:7" x14ac:dyDescent="0.35">
      <c r="B7" s="27"/>
      <c r="E7" t="s">
        <v>117</v>
      </c>
      <c r="F7" s="29" t="s">
        <v>9</v>
      </c>
      <c r="G7" s="28"/>
    </row>
    <row r="8" spans="2:7" x14ac:dyDescent="0.35">
      <c r="B8" s="27"/>
      <c r="G8" s="28"/>
    </row>
    <row r="9" spans="2:7" x14ac:dyDescent="0.35">
      <c r="B9" s="27"/>
      <c r="E9" t="s">
        <v>118</v>
      </c>
      <c r="F9" s="29" t="s">
        <v>46</v>
      </c>
      <c r="G9" s="28"/>
    </row>
    <row r="10" spans="2:7" x14ac:dyDescent="0.35">
      <c r="B10" s="27"/>
      <c r="G10" s="28"/>
    </row>
    <row r="11" spans="2:7" x14ac:dyDescent="0.35">
      <c r="B11" s="27"/>
      <c r="E11" t="s">
        <v>67</v>
      </c>
      <c r="F11" s="29" t="s">
        <v>56</v>
      </c>
      <c r="G11" s="28"/>
    </row>
    <row r="12" spans="2:7" x14ac:dyDescent="0.35">
      <c r="B12" s="27"/>
      <c r="G12" s="28"/>
    </row>
    <row r="13" spans="2:7" x14ac:dyDescent="0.35">
      <c r="B13" s="25" t="s">
        <v>119</v>
      </c>
      <c r="C13" s="26"/>
      <c r="D13" s="26"/>
      <c r="E13" s="26" t="s">
        <v>121</v>
      </c>
      <c r="F13" s="26">
        <f>SUMIFS(Transc_Grooming_Schedule[Grooming Sales],Transc_Grooming_Schedule[Date],"&gt;="&amp;'Sales Output'!$F$5,Transc_Grooming_Schedule[Date],"&lt;="&amp;'Sales Output'!$G$5,Transc_Grooming_Schedule[Worker Name],'Sales Output'!$F$7,Transc_Grooming_Schedule[Type of Payment],'Sales Output'!$F$9,Transc_Grooming_Schedule[Point of Contact],'Sales Output'!$F$11)</f>
        <v>2232</v>
      </c>
      <c r="G13" s="33"/>
    </row>
    <row r="14" spans="2:7" x14ac:dyDescent="0.35">
      <c r="B14" s="27"/>
      <c r="G14" s="28"/>
    </row>
    <row r="15" spans="2:7" x14ac:dyDescent="0.35">
      <c r="B15" s="27"/>
      <c r="E15" t="s">
        <v>120</v>
      </c>
      <c r="F15">
        <f>SUMIFS(Transc_Grooming_Schedule[Grooming Sales],Transc_Grooming_Schedule[Date],"&gt;="&amp;'Sales Output'!$F$5,Transc_Grooming_Schedule[Date],"&lt;="&amp;'Sales Output'!$G$5)</f>
        <v>18886</v>
      </c>
      <c r="G15" s="28"/>
    </row>
    <row r="16" spans="2:7" x14ac:dyDescent="0.35">
      <c r="B16" s="30"/>
      <c r="C16" s="31"/>
      <c r="D16" s="31"/>
      <c r="E16" s="31"/>
      <c r="F16" s="31"/>
      <c r="G16" s="32"/>
    </row>
    <row r="17" spans="2:7" x14ac:dyDescent="0.35">
      <c r="B17" s="25" t="s">
        <v>116</v>
      </c>
      <c r="C17" s="26"/>
      <c r="D17" s="26"/>
      <c r="E17" s="26" t="s">
        <v>122</v>
      </c>
      <c r="F17" s="26">
        <f>SUMIFS(Transactions_Grooming_Shop_Sales[Grooming shop sales],Transactions_Grooming_Shop_Sales[Date],"&gt;="&amp;'Sales Output'!$F$5,Transactions_Grooming_Shop_Sales[Date],"&lt;="&amp;$G$5,Transactions_Grooming_Shop_Sales[Worker Name],'Sales Output'!$F$7,Transactions_Grooming_Shop_Sales[Type of Payment],'Sales Output'!$F$9,Transactions_Grooming_Shop_Sales[Point of Contact],'Sales Output'!$F$11)</f>
        <v>1399</v>
      </c>
      <c r="G17" s="33"/>
    </row>
    <row r="18" spans="2:7" x14ac:dyDescent="0.35">
      <c r="B18" s="27"/>
      <c r="G18" s="28"/>
    </row>
    <row r="19" spans="2:7" x14ac:dyDescent="0.35">
      <c r="B19" s="30"/>
      <c r="C19" s="31"/>
      <c r="D19" s="31"/>
      <c r="E19" s="31" t="s">
        <v>120</v>
      </c>
      <c r="F19" s="31">
        <f>SUMIFS(Transactions_Grooming_Shop_Sales[Grooming shop sales],Transactions_Grooming_Shop_Sales[Date],"&gt;="&amp;'Sales Output'!$F$5,Transactions_Grooming_Shop_Sales[Date],"&lt;="&amp;'Sales Output'!$G$5)</f>
        <v>35980</v>
      </c>
      <c r="G19" s="32"/>
    </row>
  </sheetData>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D7B335FD-4F7B-45C3-ADDE-D3269E9752FA}">
          <x14:formula1>
            <xm:f>TRANSACTION!$B$10:$B$50</xm:f>
          </x14:formula1>
          <xm:sqref>F5:G5</xm:sqref>
        </x14:dataValidation>
        <x14:dataValidation type="list" allowBlank="1" showInputMessage="1" showErrorMessage="1" xr:uid="{336A744D-C2ED-4BBE-B467-72CFE2BB4EB1}">
          <x14:formula1>
            <xm:f>TRANSACTION!$D$10:$D$50</xm:f>
          </x14:formula1>
          <xm:sqref>F7</xm:sqref>
        </x14:dataValidation>
        <x14:dataValidation type="list" allowBlank="1" showInputMessage="1" showErrorMessage="1" xr:uid="{D03003A6-C55E-408F-A22B-36FE4F7FCEA2}">
          <x14:formula1>
            <xm:f>TRANSACTION!$L$16:$L$50</xm:f>
          </x14:formula1>
          <xm:sqref>F9</xm:sqref>
        </x14:dataValidation>
        <x14:dataValidation type="list" allowBlank="1" showInputMessage="1" showErrorMessage="1" xr:uid="{DDF82C1A-F096-4E98-B50A-DDAD4CA1DD52}">
          <x14:formula1>
            <xm:f>TRANSACTION!$G$10:$G$50</xm:f>
          </x14:formula1>
          <xm:sqref>F11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FB3F7-6937-4822-8C9E-17CE1C08A2B8}">
  <dimension ref="A1:AH70"/>
  <sheetViews>
    <sheetView workbookViewId="0">
      <selection activeCell="F16" sqref="F16"/>
    </sheetView>
  </sheetViews>
  <sheetFormatPr defaultRowHeight="14.5" x14ac:dyDescent="0.35"/>
  <cols>
    <col min="1" max="1" width="17" bestFit="1" customWidth="1"/>
    <col min="2" max="2" width="17" customWidth="1"/>
    <col min="3" max="3" width="9.6328125" bestFit="1" customWidth="1"/>
    <col min="4" max="4" width="10.7265625" bestFit="1" customWidth="1"/>
    <col min="5" max="5" width="14.54296875" bestFit="1" customWidth="1"/>
    <col min="6" max="7" width="9.90625" bestFit="1" customWidth="1"/>
  </cols>
  <sheetData>
    <row r="1" spans="1:34" x14ac:dyDescent="0.35">
      <c r="A1" s="54" t="s">
        <v>156</v>
      </c>
      <c r="B1" s="55"/>
      <c r="C1" s="55"/>
      <c r="D1" s="55"/>
      <c r="E1" s="55"/>
      <c r="F1" s="55"/>
      <c r="G1" s="55"/>
      <c r="H1" s="55"/>
      <c r="I1" s="55"/>
      <c r="J1" s="55"/>
      <c r="K1" s="55"/>
      <c r="L1" s="55"/>
      <c r="M1" s="55"/>
      <c r="N1" s="55"/>
      <c r="O1" s="55"/>
      <c r="P1" s="55"/>
      <c r="Q1" s="55"/>
      <c r="R1" s="54"/>
      <c r="S1" s="55"/>
      <c r="T1" s="55"/>
      <c r="U1" s="55"/>
      <c r="V1" s="55"/>
      <c r="W1" s="55"/>
      <c r="X1" s="55"/>
      <c r="Y1" s="55"/>
      <c r="Z1" s="55"/>
      <c r="AA1" s="55"/>
      <c r="AB1" s="55"/>
      <c r="AC1" s="55"/>
      <c r="AD1" s="55"/>
      <c r="AE1" s="55"/>
      <c r="AF1" s="55"/>
      <c r="AG1" s="55"/>
      <c r="AH1" s="55"/>
    </row>
    <row r="2" spans="1:34" x14ac:dyDescent="0.35">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row>
    <row r="3" spans="1:34" x14ac:dyDescent="0.35">
      <c r="A3" s="55"/>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row>
    <row r="4" spans="1:34" x14ac:dyDescent="0.35">
      <c r="A4" s="56"/>
      <c r="B4" s="56"/>
      <c r="C4" s="56"/>
      <c r="D4" s="56"/>
      <c r="E4" s="56"/>
      <c r="F4" s="56"/>
      <c r="G4" s="56"/>
      <c r="H4" s="56"/>
      <c r="I4" s="56"/>
      <c r="J4" s="56"/>
      <c r="K4" s="56"/>
      <c r="L4" s="56"/>
      <c r="M4" s="56"/>
      <c r="N4" s="56"/>
      <c r="O4" s="56"/>
      <c r="P4" s="56"/>
      <c r="Q4" s="56"/>
      <c r="R4" s="57"/>
      <c r="S4" s="57"/>
      <c r="T4" s="57"/>
      <c r="U4" s="57"/>
      <c r="V4" s="57"/>
      <c r="W4" s="57"/>
      <c r="X4" s="57"/>
      <c r="Y4" s="57"/>
      <c r="Z4" s="57"/>
      <c r="AA4" s="57"/>
    </row>
    <row r="5" spans="1:34" x14ac:dyDescent="0.35">
      <c r="A5" s="57" t="s">
        <v>63</v>
      </c>
      <c r="B5" s="58">
        <v>45180</v>
      </c>
      <c r="C5" s="57"/>
      <c r="D5" s="57"/>
      <c r="E5" s="57"/>
      <c r="F5" s="57"/>
      <c r="G5" s="57"/>
      <c r="H5" s="57"/>
      <c r="I5" s="57"/>
      <c r="J5" s="57"/>
      <c r="K5" s="57"/>
      <c r="L5" s="57"/>
      <c r="M5" s="57"/>
      <c r="N5" s="57"/>
      <c r="O5" s="57"/>
      <c r="P5" s="57"/>
      <c r="Q5" s="57"/>
      <c r="R5" s="57"/>
      <c r="S5" s="57"/>
      <c r="T5" s="57"/>
      <c r="U5" s="57"/>
      <c r="V5" s="57"/>
      <c r="W5" s="57"/>
      <c r="X5" s="57"/>
      <c r="Y5" s="57"/>
      <c r="Z5" s="57"/>
      <c r="AA5" s="57"/>
    </row>
    <row r="6" spans="1:34" x14ac:dyDescent="0.35">
      <c r="A6" s="57"/>
      <c r="B6" s="57"/>
      <c r="C6" s="57"/>
      <c r="D6" s="57"/>
      <c r="E6" s="57"/>
      <c r="F6" s="57"/>
      <c r="G6" s="57"/>
      <c r="H6" s="57"/>
      <c r="I6" s="57"/>
      <c r="J6" s="57"/>
      <c r="K6" s="57"/>
      <c r="L6" s="57"/>
      <c r="M6" s="57"/>
      <c r="N6" s="57"/>
      <c r="O6" s="57"/>
      <c r="P6" s="57"/>
      <c r="Q6" s="57"/>
      <c r="R6" s="57"/>
      <c r="S6" s="57"/>
      <c r="T6" s="57"/>
      <c r="U6" s="57"/>
      <c r="V6" s="57"/>
      <c r="W6" s="57"/>
      <c r="X6" s="57"/>
      <c r="Y6" s="57"/>
      <c r="Z6" s="57"/>
      <c r="AA6" s="57"/>
    </row>
    <row r="7" spans="1:34" x14ac:dyDescent="0.35">
      <c r="A7" s="57" t="s">
        <v>157</v>
      </c>
      <c r="B7" s="59">
        <f>MIN(C14:C1048576)</f>
        <v>0.375</v>
      </c>
      <c r="C7" s="57"/>
      <c r="D7" s="57"/>
      <c r="E7" s="57"/>
      <c r="F7" s="57"/>
      <c r="G7" s="57"/>
      <c r="H7" s="57"/>
      <c r="I7" s="57"/>
      <c r="J7" s="57"/>
      <c r="K7" s="57"/>
      <c r="L7" s="57"/>
      <c r="M7" s="57"/>
      <c r="N7" s="57"/>
      <c r="O7" s="57"/>
      <c r="P7" s="57"/>
      <c r="Q7" s="57"/>
      <c r="R7" s="57"/>
      <c r="S7" s="57"/>
      <c r="T7" s="57"/>
      <c r="U7" s="57"/>
      <c r="V7" s="57"/>
      <c r="W7" s="57"/>
      <c r="X7" s="57"/>
      <c r="Y7" s="57"/>
      <c r="Z7" s="57"/>
      <c r="AA7" s="57"/>
    </row>
    <row r="8" spans="1:34" x14ac:dyDescent="0.35">
      <c r="A8" s="57"/>
      <c r="B8" s="57"/>
      <c r="C8" s="57"/>
      <c r="D8" s="57"/>
      <c r="E8" s="57"/>
      <c r="F8" s="57"/>
      <c r="G8" s="57"/>
      <c r="H8" s="57"/>
      <c r="I8" s="57"/>
      <c r="J8" s="57"/>
      <c r="K8" s="57"/>
      <c r="L8" s="57"/>
      <c r="M8" s="57"/>
      <c r="N8" s="57"/>
      <c r="O8" s="57"/>
      <c r="P8" s="57"/>
      <c r="Q8" s="57"/>
      <c r="R8" s="57"/>
      <c r="S8" s="57"/>
      <c r="T8" s="57"/>
      <c r="U8" s="57"/>
      <c r="V8" s="57"/>
      <c r="W8" s="57"/>
      <c r="X8" s="57"/>
      <c r="Y8" s="57"/>
      <c r="Z8" s="57"/>
      <c r="AA8" s="57"/>
    </row>
    <row r="9" spans="1:34" x14ac:dyDescent="0.35">
      <c r="A9" s="57" t="s">
        <v>158</v>
      </c>
      <c r="B9" s="59">
        <f>MAX(D14:D1048576)</f>
        <v>0.9223958333333333</v>
      </c>
      <c r="C9" s="57"/>
      <c r="D9" s="57"/>
      <c r="E9" s="57"/>
      <c r="F9" s="57"/>
      <c r="G9" s="57"/>
      <c r="H9" s="57"/>
      <c r="I9" s="57"/>
      <c r="J9" s="57"/>
      <c r="K9" s="57"/>
      <c r="L9" s="57"/>
      <c r="M9" s="57"/>
      <c r="N9" s="57"/>
      <c r="O9" s="57"/>
      <c r="P9" s="57"/>
      <c r="Q9" s="57"/>
      <c r="R9" s="57"/>
      <c r="S9" s="57"/>
      <c r="T9" s="57"/>
      <c r="U9" s="57"/>
      <c r="V9" s="57"/>
      <c r="W9" s="57"/>
      <c r="X9" s="57"/>
      <c r="Y9" s="57"/>
      <c r="Z9" s="57"/>
      <c r="AA9" s="57"/>
    </row>
    <row r="10" spans="1:34" x14ac:dyDescent="0.3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spans="1:34" x14ac:dyDescent="0.35">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spans="1:34" x14ac:dyDescent="0.35">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spans="1:34" x14ac:dyDescent="0.35">
      <c r="A13" s="60" t="s">
        <v>159</v>
      </c>
      <c r="B13" s="60" t="s">
        <v>160</v>
      </c>
      <c r="C13" s="60" t="s">
        <v>157</v>
      </c>
      <c r="D13" s="60" t="s">
        <v>158</v>
      </c>
      <c r="E13" s="60" t="s">
        <v>161</v>
      </c>
      <c r="F13" s="61" t="s">
        <v>162</v>
      </c>
      <c r="G13" s="62" t="s">
        <v>163</v>
      </c>
      <c r="H13" s="62" t="s">
        <v>164</v>
      </c>
      <c r="I13" s="62" t="s">
        <v>165</v>
      </c>
      <c r="J13" s="57"/>
      <c r="K13" s="57"/>
      <c r="L13" s="57"/>
      <c r="M13" s="57"/>
      <c r="N13" s="57"/>
      <c r="O13" s="57"/>
      <c r="P13" s="57"/>
      <c r="Q13" s="57"/>
      <c r="R13" s="57"/>
      <c r="S13" s="57"/>
      <c r="T13" s="57"/>
      <c r="U13" s="57"/>
      <c r="V13" s="57"/>
      <c r="W13" s="57"/>
      <c r="X13" s="57"/>
      <c r="Y13" s="57"/>
      <c r="Z13" s="57"/>
      <c r="AA13" s="57"/>
    </row>
    <row r="14" spans="1:34" x14ac:dyDescent="0.35">
      <c r="A14" s="63" t="s">
        <v>30</v>
      </c>
      <c r="B14" s="63" t="s">
        <v>166</v>
      </c>
      <c r="C14" s="64">
        <v>0.375</v>
      </c>
      <c r="D14" s="64">
        <f>C14+E14</f>
        <v>0.46180555555555558</v>
      </c>
      <c r="E14" s="65">
        <v>8.6805555555555566E-2</v>
      </c>
      <c r="F14" s="63" t="s">
        <v>163</v>
      </c>
      <c r="G14" s="66">
        <f t="shared" ref="G14:I22" si="0">IF($F14=G$13,$E14,NA())</f>
        <v>8.6805555555555566E-2</v>
      </c>
      <c r="H14" s="66" t="e">
        <f t="shared" si="0"/>
        <v>#N/A</v>
      </c>
      <c r="I14" s="66" t="e">
        <f t="shared" si="0"/>
        <v>#N/A</v>
      </c>
      <c r="J14" s="57"/>
      <c r="K14" s="57"/>
      <c r="L14" s="57"/>
      <c r="M14" s="57"/>
      <c r="N14" s="57"/>
      <c r="O14" s="57"/>
      <c r="P14" s="57"/>
      <c r="Q14" s="57"/>
      <c r="R14" s="57"/>
      <c r="S14" s="57"/>
      <c r="T14" s="57"/>
      <c r="U14" s="57"/>
      <c r="V14" s="57"/>
      <c r="W14" s="57"/>
      <c r="X14" s="57"/>
      <c r="Y14" s="57"/>
      <c r="Z14" s="57"/>
      <c r="AA14" s="57"/>
    </row>
    <row r="15" spans="1:34" x14ac:dyDescent="0.35">
      <c r="A15" s="63" t="s">
        <v>33</v>
      </c>
      <c r="B15" s="63" t="s">
        <v>167</v>
      </c>
      <c r="C15" s="64">
        <f>D14</f>
        <v>0.46180555555555558</v>
      </c>
      <c r="D15" s="64">
        <f>C15+E15</f>
        <v>0.50555555555555554</v>
      </c>
      <c r="E15" s="65">
        <v>4.3750000000000004E-2</v>
      </c>
      <c r="F15" s="63" t="s">
        <v>163</v>
      </c>
      <c r="G15" s="66">
        <f t="shared" si="0"/>
        <v>4.3750000000000004E-2</v>
      </c>
      <c r="H15" s="66" t="e">
        <f t="shared" si="0"/>
        <v>#N/A</v>
      </c>
      <c r="I15" s="66" t="e">
        <f t="shared" si="0"/>
        <v>#N/A</v>
      </c>
      <c r="J15" s="57"/>
      <c r="K15" s="57"/>
      <c r="L15" s="57"/>
      <c r="M15" s="57"/>
      <c r="N15" s="57"/>
      <c r="O15" s="57"/>
      <c r="P15" s="57"/>
      <c r="Q15" s="57"/>
      <c r="R15" s="57"/>
      <c r="S15" s="57"/>
      <c r="T15" s="57"/>
      <c r="U15" s="57"/>
      <c r="V15" s="57"/>
      <c r="W15" s="57"/>
      <c r="X15" s="57"/>
      <c r="Y15" s="57"/>
      <c r="Z15" s="57"/>
      <c r="AA15" s="57"/>
    </row>
    <row r="16" spans="1:34" x14ac:dyDescent="0.35">
      <c r="A16" s="63" t="s">
        <v>35</v>
      </c>
      <c r="B16" s="63" t="s">
        <v>168</v>
      </c>
      <c r="C16" s="64">
        <f>D15</f>
        <v>0.50555555555555554</v>
      </c>
      <c r="D16" s="64">
        <f>C16+E16</f>
        <v>0.54484953703703698</v>
      </c>
      <c r="E16" s="67">
        <v>3.9293981481481485E-2</v>
      </c>
      <c r="F16" s="63" t="s">
        <v>163</v>
      </c>
      <c r="G16" s="66">
        <f t="shared" si="0"/>
        <v>3.9293981481481485E-2</v>
      </c>
      <c r="H16" s="66" t="e">
        <f t="shared" si="0"/>
        <v>#N/A</v>
      </c>
      <c r="I16" s="66" t="e">
        <f t="shared" si="0"/>
        <v>#N/A</v>
      </c>
      <c r="J16" s="57"/>
      <c r="K16" s="57"/>
      <c r="L16" s="57"/>
      <c r="M16" s="57"/>
      <c r="N16" s="57"/>
      <c r="O16" s="57"/>
      <c r="P16" s="57"/>
      <c r="Q16" s="57"/>
      <c r="R16" s="57"/>
      <c r="S16" s="57"/>
      <c r="T16" s="57"/>
      <c r="U16" s="57"/>
      <c r="V16" s="57"/>
      <c r="W16" s="57"/>
      <c r="X16" s="57"/>
      <c r="Y16" s="57"/>
      <c r="Z16" s="57"/>
      <c r="AA16" s="57"/>
    </row>
    <row r="17" spans="1:27" x14ac:dyDescent="0.35">
      <c r="A17" s="63" t="s">
        <v>38</v>
      </c>
      <c r="B17" s="63" t="s">
        <v>169</v>
      </c>
      <c r="C17" s="64">
        <f t="shared" ref="C17:C22" si="1">D16</f>
        <v>0.54484953703703698</v>
      </c>
      <c r="D17" s="64">
        <f t="shared" ref="D17:D22" si="2">C17+E17</f>
        <v>0.58559027777777772</v>
      </c>
      <c r="E17" s="67">
        <v>4.0740740740740737E-2</v>
      </c>
      <c r="F17" s="63" t="s">
        <v>163</v>
      </c>
      <c r="G17" s="66">
        <f t="shared" si="0"/>
        <v>4.0740740740740737E-2</v>
      </c>
      <c r="H17" s="66" t="e">
        <f t="shared" si="0"/>
        <v>#N/A</v>
      </c>
      <c r="I17" s="66" t="e">
        <f t="shared" si="0"/>
        <v>#N/A</v>
      </c>
      <c r="J17" s="57"/>
      <c r="K17" s="57"/>
      <c r="L17" s="57"/>
      <c r="M17" s="57"/>
      <c r="N17" s="57"/>
      <c r="O17" s="57"/>
      <c r="P17" s="57"/>
      <c r="Q17" s="57"/>
      <c r="R17" s="57"/>
      <c r="S17" s="57"/>
      <c r="T17" s="57"/>
      <c r="U17" s="57"/>
      <c r="V17" s="57"/>
      <c r="W17" s="57"/>
      <c r="X17" s="57"/>
      <c r="Y17" s="57"/>
      <c r="Z17" s="57"/>
      <c r="AA17" s="57"/>
    </row>
    <row r="18" spans="1:27" x14ac:dyDescent="0.35">
      <c r="A18" s="63" t="s">
        <v>41</v>
      </c>
      <c r="B18" s="63" t="s">
        <v>170</v>
      </c>
      <c r="C18" s="64">
        <f t="shared" si="1"/>
        <v>0.58559027777777772</v>
      </c>
      <c r="D18" s="64">
        <f t="shared" si="2"/>
        <v>0.6723958333333333</v>
      </c>
      <c r="E18" s="67">
        <v>8.6805555555555566E-2</v>
      </c>
      <c r="F18" s="63" t="s">
        <v>165</v>
      </c>
      <c r="G18" s="66" t="e">
        <f t="shared" si="0"/>
        <v>#N/A</v>
      </c>
      <c r="H18" s="66" t="e">
        <f t="shared" si="0"/>
        <v>#N/A</v>
      </c>
      <c r="I18" s="66">
        <f t="shared" si="0"/>
        <v>8.6805555555555566E-2</v>
      </c>
      <c r="J18" s="57"/>
      <c r="K18" s="57"/>
      <c r="L18" s="57"/>
      <c r="M18" s="57"/>
      <c r="N18" s="57"/>
      <c r="O18" s="57"/>
      <c r="P18" s="57"/>
      <c r="Q18" s="57"/>
      <c r="R18" s="57"/>
      <c r="S18" s="57"/>
      <c r="T18" s="57"/>
      <c r="U18" s="57"/>
      <c r="V18" s="57"/>
      <c r="W18" s="57"/>
      <c r="X18" s="57"/>
      <c r="Y18" s="57"/>
      <c r="Z18" s="57"/>
      <c r="AA18" s="57"/>
    </row>
    <row r="19" spans="1:27" x14ac:dyDescent="0.35">
      <c r="A19" s="63" t="s">
        <v>44</v>
      </c>
      <c r="B19" s="63" t="s">
        <v>171</v>
      </c>
      <c r="C19" s="64">
        <f t="shared" si="1"/>
        <v>0.6723958333333333</v>
      </c>
      <c r="D19" s="64">
        <f t="shared" si="2"/>
        <v>0.75572916666666667</v>
      </c>
      <c r="E19" s="67">
        <v>8.3333333333333329E-2</v>
      </c>
      <c r="F19" s="63" t="s">
        <v>165</v>
      </c>
      <c r="G19" s="66" t="e">
        <f t="shared" si="0"/>
        <v>#N/A</v>
      </c>
      <c r="H19" s="66" t="e">
        <f t="shared" si="0"/>
        <v>#N/A</v>
      </c>
      <c r="I19" s="66">
        <f t="shared" si="0"/>
        <v>8.3333333333333329E-2</v>
      </c>
      <c r="J19" s="57"/>
      <c r="K19" s="57"/>
      <c r="L19" s="57"/>
      <c r="M19" s="57"/>
      <c r="N19" s="57"/>
      <c r="O19" s="57"/>
      <c r="P19" s="57"/>
      <c r="Q19" s="57"/>
      <c r="R19" s="57"/>
      <c r="S19" s="57"/>
      <c r="T19" s="57"/>
      <c r="U19" s="57"/>
      <c r="V19" s="57"/>
      <c r="W19" s="57"/>
      <c r="X19" s="57"/>
      <c r="Y19" s="57"/>
      <c r="Z19" s="57"/>
      <c r="AA19" s="57"/>
    </row>
    <row r="20" spans="1:27" x14ac:dyDescent="0.35">
      <c r="A20" s="63" t="s">
        <v>47</v>
      </c>
      <c r="B20" s="63" t="s">
        <v>172</v>
      </c>
      <c r="C20" s="64">
        <f t="shared" si="1"/>
        <v>0.75572916666666667</v>
      </c>
      <c r="D20" s="64">
        <f t="shared" si="2"/>
        <v>0.7973958333333333</v>
      </c>
      <c r="E20" s="67">
        <v>4.1666666666666664E-2</v>
      </c>
      <c r="F20" s="63" t="s">
        <v>164</v>
      </c>
      <c r="G20" s="66" t="e">
        <f t="shared" si="0"/>
        <v>#N/A</v>
      </c>
      <c r="H20" s="66">
        <f t="shared" si="0"/>
        <v>4.1666666666666664E-2</v>
      </c>
      <c r="I20" s="66" t="e">
        <f t="shared" si="0"/>
        <v>#N/A</v>
      </c>
      <c r="J20" s="57"/>
      <c r="K20" s="57"/>
      <c r="L20" s="57"/>
      <c r="M20" s="57"/>
      <c r="N20" s="57"/>
      <c r="O20" s="57"/>
      <c r="P20" s="57"/>
      <c r="Q20" s="57"/>
      <c r="R20" s="57"/>
      <c r="S20" s="57"/>
      <c r="T20" s="57"/>
      <c r="U20" s="57"/>
      <c r="V20" s="57"/>
      <c r="W20" s="57"/>
      <c r="X20" s="57"/>
      <c r="Y20" s="57"/>
      <c r="Z20" s="57"/>
      <c r="AA20" s="57"/>
    </row>
    <row r="21" spans="1:27" x14ac:dyDescent="0.35">
      <c r="A21" s="63" t="s">
        <v>49</v>
      </c>
      <c r="B21" s="63" t="s">
        <v>173</v>
      </c>
      <c r="C21" s="64">
        <f t="shared" si="1"/>
        <v>0.7973958333333333</v>
      </c>
      <c r="D21" s="64">
        <f t="shared" si="2"/>
        <v>0.83906249999999993</v>
      </c>
      <c r="E21" s="67">
        <v>4.1666666666666664E-2</v>
      </c>
      <c r="F21" s="63" t="s">
        <v>164</v>
      </c>
      <c r="G21" s="66" t="e">
        <f t="shared" si="0"/>
        <v>#N/A</v>
      </c>
      <c r="H21" s="66">
        <f t="shared" si="0"/>
        <v>4.1666666666666664E-2</v>
      </c>
      <c r="I21" s="66" t="e">
        <f t="shared" si="0"/>
        <v>#N/A</v>
      </c>
      <c r="J21" s="57"/>
      <c r="K21" s="57"/>
      <c r="L21" s="57"/>
      <c r="M21" s="57"/>
      <c r="N21" s="57"/>
      <c r="O21" s="57"/>
      <c r="P21" s="57"/>
      <c r="Q21" s="57"/>
      <c r="R21" s="57"/>
      <c r="S21" s="57"/>
      <c r="T21" s="57"/>
      <c r="U21" s="57"/>
      <c r="V21" s="57"/>
      <c r="W21" s="57"/>
      <c r="X21" s="57"/>
      <c r="Y21" s="57"/>
      <c r="Z21" s="57"/>
      <c r="AA21" s="57"/>
    </row>
    <row r="22" spans="1:27" x14ac:dyDescent="0.35">
      <c r="A22" s="63" t="s">
        <v>50</v>
      </c>
      <c r="B22" s="63" t="s">
        <v>174</v>
      </c>
      <c r="C22" s="64">
        <f t="shared" si="1"/>
        <v>0.83906249999999993</v>
      </c>
      <c r="D22" s="64">
        <f t="shared" si="2"/>
        <v>0.9223958333333333</v>
      </c>
      <c r="E22" s="67">
        <v>8.3333333333333329E-2</v>
      </c>
      <c r="F22" s="63" t="s">
        <v>164</v>
      </c>
      <c r="G22" s="66" t="e">
        <f t="shared" si="0"/>
        <v>#N/A</v>
      </c>
      <c r="H22" s="66">
        <f t="shared" si="0"/>
        <v>8.3333333333333329E-2</v>
      </c>
      <c r="I22" s="66" t="e">
        <f t="shared" si="0"/>
        <v>#N/A</v>
      </c>
      <c r="J22" s="57"/>
      <c r="K22" s="57"/>
      <c r="L22" s="57"/>
      <c r="M22" s="57"/>
      <c r="N22" s="57"/>
      <c r="O22" s="57"/>
      <c r="P22" s="57"/>
      <c r="Q22" s="57"/>
      <c r="R22" s="57"/>
      <c r="S22" s="57"/>
      <c r="T22" s="57"/>
      <c r="U22" s="57"/>
      <c r="V22" s="57"/>
      <c r="W22" s="57"/>
      <c r="X22" s="57"/>
      <c r="Y22" s="57"/>
      <c r="Z22" s="57"/>
      <c r="AA22" s="57"/>
    </row>
    <row r="23" spans="1:27" x14ac:dyDescent="0.35">
      <c r="A23" s="57"/>
      <c r="B23" s="57"/>
      <c r="C23" s="59"/>
      <c r="D23" s="59"/>
      <c r="E23" s="68"/>
      <c r="F23" s="57"/>
      <c r="G23" s="68"/>
      <c r="H23" s="68"/>
      <c r="I23" s="68"/>
      <c r="J23" s="57"/>
      <c r="K23" s="57"/>
      <c r="L23" s="57"/>
      <c r="M23" s="57"/>
      <c r="N23" s="57"/>
      <c r="O23" s="57"/>
      <c r="P23" s="57"/>
      <c r="Q23" s="57"/>
      <c r="R23" s="57"/>
      <c r="S23" s="57"/>
      <c r="T23" s="57"/>
      <c r="U23" s="57"/>
      <c r="V23" s="57"/>
      <c r="W23" s="57"/>
      <c r="X23" s="57"/>
      <c r="Y23" s="57"/>
      <c r="Z23" s="57"/>
      <c r="AA23" s="57"/>
    </row>
    <row r="24" spans="1:27" x14ac:dyDescent="0.35">
      <c r="A24" s="57"/>
      <c r="B24" s="57"/>
      <c r="C24" s="59"/>
      <c r="D24" s="59"/>
      <c r="E24" s="68"/>
      <c r="F24" s="57"/>
      <c r="G24" s="68"/>
      <c r="H24" s="68"/>
      <c r="I24" s="68"/>
      <c r="J24" s="57"/>
      <c r="K24" s="57"/>
      <c r="L24" s="57"/>
      <c r="M24" s="57"/>
      <c r="N24" s="57"/>
      <c r="O24" s="57"/>
      <c r="P24" s="57"/>
      <c r="Q24" s="57"/>
      <c r="R24" s="57"/>
      <c r="S24" s="57"/>
      <c r="T24" s="57"/>
      <c r="U24" s="57"/>
      <c r="V24" s="57"/>
      <c r="W24" s="57"/>
      <c r="X24" s="57"/>
      <c r="Y24" s="57"/>
      <c r="Z24" s="57"/>
      <c r="AA24" s="57"/>
    </row>
    <row r="25" spans="1:27" x14ac:dyDescent="0.3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spans="1:27" x14ac:dyDescent="0.35">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spans="1:27" x14ac:dyDescent="0.35">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spans="1:27" x14ac:dyDescent="0.35">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spans="1:27" x14ac:dyDescent="0.35">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spans="1:27" x14ac:dyDescent="0.35">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spans="1:27" x14ac:dyDescent="0.35">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spans="1:27" x14ac:dyDescent="0.35">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spans="1:27" x14ac:dyDescent="0.35">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spans="1:27" x14ac:dyDescent="0.35">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spans="1:27" x14ac:dyDescent="0.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spans="1:27" x14ac:dyDescent="0.35">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spans="1:27" x14ac:dyDescent="0.35">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spans="1:27" x14ac:dyDescent="0.3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spans="1:27" x14ac:dyDescent="0.35">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spans="1:27" x14ac:dyDescent="0.35">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spans="1:27" x14ac:dyDescent="0.35">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spans="1:27" x14ac:dyDescent="0.35">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spans="1:27" x14ac:dyDescent="0.35">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spans="1:27" x14ac:dyDescent="0.35">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spans="1:27" x14ac:dyDescent="0.3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spans="1:27" x14ac:dyDescent="0.3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1:27" x14ac:dyDescent="0.3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spans="1:27" x14ac:dyDescent="0.35">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spans="1:27" x14ac:dyDescent="0.35">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spans="1:27" x14ac:dyDescent="0.3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spans="1:27" x14ac:dyDescent="0.3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spans="1:27" x14ac:dyDescent="0.3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spans="1:27" x14ac:dyDescent="0.3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spans="1:27" x14ac:dyDescent="0.3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1:27" x14ac:dyDescent="0.3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spans="1:27" x14ac:dyDescent="0.3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spans="1:27" x14ac:dyDescent="0.3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spans="1:27" x14ac:dyDescent="0.3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spans="1:27" x14ac:dyDescent="0.3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spans="1:27" x14ac:dyDescent="0.3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spans="1:27" x14ac:dyDescent="0.3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spans="1:27" x14ac:dyDescent="0.3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spans="1:27" x14ac:dyDescent="0.3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spans="1:27" x14ac:dyDescent="0.3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spans="1:27" x14ac:dyDescent="0.3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spans="1:27" x14ac:dyDescent="0.3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spans="1:27" x14ac:dyDescent="0.3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spans="1:27" x14ac:dyDescent="0.35">
      <c r="A68" s="57"/>
      <c r="B68" s="57" t="s">
        <v>163</v>
      </c>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spans="1:27" x14ac:dyDescent="0.35">
      <c r="A69" s="57"/>
      <c r="B69" s="57" t="s">
        <v>165</v>
      </c>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spans="1:27" x14ac:dyDescent="0.35">
      <c r="B70" t="s">
        <v>164</v>
      </c>
    </row>
  </sheetData>
  <mergeCells count="2">
    <mergeCell ref="A1:Q3"/>
    <mergeCell ref="R1:AH3"/>
  </mergeCells>
  <dataValidations count="1">
    <dataValidation type="list" allowBlank="1" showInputMessage="1" showErrorMessage="1" sqref="F14:F22" xr:uid="{04DEAA0E-0CD7-4AE5-8859-26C8FD217CF4}">
      <formula1>$B$68:$B$70</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5306-057B-41EB-891D-7EDA72E706B8}">
  <dimension ref="A3:Z100"/>
  <sheetViews>
    <sheetView zoomScale="54" workbookViewId="0">
      <selection activeCell="O9" sqref="O9"/>
    </sheetView>
  </sheetViews>
  <sheetFormatPr defaultColWidth="8.7265625" defaultRowHeight="15.5" x14ac:dyDescent="0.35"/>
  <cols>
    <col min="1" max="1" width="8.7265625" style="41"/>
    <col min="2" max="2" width="32.81640625" style="41" bestFit="1" customWidth="1"/>
    <col min="3" max="3" width="14.08984375" style="41" bestFit="1" customWidth="1"/>
    <col min="4" max="4" width="19.6328125" style="41" bestFit="1" customWidth="1"/>
    <col min="5" max="5" width="17.6328125" style="41" bestFit="1" customWidth="1"/>
    <col min="6" max="6" width="14.90625" style="41" bestFit="1" customWidth="1"/>
    <col min="7" max="7" width="16.6328125" style="41" bestFit="1" customWidth="1"/>
    <col min="8" max="8" width="11.453125" style="41" bestFit="1" customWidth="1"/>
    <col min="9" max="10" width="28.1796875" style="41" bestFit="1" customWidth="1"/>
    <col min="11" max="11" width="9.81640625" style="41" bestFit="1" customWidth="1"/>
    <col min="12" max="12" width="10.453125" style="41" bestFit="1" customWidth="1"/>
    <col min="13" max="13" width="6.7265625" style="41" bestFit="1" customWidth="1"/>
    <col min="14" max="14" width="15.26953125" style="41" bestFit="1" customWidth="1"/>
    <col min="15" max="15" width="30" style="41" bestFit="1" customWidth="1"/>
    <col min="16" max="16" width="20.81640625" style="41" bestFit="1" customWidth="1"/>
    <col min="17" max="17" width="30" style="41" bestFit="1" customWidth="1"/>
    <col min="18" max="18" width="20.81640625" style="41" bestFit="1" customWidth="1"/>
    <col min="19" max="19" width="30" style="41" bestFit="1" customWidth="1"/>
    <col min="20" max="20" width="20.81640625" style="41" bestFit="1" customWidth="1"/>
    <col min="21" max="21" width="30" style="41" bestFit="1" customWidth="1"/>
    <col min="22" max="22" width="20.81640625" style="41" bestFit="1" customWidth="1"/>
    <col min="23" max="23" width="30" style="41" bestFit="1" customWidth="1"/>
    <col min="24" max="24" width="20.81640625" style="41" bestFit="1" customWidth="1"/>
    <col min="25" max="25" width="36.54296875" style="41" bestFit="1" customWidth="1"/>
    <col min="26" max="26" width="27.54296875" style="41" bestFit="1" customWidth="1"/>
    <col min="27" max="60" width="22.1796875" style="41" bestFit="1" customWidth="1"/>
    <col min="61" max="61" width="10.7265625" style="41" bestFit="1" customWidth="1"/>
    <col min="62" max="171" width="22.1796875" style="41" bestFit="1" customWidth="1"/>
    <col min="172" max="172" width="10.7265625" style="41" bestFit="1" customWidth="1"/>
    <col min="173" max="16384" width="8.7265625" style="41"/>
  </cols>
  <sheetData>
    <row r="3" spans="2:5" x14ac:dyDescent="0.35">
      <c r="B3" s="51" t="s">
        <v>3</v>
      </c>
      <c r="C3" s="51" t="s">
        <v>11</v>
      </c>
      <c r="D3" s="51" t="s">
        <v>138</v>
      </c>
      <c r="E3" s="41" t="s">
        <v>139</v>
      </c>
    </row>
    <row r="4" spans="2:5" x14ac:dyDescent="0.35">
      <c r="B4" s="41" t="s">
        <v>7</v>
      </c>
      <c r="C4" s="41" t="s">
        <v>50</v>
      </c>
      <c r="D4" s="42">
        <v>3864</v>
      </c>
      <c r="E4" s="41">
        <v>6</v>
      </c>
    </row>
    <row r="5" spans="2:5" x14ac:dyDescent="0.35">
      <c r="C5" s="41" t="s">
        <v>41</v>
      </c>
      <c r="D5" s="42">
        <v>2996</v>
      </c>
      <c r="E5" s="41">
        <v>4</v>
      </c>
    </row>
    <row r="6" spans="2:5" x14ac:dyDescent="0.35">
      <c r="C6" s="41" t="s">
        <v>30</v>
      </c>
      <c r="D6" s="42">
        <v>2814</v>
      </c>
      <c r="E6" s="41">
        <v>6</v>
      </c>
    </row>
    <row r="7" spans="2:5" x14ac:dyDescent="0.35">
      <c r="C7" s="41" t="s">
        <v>33</v>
      </c>
      <c r="D7" s="42">
        <v>2196</v>
      </c>
      <c r="E7" s="41">
        <v>2</v>
      </c>
    </row>
    <row r="8" spans="2:5" x14ac:dyDescent="0.35">
      <c r="C8" s="41" t="s">
        <v>47</v>
      </c>
      <c r="D8" s="42">
        <v>1916</v>
      </c>
      <c r="E8" s="41">
        <v>2</v>
      </c>
    </row>
    <row r="9" spans="2:5" x14ac:dyDescent="0.35">
      <c r="C9" s="41" t="s">
        <v>53</v>
      </c>
      <c r="D9" s="42">
        <v>1798</v>
      </c>
      <c r="E9" s="41">
        <v>2</v>
      </c>
    </row>
    <row r="10" spans="2:5" x14ac:dyDescent="0.35">
      <c r="C10" s="41" t="s">
        <v>21</v>
      </c>
      <c r="D10" s="42">
        <v>1596</v>
      </c>
      <c r="E10" s="41">
        <v>2</v>
      </c>
    </row>
    <row r="11" spans="2:5" x14ac:dyDescent="0.35">
      <c r="C11" s="41" t="s">
        <v>38</v>
      </c>
      <c r="D11" s="42">
        <v>1596</v>
      </c>
      <c r="E11" s="41">
        <v>2</v>
      </c>
    </row>
    <row r="12" spans="2:5" x14ac:dyDescent="0.35">
      <c r="C12" s="41" t="s">
        <v>35</v>
      </c>
      <c r="D12" s="42">
        <v>1396</v>
      </c>
      <c r="E12" s="41">
        <v>2</v>
      </c>
    </row>
    <row r="13" spans="2:5" x14ac:dyDescent="0.35">
      <c r="C13" s="41" t="s">
        <v>51</v>
      </c>
      <c r="D13" s="42">
        <v>1178</v>
      </c>
      <c r="E13" s="41">
        <v>2</v>
      </c>
    </row>
    <row r="14" spans="2:5" x14ac:dyDescent="0.35">
      <c r="C14" s="41" t="s">
        <v>18</v>
      </c>
      <c r="D14" s="42">
        <v>499</v>
      </c>
      <c r="E14" s="41">
        <v>2</v>
      </c>
    </row>
    <row r="15" spans="2:5" x14ac:dyDescent="0.35">
      <c r="B15" s="41" t="s">
        <v>140</v>
      </c>
      <c r="D15" s="42">
        <v>21849</v>
      </c>
      <c r="E15" s="41">
        <v>32</v>
      </c>
    </row>
    <row r="16" spans="2:5" x14ac:dyDescent="0.35">
      <c r="B16"/>
      <c r="C16"/>
      <c r="D16"/>
      <c r="E16"/>
    </row>
    <row r="17" spans="2:5" x14ac:dyDescent="0.35">
      <c r="C17"/>
      <c r="D17"/>
      <c r="E17"/>
    </row>
    <row r="18" spans="2:5" x14ac:dyDescent="0.35">
      <c r="C18"/>
      <c r="D18"/>
      <c r="E18"/>
    </row>
    <row r="19" spans="2:5" ht="17.5" x14ac:dyDescent="0.35">
      <c r="B19" s="43" t="s">
        <v>141</v>
      </c>
      <c r="C19" s="43"/>
      <c r="D19" s="43"/>
      <c r="E19" s="43"/>
    </row>
    <row r="20" spans="2:5" ht="17.5" x14ac:dyDescent="0.35">
      <c r="B20" s="43"/>
      <c r="C20" s="43"/>
      <c r="D20" s="43"/>
      <c r="E20" s="43"/>
    </row>
    <row r="21" spans="2:5" ht="18" x14ac:dyDescent="0.4">
      <c r="B21" s="43" t="s">
        <v>142</v>
      </c>
      <c r="C21" s="43"/>
      <c r="D21" s="43"/>
      <c r="E21" s="43"/>
    </row>
    <row r="22" spans="2:5" ht="18" x14ac:dyDescent="0.4">
      <c r="B22" s="43" t="s">
        <v>143</v>
      </c>
      <c r="C22" s="43"/>
      <c r="D22" s="43"/>
      <c r="E22" s="43"/>
    </row>
    <row r="23" spans="2:5" x14ac:dyDescent="0.35">
      <c r="B23"/>
      <c r="C23"/>
      <c r="D23"/>
      <c r="E23"/>
    </row>
    <row r="24" spans="2:5" x14ac:dyDescent="0.35">
      <c r="B24"/>
      <c r="C24"/>
      <c r="D24"/>
      <c r="E24"/>
    </row>
    <row r="25" spans="2:5" x14ac:dyDescent="0.35">
      <c r="B25"/>
      <c r="C25"/>
      <c r="D25"/>
      <c r="E25"/>
    </row>
    <row r="26" spans="2:5" x14ac:dyDescent="0.35">
      <c r="B26"/>
      <c r="C26"/>
      <c r="D26"/>
      <c r="E26"/>
    </row>
    <row r="27" spans="2:5" x14ac:dyDescent="0.35">
      <c r="B27"/>
      <c r="C27"/>
      <c r="D27"/>
      <c r="E27"/>
    </row>
    <row r="28" spans="2:5" x14ac:dyDescent="0.35">
      <c r="B28"/>
      <c r="C28"/>
      <c r="D28"/>
      <c r="E28"/>
    </row>
    <row r="30" spans="2:5" s="44" customFormat="1" x14ac:dyDescent="0.35"/>
    <row r="34" spans="2:26" x14ac:dyDescent="0.35">
      <c r="C34" s="51" t="s">
        <v>52</v>
      </c>
    </row>
    <row r="35" spans="2:26" x14ac:dyDescent="0.35">
      <c r="B35" s="51" t="s">
        <v>144</v>
      </c>
      <c r="C35" s="41" t="s">
        <v>54</v>
      </c>
      <c r="D35" s="41" t="s">
        <v>56</v>
      </c>
      <c r="E35" s="41" t="s">
        <v>57</v>
      </c>
      <c r="F35" s="41" t="s">
        <v>55</v>
      </c>
      <c r="G35" s="41" t="s">
        <v>140</v>
      </c>
    </row>
    <row r="36" spans="2:26" x14ac:dyDescent="0.35">
      <c r="B36" s="41" t="s">
        <v>145</v>
      </c>
      <c r="C36" s="42">
        <v>3098</v>
      </c>
      <c r="D36" s="42">
        <v>9395</v>
      </c>
      <c r="E36" s="42">
        <v>9495</v>
      </c>
      <c r="F36" s="42">
        <v>7595</v>
      </c>
      <c r="G36" s="42">
        <v>29583</v>
      </c>
    </row>
    <row r="37" spans="2:26" x14ac:dyDescent="0.35">
      <c r="B37" s="41" t="s">
        <v>138</v>
      </c>
      <c r="C37" s="42"/>
      <c r="D37" s="42">
        <v>7142</v>
      </c>
      <c r="E37" s="42">
        <v>4716</v>
      </c>
      <c r="F37" s="42">
        <v>7665</v>
      </c>
      <c r="G37" s="42">
        <v>19523</v>
      </c>
    </row>
    <row r="39" spans="2:26" x14ac:dyDescent="0.35">
      <c r="B39" t="s">
        <v>146</v>
      </c>
    </row>
    <row r="40" spans="2:26" x14ac:dyDescent="0.35">
      <c r="B40"/>
    </row>
    <row r="41" spans="2:26" x14ac:dyDescent="0.35">
      <c r="B41" t="s">
        <v>147</v>
      </c>
    </row>
    <row r="42" spans="2:26" s="44" customFormat="1" x14ac:dyDescent="0.35"/>
    <row r="44" spans="2:26" x14ac:dyDescent="0.35">
      <c r="B44"/>
      <c r="C44"/>
      <c r="D44"/>
      <c r="E44"/>
      <c r="F44"/>
    </row>
    <row r="45" spans="2:26" x14ac:dyDescent="0.35">
      <c r="B45"/>
      <c r="C45"/>
      <c r="D45"/>
      <c r="I45"/>
      <c r="J45"/>
      <c r="K45"/>
      <c r="L45"/>
      <c r="M45"/>
      <c r="N45"/>
      <c r="O45"/>
      <c r="P45"/>
      <c r="Q45"/>
      <c r="R45"/>
      <c r="S45"/>
      <c r="T45"/>
      <c r="U45"/>
      <c r="V45"/>
      <c r="W45"/>
      <c r="X45"/>
      <c r="Y45"/>
      <c r="Z45"/>
    </row>
    <row r="46" spans="2:26" x14ac:dyDescent="0.35">
      <c r="B46" s="52" t="s">
        <v>148</v>
      </c>
      <c r="C46"/>
      <c r="D46" s="52" t="s">
        <v>76</v>
      </c>
      <c r="E46"/>
      <c r="F46"/>
      <c r="G46"/>
      <c r="H46"/>
      <c r="I46"/>
      <c r="J46"/>
      <c r="K46"/>
      <c r="L46"/>
      <c r="M46"/>
      <c r="N46"/>
      <c r="O46"/>
      <c r="P46"/>
      <c r="Q46"/>
      <c r="R46"/>
      <c r="S46"/>
      <c r="T46"/>
      <c r="U46"/>
      <c r="V46"/>
      <c r="W46"/>
      <c r="X46"/>
      <c r="Y46"/>
      <c r="Z46"/>
    </row>
    <row r="47" spans="2:26" x14ac:dyDescent="0.35">
      <c r="B47" s="52" t="s">
        <v>64</v>
      </c>
      <c r="C47" s="52" t="s">
        <v>77</v>
      </c>
      <c r="D47" t="s">
        <v>54</v>
      </c>
      <c r="E47" t="s">
        <v>56</v>
      </c>
      <c r="F47" t="s">
        <v>55</v>
      </c>
      <c r="G47"/>
      <c r="H47"/>
      <c r="I47"/>
      <c r="J47"/>
      <c r="K47"/>
      <c r="L47"/>
      <c r="M47"/>
      <c r="N47"/>
      <c r="O47"/>
      <c r="P47"/>
      <c r="Q47"/>
      <c r="R47"/>
      <c r="S47"/>
      <c r="T47"/>
      <c r="U47"/>
      <c r="V47"/>
      <c r="W47"/>
      <c r="X47"/>
      <c r="Y47"/>
      <c r="Z47"/>
    </row>
    <row r="48" spans="2:26" x14ac:dyDescent="0.35">
      <c r="B48" t="s">
        <v>48</v>
      </c>
      <c r="C48" s="16" t="s">
        <v>84</v>
      </c>
      <c r="D48">
        <v>3</v>
      </c>
      <c r="E48"/>
      <c r="F48"/>
      <c r="G48"/>
      <c r="H48"/>
      <c r="I48"/>
      <c r="J48"/>
      <c r="K48"/>
      <c r="L48"/>
      <c r="M48"/>
      <c r="N48"/>
      <c r="O48"/>
      <c r="P48"/>
      <c r="Q48"/>
      <c r="R48"/>
      <c r="S48"/>
      <c r="T48"/>
      <c r="U48"/>
      <c r="V48"/>
      <c r="W48"/>
      <c r="X48"/>
      <c r="Y48"/>
      <c r="Z48"/>
    </row>
    <row r="49" spans="1:26" x14ac:dyDescent="0.35">
      <c r="B49" t="s">
        <v>25</v>
      </c>
      <c r="C49" s="16" t="s">
        <v>84</v>
      </c>
      <c r="D49"/>
      <c r="E49">
        <v>3</v>
      </c>
      <c r="F49"/>
      <c r="G49"/>
      <c r="H49"/>
      <c r="I49"/>
      <c r="J49"/>
      <c r="K49"/>
      <c r="L49"/>
      <c r="M49"/>
      <c r="N49"/>
      <c r="O49"/>
      <c r="P49"/>
      <c r="Q49"/>
      <c r="R49"/>
      <c r="S49"/>
      <c r="T49"/>
      <c r="U49"/>
      <c r="V49"/>
      <c r="W49"/>
      <c r="X49"/>
      <c r="Y49"/>
      <c r="Z49"/>
    </row>
    <row r="50" spans="1:26" x14ac:dyDescent="0.35">
      <c r="B50" t="s">
        <v>34</v>
      </c>
      <c r="C50" s="16" t="s">
        <v>81</v>
      </c>
      <c r="D50"/>
      <c r="E50">
        <v>4</v>
      </c>
      <c r="F50"/>
      <c r="G50"/>
      <c r="H50"/>
      <c r="I50"/>
      <c r="J50"/>
      <c r="K50"/>
      <c r="L50"/>
      <c r="M50"/>
      <c r="N50"/>
      <c r="O50"/>
      <c r="P50"/>
      <c r="Q50"/>
      <c r="R50"/>
      <c r="S50"/>
      <c r="T50"/>
      <c r="U50"/>
      <c r="V50"/>
      <c r="W50"/>
      <c r="X50"/>
      <c r="Y50"/>
      <c r="Z50"/>
    </row>
    <row r="51" spans="1:26" x14ac:dyDescent="0.35">
      <c r="B51" t="s">
        <v>45</v>
      </c>
      <c r="C51" s="16" t="s">
        <v>81</v>
      </c>
      <c r="D51">
        <v>4</v>
      </c>
      <c r="E51"/>
      <c r="F51"/>
      <c r="G51"/>
      <c r="H51"/>
      <c r="I51"/>
      <c r="J51"/>
      <c r="K51"/>
      <c r="L51"/>
      <c r="M51"/>
      <c r="N51"/>
      <c r="O51"/>
      <c r="P51"/>
      <c r="Q51"/>
      <c r="R51"/>
      <c r="S51"/>
      <c r="T51"/>
      <c r="U51"/>
      <c r="V51"/>
      <c r="W51"/>
      <c r="X51"/>
      <c r="Y51"/>
      <c r="Z51"/>
    </row>
    <row r="52" spans="1:26" x14ac:dyDescent="0.35">
      <c r="B52" t="s">
        <v>36</v>
      </c>
      <c r="C52" s="16" t="s">
        <v>81</v>
      </c>
      <c r="D52"/>
      <c r="E52"/>
      <c r="F52">
        <v>4</v>
      </c>
      <c r="G52"/>
      <c r="H52"/>
      <c r="I52"/>
      <c r="J52"/>
      <c r="K52"/>
      <c r="L52"/>
      <c r="M52"/>
      <c r="N52"/>
      <c r="O52"/>
      <c r="P52"/>
      <c r="Q52"/>
      <c r="R52"/>
      <c r="S52"/>
      <c r="T52"/>
      <c r="U52"/>
      <c r="V52"/>
      <c r="W52"/>
      <c r="X52"/>
      <c r="Y52"/>
      <c r="Z52"/>
    </row>
    <row r="53" spans="1:26" x14ac:dyDescent="0.35">
      <c r="B53" t="s">
        <v>140</v>
      </c>
      <c r="C53"/>
      <c r="D53">
        <v>7</v>
      </c>
      <c r="E53">
        <v>7</v>
      </c>
      <c r="F53">
        <v>4</v>
      </c>
      <c r="G53"/>
      <c r="H53"/>
      <c r="I53"/>
      <c r="J53"/>
      <c r="K53"/>
      <c r="L53"/>
      <c r="M53"/>
      <c r="N53"/>
      <c r="O53"/>
      <c r="P53"/>
      <c r="Q53"/>
      <c r="R53"/>
      <c r="S53"/>
      <c r="T53"/>
      <c r="U53"/>
      <c r="V53"/>
      <c r="W53"/>
      <c r="X53"/>
      <c r="Y53"/>
      <c r="Z53"/>
    </row>
    <row r="54" spans="1:26" x14ac:dyDescent="0.35">
      <c r="B54"/>
      <c r="C54"/>
      <c r="D54"/>
      <c r="E54"/>
      <c r="F54"/>
      <c r="G54"/>
      <c r="H54"/>
      <c r="I54"/>
      <c r="J54"/>
      <c r="K54"/>
      <c r="L54"/>
      <c r="M54"/>
      <c r="N54"/>
      <c r="O54"/>
      <c r="P54"/>
      <c r="Q54"/>
      <c r="R54"/>
      <c r="S54"/>
      <c r="T54"/>
      <c r="U54"/>
      <c r="V54"/>
      <c r="W54"/>
      <c r="X54"/>
      <c r="Y54"/>
      <c r="Z54"/>
    </row>
    <row r="55" spans="1:26" x14ac:dyDescent="0.35">
      <c r="B55"/>
      <c r="C55"/>
      <c r="D55"/>
      <c r="E55"/>
      <c r="F55"/>
      <c r="G55"/>
      <c r="H55"/>
      <c r="I55"/>
      <c r="J55"/>
      <c r="K55"/>
      <c r="L55"/>
      <c r="M55"/>
      <c r="N55"/>
      <c r="O55"/>
      <c r="P55"/>
      <c r="Q55"/>
      <c r="R55"/>
      <c r="S55"/>
      <c r="T55"/>
      <c r="U55"/>
      <c r="V55"/>
      <c r="W55"/>
      <c r="X55"/>
      <c r="Y55"/>
      <c r="Z55"/>
    </row>
    <row r="56" spans="1:26" x14ac:dyDescent="0.35">
      <c r="B56"/>
      <c r="C56"/>
      <c r="D56"/>
      <c r="E56"/>
      <c r="F56"/>
      <c r="G56"/>
      <c r="H56"/>
      <c r="I56"/>
      <c r="J56"/>
      <c r="K56"/>
      <c r="L56"/>
      <c r="M56"/>
      <c r="N56"/>
      <c r="O56"/>
      <c r="P56"/>
      <c r="Q56"/>
      <c r="R56"/>
      <c r="S56"/>
      <c r="T56"/>
      <c r="U56"/>
      <c r="V56"/>
      <c r="W56"/>
      <c r="X56"/>
      <c r="Y56"/>
      <c r="Z56"/>
    </row>
    <row r="57" spans="1:26" x14ac:dyDescent="0.35">
      <c r="B57"/>
      <c r="C57"/>
      <c r="D57"/>
      <c r="E57"/>
      <c r="F57"/>
      <c r="G57"/>
      <c r="H57"/>
      <c r="I57"/>
      <c r="J57"/>
      <c r="K57"/>
      <c r="L57"/>
      <c r="M57"/>
      <c r="N57"/>
      <c r="O57"/>
      <c r="P57"/>
      <c r="Q57"/>
      <c r="R57"/>
      <c r="S57"/>
      <c r="T57"/>
      <c r="U57"/>
      <c r="V57"/>
      <c r="W57"/>
      <c r="X57"/>
      <c r="Y57"/>
      <c r="Z57"/>
    </row>
    <row r="58" spans="1:26" x14ac:dyDescent="0.35">
      <c r="B58"/>
      <c r="C58"/>
      <c r="D58"/>
      <c r="E58"/>
      <c r="F58"/>
      <c r="G58"/>
      <c r="H58"/>
      <c r="I58"/>
      <c r="J58"/>
      <c r="K58"/>
      <c r="L58"/>
      <c r="M58"/>
      <c r="N58"/>
      <c r="O58"/>
      <c r="P58"/>
      <c r="Q58"/>
      <c r="R58"/>
      <c r="S58"/>
      <c r="T58"/>
      <c r="U58"/>
      <c r="V58"/>
      <c r="W58"/>
      <c r="X58"/>
      <c r="Y58"/>
      <c r="Z58"/>
    </row>
    <row r="59" spans="1:26" x14ac:dyDescent="0.35">
      <c r="B59"/>
      <c r="C59"/>
      <c r="D59"/>
      <c r="E59"/>
      <c r="F59"/>
      <c r="G59"/>
      <c r="H59"/>
      <c r="I59"/>
      <c r="J59"/>
      <c r="K59"/>
      <c r="L59"/>
      <c r="M59"/>
      <c r="N59"/>
      <c r="O59"/>
      <c r="P59"/>
      <c r="Q59"/>
      <c r="R59"/>
      <c r="S59"/>
      <c r="T59"/>
      <c r="U59"/>
      <c r="V59"/>
      <c r="W59"/>
      <c r="X59"/>
      <c r="Y59"/>
      <c r="Z59"/>
    </row>
    <row r="60" spans="1:26" x14ac:dyDescent="0.35">
      <c r="B60"/>
      <c r="C60"/>
      <c r="D60"/>
      <c r="E60"/>
      <c r="F60"/>
      <c r="G60"/>
      <c r="H60"/>
      <c r="I60"/>
      <c r="J60"/>
      <c r="K60"/>
      <c r="L60"/>
      <c r="M60"/>
      <c r="N60"/>
      <c r="O60"/>
      <c r="P60"/>
      <c r="Q60"/>
      <c r="R60"/>
      <c r="S60"/>
      <c r="T60"/>
      <c r="U60"/>
      <c r="V60"/>
      <c r="W60"/>
      <c r="X60"/>
      <c r="Y60"/>
      <c r="Z60"/>
    </row>
    <row r="61" spans="1:26" x14ac:dyDescent="0.35">
      <c r="B61" t="s">
        <v>149</v>
      </c>
      <c r="C61" s="16"/>
      <c r="D61"/>
      <c r="E61"/>
      <c r="F61"/>
      <c r="G61"/>
      <c r="H61"/>
      <c r="I61"/>
      <c r="J61"/>
      <c r="K61"/>
      <c r="L61"/>
      <c r="M61"/>
      <c r="N61"/>
      <c r="O61"/>
      <c r="P61"/>
      <c r="Q61"/>
      <c r="R61"/>
      <c r="S61"/>
      <c r="T61"/>
      <c r="U61"/>
      <c r="V61"/>
      <c r="W61"/>
      <c r="X61"/>
      <c r="Y61"/>
      <c r="Z61"/>
    </row>
    <row r="62" spans="1:26" x14ac:dyDescent="0.35">
      <c r="B62" t="s">
        <v>150</v>
      </c>
      <c r="C62" s="16"/>
      <c r="D62"/>
      <c r="E62"/>
      <c r="F62"/>
      <c r="G62"/>
      <c r="H62"/>
      <c r="I62"/>
      <c r="J62"/>
      <c r="K62"/>
      <c r="L62"/>
      <c r="M62"/>
      <c r="N62"/>
      <c r="O62"/>
      <c r="P62"/>
      <c r="Q62"/>
      <c r="R62"/>
      <c r="S62"/>
      <c r="T62"/>
      <c r="U62"/>
      <c r="V62"/>
      <c r="W62"/>
      <c r="X62"/>
      <c r="Y62"/>
      <c r="Z62"/>
    </row>
    <row r="63" spans="1:26" x14ac:dyDescent="0.35">
      <c r="A63" s="44"/>
      <c r="B63" s="31"/>
      <c r="C63" s="45"/>
      <c r="D63" s="31"/>
      <c r="E63" s="44"/>
      <c r="F63" s="44"/>
      <c r="G63" s="44"/>
      <c r="H63" s="44"/>
      <c r="I63" s="31"/>
      <c r="J63" s="31"/>
      <c r="K63" s="31"/>
      <c r="L63" s="31"/>
      <c r="M63" s="31"/>
      <c r="N63" s="31"/>
      <c r="O63" s="31"/>
      <c r="P63" s="31"/>
      <c r="Q63" s="31"/>
      <c r="R63"/>
      <c r="S63"/>
      <c r="T63"/>
      <c r="U63"/>
      <c r="V63"/>
      <c r="W63"/>
      <c r="X63"/>
      <c r="Y63"/>
      <c r="Z63"/>
    </row>
    <row r="64" spans="1:26" x14ac:dyDescent="0.35">
      <c r="B64"/>
      <c r="C64" s="16"/>
      <c r="D64"/>
      <c r="I64"/>
      <c r="J64"/>
      <c r="K64"/>
      <c r="L64"/>
      <c r="M64"/>
      <c r="N64"/>
      <c r="O64"/>
      <c r="P64"/>
      <c r="Q64"/>
      <c r="R64"/>
      <c r="S64"/>
      <c r="T64"/>
      <c r="U64"/>
      <c r="V64"/>
      <c r="W64"/>
      <c r="X64"/>
      <c r="Y64"/>
      <c r="Z64"/>
    </row>
    <row r="65" spans="2:26" x14ac:dyDescent="0.35">
      <c r="B65"/>
      <c r="C65" s="16"/>
      <c r="D65"/>
      <c r="I65"/>
      <c r="J65"/>
      <c r="K65"/>
      <c r="L65"/>
      <c r="M65"/>
      <c r="N65"/>
      <c r="O65"/>
      <c r="P65"/>
      <c r="Q65"/>
      <c r="R65"/>
      <c r="S65"/>
      <c r="T65"/>
      <c r="U65"/>
      <c r="V65"/>
      <c r="W65"/>
      <c r="X65"/>
      <c r="Y65"/>
      <c r="Z65"/>
    </row>
    <row r="66" spans="2:26" x14ac:dyDescent="0.35">
      <c r="B66"/>
      <c r="C66" s="16"/>
      <c r="D66"/>
    </row>
    <row r="67" spans="2:26" x14ac:dyDescent="0.35">
      <c r="B67" s="51" t="s">
        <v>3</v>
      </c>
      <c r="C67" s="51" t="s">
        <v>11</v>
      </c>
      <c r="D67" s="51" t="s">
        <v>138</v>
      </c>
      <c r="E67" s="41" t="s">
        <v>139</v>
      </c>
    </row>
    <row r="68" spans="2:26" x14ac:dyDescent="0.35">
      <c r="B68" s="46" t="s">
        <v>9</v>
      </c>
      <c r="C68" s="46" t="s">
        <v>21</v>
      </c>
      <c r="D68" s="47">
        <v>798</v>
      </c>
      <c r="E68" s="46">
        <v>1</v>
      </c>
    </row>
    <row r="69" spans="2:26" x14ac:dyDescent="0.35">
      <c r="B69" s="41" t="s">
        <v>7</v>
      </c>
      <c r="C69" s="41" t="s">
        <v>50</v>
      </c>
      <c r="D69" s="42">
        <v>1288</v>
      </c>
      <c r="E69" s="41">
        <v>2</v>
      </c>
    </row>
    <row r="70" spans="2:26" x14ac:dyDescent="0.35">
      <c r="B70" s="41" t="s">
        <v>140</v>
      </c>
      <c r="D70" s="42">
        <v>2086</v>
      </c>
      <c r="E70" s="41">
        <v>3</v>
      </c>
    </row>
    <row r="71" spans="2:26" x14ac:dyDescent="0.35">
      <c r="B71"/>
      <c r="C71"/>
      <c r="D71"/>
      <c r="E71"/>
    </row>
    <row r="72" spans="2:26" x14ac:dyDescent="0.35">
      <c r="B72"/>
      <c r="C72"/>
      <c r="D72"/>
      <c r="E72"/>
    </row>
    <row r="73" spans="2:26" ht="72.650000000000006" customHeight="1" x14ac:dyDescent="0.35">
      <c r="B73" s="53" t="s">
        <v>151</v>
      </c>
      <c r="C73" s="53"/>
      <c r="D73" s="53"/>
      <c r="E73"/>
    </row>
    <row r="74" spans="2:26" ht="43.5" customHeight="1" x14ac:dyDescent="0.35">
      <c r="B74" s="53"/>
      <c r="C74" s="53"/>
      <c r="D74" s="53"/>
      <c r="E74"/>
    </row>
    <row r="75" spans="2:26" x14ac:dyDescent="0.35">
      <c r="B75" s="48"/>
      <c r="C75" s="49"/>
      <c r="D75" s="50"/>
      <c r="E75"/>
    </row>
    <row r="76" spans="2:26" ht="87" customHeight="1" x14ac:dyDescent="0.35">
      <c r="B76" s="53" t="s">
        <v>152</v>
      </c>
      <c r="C76" s="53"/>
      <c r="D76" s="53"/>
      <c r="E76"/>
    </row>
    <row r="77" spans="2:26" ht="95.15" customHeight="1" x14ac:dyDescent="0.35">
      <c r="B77" s="53" t="s">
        <v>153</v>
      </c>
      <c r="C77" s="53"/>
      <c r="D77" s="53"/>
      <c r="E77"/>
    </row>
    <row r="78" spans="2:26" x14ac:dyDescent="0.35">
      <c r="B78" s="5"/>
      <c r="C78" s="5"/>
      <c r="D78"/>
      <c r="E78"/>
    </row>
    <row r="79" spans="2:26" x14ac:dyDescent="0.35">
      <c r="B79" s="5"/>
      <c r="C79" s="5"/>
      <c r="D79"/>
      <c r="E79"/>
    </row>
    <row r="80" spans="2:26" x14ac:dyDescent="0.35">
      <c r="B80" s="5"/>
      <c r="C80" s="5"/>
      <c r="D80"/>
      <c r="E80"/>
    </row>
    <row r="81" spans="2:15" x14ac:dyDescent="0.35">
      <c r="B81" s="5"/>
      <c r="C81" s="5"/>
      <c r="D81"/>
      <c r="E81"/>
    </row>
    <row r="82" spans="2:15" x14ac:dyDescent="0.35">
      <c r="B82"/>
      <c r="C82"/>
      <c r="D82"/>
      <c r="E82"/>
    </row>
    <row r="83" spans="2:15" x14ac:dyDescent="0.35">
      <c r="B83"/>
      <c r="C83"/>
      <c r="D83"/>
      <c r="E83"/>
    </row>
    <row r="84" spans="2:15" x14ac:dyDescent="0.35">
      <c r="B84"/>
      <c r="C84"/>
      <c r="D84"/>
      <c r="E84"/>
      <c r="F84"/>
      <c r="G84"/>
      <c r="H84"/>
      <c r="I84"/>
      <c r="J84"/>
      <c r="K84"/>
      <c r="L84"/>
      <c r="M84"/>
      <c r="N84"/>
      <c r="O84"/>
    </row>
    <row r="85" spans="2:15" x14ac:dyDescent="0.35">
      <c r="B85"/>
      <c r="C85"/>
      <c r="D85"/>
      <c r="E85"/>
      <c r="F85"/>
      <c r="G85"/>
      <c r="H85"/>
      <c r="I85"/>
      <c r="J85"/>
      <c r="K85"/>
      <c r="L85"/>
      <c r="M85"/>
      <c r="N85"/>
      <c r="O85"/>
    </row>
    <row r="86" spans="2:15" x14ac:dyDescent="0.35">
      <c r="B86"/>
      <c r="C86"/>
      <c r="D86"/>
      <c r="E86"/>
      <c r="F86"/>
      <c r="G86"/>
      <c r="H86"/>
      <c r="I86"/>
      <c r="J86"/>
      <c r="K86"/>
      <c r="L86"/>
      <c r="M86"/>
      <c r="N86"/>
      <c r="O86"/>
    </row>
    <row r="87" spans="2:15" x14ac:dyDescent="0.35">
      <c r="B87"/>
      <c r="C87"/>
      <c r="D87"/>
      <c r="E87"/>
      <c r="F87"/>
      <c r="G87"/>
      <c r="H87"/>
      <c r="I87"/>
      <c r="J87"/>
      <c r="K87"/>
      <c r="L87"/>
      <c r="M87"/>
      <c r="N87"/>
      <c r="O87"/>
    </row>
    <row r="88" spans="2:15" x14ac:dyDescent="0.35">
      <c r="B88"/>
      <c r="C88"/>
      <c r="D88"/>
      <c r="E88"/>
      <c r="F88"/>
      <c r="G88"/>
      <c r="H88"/>
      <c r="I88"/>
      <c r="J88"/>
      <c r="K88"/>
      <c r="L88"/>
      <c r="M88"/>
      <c r="N88"/>
      <c r="O88"/>
    </row>
    <row r="89" spans="2:15" x14ac:dyDescent="0.35">
      <c r="B89"/>
      <c r="C89"/>
      <c r="D89"/>
      <c r="E89"/>
    </row>
    <row r="90" spans="2:15" x14ac:dyDescent="0.35">
      <c r="B90"/>
      <c r="C90"/>
      <c r="D90"/>
      <c r="E90"/>
    </row>
    <row r="91" spans="2:15" x14ac:dyDescent="0.35">
      <c r="B91"/>
      <c r="C91"/>
      <c r="D91"/>
      <c r="E91"/>
    </row>
    <row r="92" spans="2:15" x14ac:dyDescent="0.35">
      <c r="B92"/>
      <c r="C92"/>
      <c r="D92"/>
      <c r="E92"/>
    </row>
    <row r="93" spans="2:15" x14ac:dyDescent="0.35">
      <c r="B93"/>
      <c r="C93"/>
      <c r="D93"/>
      <c r="E93"/>
    </row>
    <row r="97" spans="1:2" x14ac:dyDescent="0.35">
      <c r="A97" s="41" t="s">
        <v>154</v>
      </c>
    </row>
    <row r="98" spans="1:2" x14ac:dyDescent="0.35">
      <c r="A98" s="41" t="s">
        <v>155</v>
      </c>
    </row>
    <row r="100" spans="1:2" x14ac:dyDescent="0.35">
      <c r="B100"/>
    </row>
  </sheetData>
  <mergeCells count="4">
    <mergeCell ref="B73:D73"/>
    <mergeCell ref="B74:D74"/>
    <mergeCell ref="B76:D76"/>
    <mergeCell ref="B77:D77"/>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3D5B3-F92A-4507-B5B1-5F3D5D5E7E15}">
  <dimension ref="A1"/>
  <sheetViews>
    <sheetView tabSelected="1" zoomScale="76" workbookViewId="0">
      <selection activeCell="V15" sqref="V1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DATABASE</vt:lpstr>
      <vt:lpstr>TRANSACTION</vt:lpstr>
      <vt:lpstr>Appointment Time</vt:lpstr>
      <vt:lpstr>Sales Output</vt:lpstr>
      <vt:lpstr>Gantt Chart</vt:lpstr>
      <vt:lpstr>Power Pivot made earlier</vt:lpstr>
      <vt:lpstr>Power Pivot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Padhy</dc:creator>
  <cp:lastModifiedBy>Abhishek Padhy</cp:lastModifiedBy>
  <dcterms:created xsi:type="dcterms:W3CDTF">2024-02-20T08:59:08Z</dcterms:created>
  <dcterms:modified xsi:type="dcterms:W3CDTF">2024-03-10T16:25:49Z</dcterms:modified>
</cp:coreProperties>
</file>