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41E4ACA8-1463-43F4-A804-C6D876C59163}" xr6:coauthVersionLast="47" xr6:coauthVersionMax="47" xr10:uidLastSave="{00000000-0000-0000-0000-000000000000}"/>
  <bookViews>
    <workbookView xWindow="-110" yWindow="-110" windowWidth="19420" windowHeight="10420" tabRatio="775" firstSheet="8" activeTab="10" xr2:uid="{920FB708-5A73-4BC5-A344-6E0469682A95}"/>
  </bookViews>
  <sheets>
    <sheet name="Sheet1" sheetId="1" r:id="rId1"/>
    <sheet name="Data validation" sheetId="2" r:id="rId2"/>
    <sheet name="conditional formatting" sheetId="4" r:id="rId3"/>
    <sheet name="basics of fromatting" sheetId="5" r:id="rId4"/>
    <sheet name="sorting data" sheetId="6" r:id="rId5"/>
    <sheet name="Formatting" sheetId="7" r:id="rId6"/>
    <sheet name="null values" sheetId="8" r:id="rId7"/>
    <sheet name="duplicate values" sheetId="9" r:id="rId8"/>
    <sheet name="white spaes" sheetId="10" r:id="rId9"/>
    <sheet name="to number format" sheetId="12" r:id="rId10"/>
    <sheet name="text function" sheetId="13" r:id="rId11"/>
    <sheet name="if and &amp; or" sheetId="14" r:id="rId12"/>
    <sheet name="Date and time" sheetId="15" r:id="rId13"/>
    <sheet name="sum and count ifs" sheetId="16" r:id="rId14"/>
    <sheet name="xlookup" sheetId="18" r:id="rId15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basics of fromatting_03c92abb-5e86-4cc5-b6b0-a659be371d6d" name="basics of fromatting" connection="Excel data analytics"/>
          <x15:modelTable id="conditional formatting_dd8f1197-e80d-4efe-ac2a-c25be3211095" name="conditional formatting" connection="Excel data analytics"/>
          <x15:modelTable id="Data validation_5e5b7c34-0d22-4628-b24e-f01e9e85e750" name="Data validation" connection="Excel data analytics"/>
          <x15:modelTable id="datasets_20945547-0db2-41f6-b8b6-c4756518773e" name="datasets" connection="Excel data analytics"/>
          <x15:modelTable id="datasetsExternalData_2_90030430-3016-442d-941c-0d2ec1c8223a" name="datasetsExternalData_2" connection="Excel data analytics"/>
          <x15:modelTable id="Date and time_58395cdf-20b5-451f-b67a-023ed67d4123" name="Date and time" connection="Excel data analytics"/>
          <x15:modelTable id="duplicate values_9cb896cf-d763-4561-92d7-bea8fde61311" name="duplicate values" connection="Excel data analytics"/>
          <x15:modelTable id="Formatting_ae4b2c25-b7af-4a65-9f83-13572b793e2e" name="Formatting" connection="Excel data analytics"/>
          <x15:modelTable id="if and  or_a90d4b94-0fe1-460a-8de7-674fb9f4a9b1" name="if and  or" connection="Excel data analytics"/>
          <x15:modelTable id="null values_d8f6ceff-925e-47ea-9ec2-0cad05548633" name="null values" connection="Excel data analytics"/>
          <x15:modelTable id="Sheet1_3e348fe8-137a-4e0c-a117-1471f7d64b14" name="Sheet1" connection="Excel data analytics"/>
          <x15:modelTable id="Sheet5_5f3a39df-6159-499a-a1fe-2b2808d27a68" name="Sheet5" connection="Excel data analytics"/>
          <x15:modelTable id="sorting data_87611152-ae4a-4271-8913-61ff87921015" name="sorting data" connection="Excel data analytics"/>
          <x15:modelTable id="sum and count ifs_da41f60a-0298-45a7-817c-5879c57fb227" name="sum and count ifs" connection="Excel data analytics"/>
          <x15:modelTable id="TBL_Employees_7adcf113-b7df-4c62-89ba-a3b41e4bd3d3" name="TBL_Employees" connection="Excel data analytics"/>
          <x15:modelTable id="TBL_EmployeesExternalData_1_209f36b9-ea34-4d92-ae03-f6fb9aac67b9" name="TBL_EmployeesExternalData_1" connection="Excel data analytics"/>
          <x15:modelTable id="text function_ad897bb5-0804-418c-ac4d-c725839489ea" name="text function" connection="Excel data analytics"/>
          <x15:modelTable id="to number format_74806781-2a6c-4d79-9187-df0323e4c5de" name="to number format" connection="Excel data analytics"/>
          <x15:modelTable id="white spaes_9b90a4d3-e1d0-49be-8b5d-91af54e5d2c7" name="white spaes" connection="Excel data analytics"/>
          <x15:modelTable id="xlookup_ac69ff1d-bd28-49c4-a065-9937b289f627" name="xlookup" connection="Excel data analytics"/>
          <x15:modelTable id="basics of fromatting 1_43f3b7c1-dab7-49e5-bc5e-d74e576cf1c9" name="basics of fromatting 1" connection="Query - basics of fromatting"/>
          <x15:modelTable id="conditional formatting 1_45b5d337-e977-4508-ba75-4bedd529891a" name="conditional formatting 1" connection="Query - conditional formatting"/>
          <x15:modelTable id="Data validation 1_44261dae-cc94-420e-8d31-7267ffdf95e1" name="Data validation 1" connection="Query - Data validation"/>
          <x15:modelTable id="datasets  2_55e87f5a-a4c5-4feb-ae9e-dbee3e4b9b14" name="datasets  2" connection="Query - datasets (2)"/>
          <x15:modelTable id="Date and time 1_77a9b0b1-ea89-488f-a6c7-5e52ef08586c" name="Date and time 1" connection="Query - Date and time"/>
          <x15:modelTable id="duplicate values 1_91b10558-0b96-4448-9d29-f8a456ec5dbb" name="duplicate values 1" connection="Query - duplicate values"/>
          <x15:modelTable id="if and   or_ecd0191e-1c18-41fa-8f93-910b9b9f5d8b" name="if and   or" connection="Query - if and &amp; or"/>
          <x15:modelTable id="Formatting 1_ff6196c9-5659-49da-b8a1-00ad43f1d4f5" name="Formatting 1" connection="Query - Formatting"/>
          <x15:modelTable id="Sheet1  3_4d4dc07d-4bc1-4838-ad8e-71cbbbca7bcb" name="Sheet1  3" connection="Query - Sheet1 (3)"/>
          <x15:modelTable id="null values 1_c5d5714d-6a6c-4859-8e77-9bf8852b11e6" name="null values 1" connection="Query - null values"/>
          <x15:modelTable id="sum and count ifs 1_07d3c12b-d93e-4776-ade9-b78b2c98bfb2" name="sum and count ifs 1" connection="Query - sum and count ifs"/>
          <x15:modelTable id="sorting data 1_bc770725-d163-41a0-9eb9-6b4c516de719" name="sorting data 1" connection="Query - sorting data"/>
          <x15:modelTable id="Sheet5 1_d7f174f1-77f4-4b74-9b15-ea978eccf2cd" name="Sheet5 1" connection="Query - Sheet5"/>
          <x15:modelTable id="text function 1_176222de-25b1-4c8a-8a00-9a7b4f665a11" name="text function 1" connection="Query - text function"/>
          <x15:modelTable id="to number format 1_c5eb9b6f-8bd5-4ef4-8a13-721b485f0a72" name="to number format 1" connection="Query - to number format"/>
          <x15:modelTable id="white spaes 1_079a42aa-016a-4049-b52c-14aeac57de4e" name="white spaes 1" connection="Query - white spaes"/>
          <x15:modelTable id="xlookup 1_713a27f8-77a7-4bef-b6eb-84562c25657f" name="xlookup 1" connection="Query - xlookup"/>
          <x15:modelTable id="conditional formatting  2_ba2be3b5-2ef2-48f6-af52-1e8c4197fb91" name="conditional formatting  2" connection="Query - conditional formatting (2)"/>
          <x15:modelTable id="basics of fromatting  2_d7b84056-5a8a-4a64-a13f-12fdcb36a7ed" name="basics of fromatting  2" connection="Query - basics of fromatting (2)"/>
          <x15:modelTable id="Data validation  2_a053ac3c-c6ae-4c60-a176-3f37cc08ff4d" name="Data validation  2" connection="Query - Data validation (2)"/>
          <x15:modelTable id="datasets  3_15076805-07dd-42b1-84f1-95f5b7865424" name="datasets  3" connection="Query - datasets (3)"/>
          <x15:modelTable id="Date and time  2_84cf1369-ba84-4de3-ab12-7bbee7ab7d0a" name="Date and time  2" connection="Query - Date and time (2)"/>
          <x15:modelTable id="duplicate values  2_88bd3410-dd2c-4cdd-8582-a11d573304d6" name="duplicate values  2" connection="Query - duplicate values (2)"/>
          <x15:modelTable id="Formatting  2_960cb717-b6a0-4839-8b5f-b8753ca5dad4" name="Formatting  2" connection="Query - Formatting (2)"/>
          <x15:modelTable id="if and   or  2_0268b3f5-bcae-496a-9aae-15713e4b6485" name="if and   or  2" connection="Query - if and &amp; or (2)"/>
          <x15:modelTable id="null values  2_cd23460e-d0a1-4e06-b187-16f0e09167af" name="null values  2" connection="Query - null values (2)"/>
          <x15:modelTable id="Sheet1  4_75005046-fe18-4685-8067-f8af8333b985" name="Sheet1  4" connection="Query - Sheet1 (4)"/>
          <x15:modelTable id="Sheet5  2_1a19af01-63e3-4b68-8b8c-1e16ff3cc9ca" name="Sheet5  2" connection="Query - Sheet5 (2)"/>
          <x15:modelTable id="sorting data  2_3e902f6a-9d84-407d-977d-5fc56b1a4f29" name="sorting data  2" connection="Query - sorting data (2)"/>
          <x15:modelTable id="sum and count ifs  2_db10b49b-46e4-42b8-bd80-0b315d08d32d" name="sum and count ifs  2" connection="Query - sum and count ifs (2)"/>
          <x15:modelTable id="TBL_Employees  2_d3c704d6-05e9-4949-b6b3-1a108d97698a" name="TBL_Employees  2" connection="Query - TBL_Employees (2)"/>
          <x15:modelTable id="text function  2_770984ec-15fd-4032-90a6-7cdf5db4c6a9" name="text function  2" connection="Query - text function (2)"/>
          <x15:modelTable id="to number format  2_216b5f7d-3908-471a-9f18-ee7294c7c21e" name="to number format  2" connection="Query - to number format (2)"/>
          <x15:modelTable id="white spaes  2_02166664-d385-4701-a67d-ba71c30b81b1" name="white spaes  2" connection="Query - white spaes (2)"/>
          <x15:modelTable id="xlookup  2_b01d06ad-81aa-4761-870c-7eea5d56f4ae" name="xlookup  2" connection="Query - xlookup (2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5" i="6" l="1" a="1"/>
  <c r="H15" i="6" s="1"/>
  <c r="E15" i="5"/>
  <c r="D15" i="4"/>
  <c r="C14" i="2"/>
  <c r="L5" i="18" a="1"/>
  <c r="L5" i="18" s="1"/>
  <c r="K9" i="18" a="1"/>
  <c r="K9" i="18" s="1"/>
  <c r="E17" i="18" a="1"/>
  <c r="E17" i="18" s="1"/>
  <c r="D17" i="18" a="1"/>
  <c r="D17" i="18" s="1"/>
  <c r="C17" i="18" a="1"/>
  <c r="C17" i="18" s="1"/>
  <c r="P4" i="16"/>
  <c r="O4" i="16"/>
  <c r="N4" i="16"/>
  <c r="M4" i="16"/>
  <c r="L4" i="16"/>
  <c r="K4" i="16"/>
  <c r="J4" i="16"/>
  <c r="A2" i="15"/>
  <c r="C2" i="15" s="1"/>
  <c r="B2" i="15"/>
  <c r="D2" i="15" s="1"/>
  <c r="H3" i="14"/>
  <c r="H4" i="14"/>
  <c r="H5" i="14"/>
  <c r="H6" i="14"/>
  <c r="H7" i="14"/>
  <c r="H8" i="14"/>
  <c r="H9" i="14"/>
  <c r="H2" i="14"/>
  <c r="G2" i="14"/>
  <c r="G3" i="14"/>
  <c r="G4" i="14"/>
  <c r="G5" i="14"/>
  <c r="G6" i="14"/>
  <c r="G7" i="14"/>
  <c r="G8" i="14"/>
  <c r="G9" i="14"/>
  <c r="F5" i="14"/>
  <c r="F6" i="14"/>
  <c r="F7" i="14"/>
  <c r="F8" i="14"/>
  <c r="F9" i="14"/>
  <c r="F3" i="14"/>
  <c r="F4" i="14"/>
  <c r="F2" i="14"/>
  <c r="E4" i="14"/>
  <c r="E3" i="14"/>
  <c r="E2" i="14"/>
  <c r="F9" i="13"/>
  <c r="R9" i="13" s="1"/>
  <c r="F8" i="13"/>
  <c r="R8" i="13" s="1"/>
  <c r="F7" i="13"/>
  <c r="S7" i="13" s="1"/>
  <c r="F6" i="13"/>
  <c r="R6" i="13" s="1"/>
  <c r="F5" i="13"/>
  <c r="R5" i="13" s="1"/>
  <c r="F4" i="13"/>
  <c r="R4" i="13" s="1"/>
  <c r="F3" i="13"/>
  <c r="R3" i="13" s="1"/>
  <c r="F2" i="13"/>
  <c r="E2" i="13"/>
  <c r="E4" i="13"/>
  <c r="N4" i="13" s="1"/>
  <c r="E5" i="13"/>
  <c r="M5" i="13" s="1"/>
  <c r="E6" i="13"/>
  <c r="M6" i="13" s="1"/>
  <c r="E7" i="13"/>
  <c r="M7" i="13" s="1"/>
  <c r="E8" i="13"/>
  <c r="M8" i="13" s="1"/>
  <c r="E9" i="13"/>
  <c r="E3" i="13"/>
  <c r="H3" i="13" s="1"/>
  <c r="D9" i="12"/>
  <c r="B5" i="10"/>
  <c r="B2" i="10"/>
  <c r="B3" i="10"/>
  <c r="B4" i="10"/>
  <c r="B6" i="10"/>
  <c r="B7" i="10"/>
  <c r="B1" i="10"/>
  <c r="H9" i="13" l="1"/>
  <c r="M2" i="15"/>
  <c r="L2" i="15"/>
  <c r="K2" i="15"/>
  <c r="J2" i="15"/>
  <c r="I2" i="15"/>
  <c r="H2" i="15"/>
  <c r="G2" i="15"/>
  <c r="I3" i="13"/>
  <c r="L3" i="13"/>
  <c r="I9" i="13"/>
  <c r="L9" i="13"/>
  <c r="H4" i="13"/>
  <c r="M4" i="13"/>
  <c r="R7" i="13"/>
  <c r="S6" i="13"/>
  <c r="H8" i="13"/>
  <c r="N3" i="13"/>
  <c r="S5" i="13"/>
  <c r="H7" i="13"/>
  <c r="M3" i="13"/>
  <c r="N9" i="13"/>
  <c r="S4" i="13"/>
  <c r="H6" i="13"/>
  <c r="M9" i="13"/>
  <c r="N8" i="13"/>
  <c r="H5" i="13"/>
  <c r="N7" i="13"/>
  <c r="S3" i="13"/>
  <c r="N6" i="13"/>
  <c r="S9" i="13"/>
  <c r="N5" i="13"/>
  <c r="S8" i="13"/>
  <c r="E2" i="15"/>
  <c r="F2" i="15" l="1"/>
  <c r="L6" i="13"/>
  <c r="I6" i="13"/>
  <c r="I4" i="13"/>
  <c r="L4" i="13"/>
  <c r="L7" i="13"/>
  <c r="I7" i="13"/>
  <c r="L8" i="13"/>
  <c r="I8" i="13"/>
  <c r="I5" i="13"/>
  <c r="L5" i="13"/>
  <c r="J9" i="13"/>
  <c r="P9" i="13"/>
  <c r="P3" i="13"/>
  <c r="J3" i="13"/>
  <c r="P6" i="13" l="1"/>
  <c r="J6" i="13"/>
  <c r="J8" i="13"/>
  <c r="P8" i="13"/>
  <c r="P5" i="13"/>
  <c r="J5" i="13"/>
  <c r="P7" i="13"/>
  <c r="J7" i="13"/>
  <c r="Q3" i="13"/>
  <c r="K3" i="13"/>
  <c r="O3" i="13" s="1"/>
  <c r="Q9" i="13"/>
  <c r="K9" i="13"/>
  <c r="O9" i="13" s="1"/>
  <c r="P4" i="13"/>
  <c r="J4" i="13"/>
  <c r="K7" i="13" l="1"/>
  <c r="O7" i="13" s="1"/>
  <c r="Q7" i="13"/>
  <c r="Q6" i="13"/>
  <c r="K6" i="13"/>
  <c r="O6" i="13" s="1"/>
  <c r="Q5" i="13"/>
  <c r="K5" i="13"/>
  <c r="O5" i="13" s="1"/>
  <c r="Q4" i="13"/>
  <c r="K4" i="13"/>
  <c r="O4" i="13" s="1"/>
  <c r="K8" i="13"/>
  <c r="O8" i="13" s="1"/>
  <c r="Q8" i="1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4EBB787-4CC7-43BC-9BED-11BEA37CFC23}" name="Excel data analytics" type="100" refreshedVersion="0">
    <extLst>
      <ext xmlns:x15="http://schemas.microsoft.com/office/spreadsheetml/2010/11/main" uri="{DE250136-89BD-433C-8126-D09CA5730AF9}">
        <x15:connection id="7a33380a-7123-4968-8876-ce6b7af0be16"/>
      </ext>
    </extLst>
  </connection>
  <connection id="2" xr16:uid="{D5CD8156-835B-4101-9F36-9B0252267BE8}" name="Query - basics of fromatting" description="Connection to the 'basics of fromatting' query in the workbook." type="100" refreshedVersion="7" minRefreshableVersion="5">
    <extLst>
      <ext xmlns:x15="http://schemas.microsoft.com/office/spreadsheetml/2010/11/main" uri="{DE250136-89BD-433C-8126-D09CA5730AF9}">
        <x15:connection id="1ccf234e-c8c5-4e82-829a-8cbb7c313e00"/>
      </ext>
    </extLst>
  </connection>
  <connection id="3" xr16:uid="{AA632B70-B43A-4841-95D6-B027B308C14A}" name="Query - basics of fromatting (2)" description="Connection to the 'basics of fromatting (2)' query in the workbook." type="100" refreshedVersion="7" minRefreshableVersion="5">
    <extLst>
      <ext xmlns:x15="http://schemas.microsoft.com/office/spreadsheetml/2010/11/main" uri="{DE250136-89BD-433C-8126-D09CA5730AF9}">
        <x15:connection id="4369455f-7391-4ec8-a7c4-93d252a993ba"/>
      </ext>
    </extLst>
  </connection>
  <connection id="4" xr16:uid="{A24CB8D4-8FFD-45B5-A8D9-1AF664C5C9AA}" name="Query - conditional formatting" description="Connection to the 'conditional formatting' query in the workbook." type="100" refreshedVersion="7" minRefreshableVersion="5">
    <extLst>
      <ext xmlns:x15="http://schemas.microsoft.com/office/spreadsheetml/2010/11/main" uri="{DE250136-89BD-433C-8126-D09CA5730AF9}">
        <x15:connection id="71a764fd-5196-4fda-8eb8-1f34874a0c83"/>
      </ext>
    </extLst>
  </connection>
  <connection id="5" xr16:uid="{E2BB4C73-607F-489E-9498-FC5899969B85}" name="Query - conditional formatting (2)" description="Connection to the 'conditional formatting (2)' query in the workbook." type="100" refreshedVersion="7" minRefreshableVersion="5">
    <extLst>
      <ext xmlns:x15="http://schemas.microsoft.com/office/spreadsheetml/2010/11/main" uri="{DE250136-89BD-433C-8126-D09CA5730AF9}">
        <x15:connection id="f905cd2a-2055-47ba-8d35-0d5ce2fcb79c"/>
      </ext>
    </extLst>
  </connection>
  <connection id="6" xr16:uid="{638F0B7E-5D7A-4833-925F-97DEA0F07BA8}" keepAlive="1" name="Query - Data" description="Connection to the 'Data' query in the workbook." type="5" refreshedVersion="0" background="1">
    <dbPr connection="Provider=Microsoft.Mashup.OleDb.1;Data Source=$Workbook$;Location=Data;Extended Properties=&quot;&quot;" command="SELECT * FROM [Data]"/>
  </connection>
  <connection id="7" xr16:uid="{7A092D6A-B33A-4CD5-9F8A-B7F1B37B2DD3}" name="Query - Data validation" description="Connection to the 'Data validation' query in the workbook." type="100" refreshedVersion="7" minRefreshableVersion="5">
    <extLst>
      <ext xmlns:x15="http://schemas.microsoft.com/office/spreadsheetml/2010/11/main" uri="{DE250136-89BD-433C-8126-D09CA5730AF9}">
        <x15:connection id="ba4ff227-3272-4670-beaf-ef795aa86337"/>
      </ext>
    </extLst>
  </connection>
  <connection id="8" xr16:uid="{1FCE9C5A-1473-4229-9D24-DCBE585C3535}" name="Query - Data validation (2)" description="Connection to the 'Data validation (2)' query in the workbook." type="100" refreshedVersion="7" minRefreshableVersion="5">
    <extLst>
      <ext xmlns:x15="http://schemas.microsoft.com/office/spreadsheetml/2010/11/main" uri="{DE250136-89BD-433C-8126-D09CA5730AF9}">
        <x15:connection id="ecf7b310-c4ec-496d-8586-cd11bf040cca"/>
      </ext>
    </extLst>
  </connection>
  <connection id="9" xr16:uid="{BC221A08-A0BB-44EF-A9B3-B52CF16ABBC4}" keepAlive="1" name="Query - datasets" description="Connection to the 'datasets' query in the workbook." type="5" refreshedVersion="0" background="1" saveData="1">
    <dbPr connection="Provider=Microsoft.Mashup.OleDb.1;Data Source=$Workbook$;Location=datasets;Extended Properties=&quot;&quot;" command="SELECT * FROM [datasets]"/>
  </connection>
  <connection id="10" xr16:uid="{68BA361F-B09D-4BA6-A7BA-D59034D939BD}" name="Query - datasets (2)" description="Connection to the 'datasets (2)' query in the workbook." type="100" refreshedVersion="7" minRefreshableVersion="5">
    <extLst>
      <ext xmlns:x15="http://schemas.microsoft.com/office/spreadsheetml/2010/11/main" uri="{DE250136-89BD-433C-8126-D09CA5730AF9}">
        <x15:connection id="6343c1bf-9858-49d2-ba58-0e79e42ae330">
          <x15:oledbPr connection="Provider=Microsoft.Mashup.OleDb.1;Data Source=$Workbook$;Location=&quot;datasets (2)&quot;;Extended Properties=&quot;&quot;">
            <x15:dbTables>
              <x15:dbTable name="datasets (2)"/>
            </x15:dbTables>
          </x15:oledbPr>
        </x15:connection>
      </ext>
    </extLst>
  </connection>
  <connection id="11" xr16:uid="{076CBA0A-B5DE-4301-89E4-21656C541515}" name="Query - datasets (3)" description="Connection to the 'datasets (3)' query in the workbook." type="100" refreshedVersion="7" minRefreshableVersion="5">
    <extLst>
      <ext xmlns:x15="http://schemas.microsoft.com/office/spreadsheetml/2010/11/main" uri="{DE250136-89BD-433C-8126-D09CA5730AF9}">
        <x15:connection id="4976047f-faa3-4960-b135-5c83de12e1e0"/>
      </ext>
    </extLst>
  </connection>
  <connection id="12" xr16:uid="{9653F827-9627-4788-A878-1742C26848D3}" name="Query - Date and time" description="Connection to the 'Date and time' query in the workbook." type="100" refreshedVersion="7" minRefreshableVersion="5">
    <extLst>
      <ext xmlns:x15="http://schemas.microsoft.com/office/spreadsheetml/2010/11/main" uri="{DE250136-89BD-433C-8126-D09CA5730AF9}">
        <x15:connection id="482a7223-8e37-47d7-b569-83a5ffdba8f1">
          <x15:oledbPr connection="Provider=Microsoft.Mashup.OleDb.1;Data Source=$Workbook$;Location=&quot;Date and time&quot;;Extended Properties=&quot;&quot;">
            <x15:dbTables>
              <x15:dbTable name="Date and time"/>
            </x15:dbTables>
          </x15:oledbPr>
        </x15:connection>
      </ext>
    </extLst>
  </connection>
  <connection id="13" xr16:uid="{9C03C29C-D33B-424F-91D2-B8EB1B4EE757}" name="Query - Date and time (2)" description="Connection to the 'Date and time (2)' query in the workbook." type="100" refreshedVersion="7" minRefreshableVersion="5">
    <extLst>
      <ext xmlns:x15="http://schemas.microsoft.com/office/spreadsheetml/2010/11/main" uri="{DE250136-89BD-433C-8126-D09CA5730AF9}">
        <x15:connection id="1d3d436c-9195-4711-b340-4da9cb9b26f2"/>
      </ext>
    </extLst>
  </connection>
  <connection id="14" xr16:uid="{96D5B93F-117F-4B0A-BCD7-0D56C5F1B39E}" name="Query - duplicate values" description="Connection to the 'duplicate values' query in the workbook." type="100" refreshedVersion="7" minRefreshableVersion="5">
    <extLst>
      <ext xmlns:x15="http://schemas.microsoft.com/office/spreadsheetml/2010/11/main" uri="{DE250136-89BD-433C-8126-D09CA5730AF9}">
        <x15:connection id="1312a5ad-4db2-4915-9f09-d1e38ae16bfc">
          <x15:oledbPr connection="Provider=Microsoft.Mashup.OleDb.1;Data Source=$Workbook$;Location=&quot;duplicate values&quot;;Extended Properties=&quot;&quot;">
            <x15:dbTables>
              <x15:dbTable name="duplicate values"/>
            </x15:dbTables>
          </x15:oledbPr>
        </x15:connection>
      </ext>
    </extLst>
  </connection>
  <connection id="15" xr16:uid="{174350BA-BA5E-480A-B9CC-F7D2083864DC}" name="Query - duplicate values (2)" description="Connection to the 'duplicate values (2)' query in the workbook." type="100" refreshedVersion="7" minRefreshableVersion="5">
    <extLst>
      <ext xmlns:x15="http://schemas.microsoft.com/office/spreadsheetml/2010/11/main" uri="{DE250136-89BD-433C-8126-D09CA5730AF9}">
        <x15:connection id="5fc26da9-40cc-4f33-98ed-73cc1f550e89"/>
      </ext>
    </extLst>
  </connection>
  <connection id="16" xr16:uid="{28C69DB5-B3B3-4280-B11D-59FCAE969E36}" name="Query - Formatting" description="Connection to the 'Formatting' query in the workbook." type="100" refreshedVersion="7" minRefreshableVersion="5">
    <extLst>
      <ext xmlns:x15="http://schemas.microsoft.com/office/spreadsheetml/2010/11/main" uri="{DE250136-89BD-433C-8126-D09CA5730AF9}">
        <x15:connection id="62c4a052-9032-4453-9d75-b753002c41cd"/>
      </ext>
    </extLst>
  </connection>
  <connection id="17" xr16:uid="{CFD67F12-9658-4DBA-950F-D329C3B39890}" name="Query - Formatting (2)" description="Connection to the 'Formatting (2)' query in the workbook." type="100" refreshedVersion="7" minRefreshableVersion="5">
    <extLst>
      <ext xmlns:x15="http://schemas.microsoft.com/office/spreadsheetml/2010/11/main" uri="{DE250136-89BD-433C-8126-D09CA5730AF9}">
        <x15:connection id="e446e202-9ae4-4cae-9a40-95c9e7b47d14"/>
      </ext>
    </extLst>
  </connection>
  <connection id="18" xr16:uid="{1C6DAF43-55B4-447D-AC94-467F20188DD9}" name="Query - if and &amp; or" description="Connection to the 'if and &amp; or' query in the workbook." type="100" refreshedVersion="7" minRefreshableVersion="5">
    <extLst>
      <ext xmlns:x15="http://schemas.microsoft.com/office/spreadsheetml/2010/11/main" uri="{DE250136-89BD-433C-8126-D09CA5730AF9}">
        <x15:connection id="1c663ac8-0a4e-4087-87de-745de66df3db">
          <x15:oledbPr connection="Provider=Microsoft.Mashup.OleDb.1;Data Source=$Workbook$;Location=&quot;if and &amp; or&quot;;Extended Properties=&quot;&quot;">
            <x15:dbTables>
              <x15:dbTable name="if and &amp; or"/>
            </x15:dbTables>
          </x15:oledbPr>
        </x15:connection>
      </ext>
    </extLst>
  </connection>
  <connection id="19" xr16:uid="{EB8EBC6F-CEBB-4236-88F8-23543C8A1550}" name="Query - if and &amp; or (2)" description="Connection to the 'if and &amp; or (2)' query in the workbook." type="100" refreshedVersion="7" minRefreshableVersion="5">
    <extLst>
      <ext xmlns:x15="http://schemas.microsoft.com/office/spreadsheetml/2010/11/main" uri="{DE250136-89BD-433C-8126-D09CA5730AF9}">
        <x15:connection id="875a0ee8-74fc-4af5-8625-72aed6a0e8e5"/>
      </ext>
    </extLst>
  </connection>
  <connection id="20" xr16:uid="{EC6732E0-0DF0-47DE-9926-269ECE33C5B5}" name="Query - null values" description="Connection to the 'null values' query in the workbook." type="100" refreshedVersion="7" minRefreshableVersion="5">
    <extLst>
      <ext xmlns:x15="http://schemas.microsoft.com/office/spreadsheetml/2010/11/main" uri="{DE250136-89BD-433C-8126-D09CA5730AF9}">
        <x15:connection id="93343680-a8f2-4a06-af5b-8298d82c762b"/>
      </ext>
    </extLst>
  </connection>
  <connection id="21" xr16:uid="{1B71FD84-D548-44DE-9275-E7B175C3DCAD}" name="Query - null values (2)" description="Connection to the 'null values (2)' query in the workbook." type="100" refreshedVersion="7" minRefreshableVersion="5">
    <extLst>
      <ext xmlns:x15="http://schemas.microsoft.com/office/spreadsheetml/2010/11/main" uri="{DE250136-89BD-433C-8126-D09CA5730AF9}">
        <x15:connection id="6d1fa3ae-70b9-4c74-b5bd-85d5c1523d87"/>
      </ext>
    </extLst>
  </connection>
  <connection id="22" xr16:uid="{509DEEC8-7499-469D-8856-27996D3D935F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23" xr16:uid="{E4CB38CE-3F15-4051-9AC6-99A362D04307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24" xr16:uid="{A50654C8-8373-46D6-94BE-D03D9CE2A142}" keepAlive="1" name="Query - Sheet1" description="Connection to the 'Sheet1' query in the workbook." type="5" refreshedVersion="0" background="1">
    <dbPr connection="Provider=Microsoft.Mashup.OleDb.1;Data Source=$Workbook$;Location=Sheet1;Extended Properties=&quot;&quot;" command="SELECT * FROM [Sheet1]"/>
  </connection>
  <connection id="25" xr16:uid="{78EB8C1D-9E0D-4A5D-95B9-8D9CCC812D6F}" keepAlive="1" name="Query - Sheet1 (2)" description="Connection to the 'Sheet1 (2)' query in the workbook." type="5" refreshedVersion="0" background="1">
    <dbPr connection="Provider=Microsoft.Mashup.OleDb.1;Data Source=$Workbook$;Location=&quot;Sheet1 (2)&quot;;Extended Properties=&quot;&quot;" command="SELECT * FROM [Sheet1 (2)]"/>
  </connection>
  <connection id="26" xr16:uid="{C4B3E3A0-A53C-4FC1-B651-B03C354031C0}" name="Query - Sheet1 (3)" description="Connection to the 'Sheet1 (3)' query in the workbook." type="100" refreshedVersion="7" minRefreshableVersion="5">
    <extLst>
      <ext xmlns:x15="http://schemas.microsoft.com/office/spreadsheetml/2010/11/main" uri="{DE250136-89BD-433C-8126-D09CA5730AF9}">
        <x15:connection id="9f190c3d-7cbd-465c-ada6-146aca16a02a"/>
      </ext>
    </extLst>
  </connection>
  <connection id="27" xr16:uid="{71501391-22DF-408D-9350-BF9912B5CBE8}" name="Query - Sheet1 (4)" description="Connection to the 'Sheet1 (4)' query in the workbook." type="100" refreshedVersion="7" minRefreshableVersion="5">
    <extLst>
      <ext xmlns:x15="http://schemas.microsoft.com/office/spreadsheetml/2010/11/main" uri="{DE250136-89BD-433C-8126-D09CA5730AF9}">
        <x15:connection id="354ca30e-5bdf-46ba-ba31-fdef5f4a8dd6"/>
      </ext>
    </extLst>
  </connection>
  <connection id="28" xr16:uid="{DE8330D3-5F00-45D9-BB59-20733421F51C}" name="Query - Sheet5" description="Connection to the 'Sheet5' query in the workbook." type="100" refreshedVersion="7" minRefreshableVersion="5">
    <extLst>
      <ext xmlns:x15="http://schemas.microsoft.com/office/spreadsheetml/2010/11/main" uri="{DE250136-89BD-433C-8126-D09CA5730AF9}">
        <x15:connection id="90943ba3-5b4a-4ee4-867a-6c71250ab7a1">
          <x15:oledbPr connection="Provider=Microsoft.Mashup.OleDb.1;Data Source=$Workbook$;Location=Sheet5;Extended Properties=&quot;&quot;">
            <x15:dbTables>
              <x15:dbTable name="Sheet5"/>
            </x15:dbTables>
          </x15:oledbPr>
        </x15:connection>
      </ext>
    </extLst>
  </connection>
  <connection id="29" xr16:uid="{18B69F5C-1625-4EC5-AD45-3ECCAD9B8052}" name="Query - Sheet5 (2)" description="Connection to the 'Sheet5 (2)' query in the workbook." type="100" refreshedVersion="7" minRefreshableVersion="5">
    <extLst>
      <ext xmlns:x15="http://schemas.microsoft.com/office/spreadsheetml/2010/11/main" uri="{DE250136-89BD-433C-8126-D09CA5730AF9}">
        <x15:connection id="d87bda59-550b-457e-9da2-f7d924e03137"/>
      </ext>
    </extLst>
  </connection>
  <connection id="30" xr16:uid="{C856D64D-C4F2-4014-90F9-DFB66506BF05}" name="Query - sorting data" description="Connection to the 'sorting data' query in the workbook." type="100" refreshedVersion="7" minRefreshableVersion="5">
    <extLst>
      <ext xmlns:x15="http://schemas.microsoft.com/office/spreadsheetml/2010/11/main" uri="{DE250136-89BD-433C-8126-D09CA5730AF9}">
        <x15:connection id="81fcabd3-a131-4d41-8cbf-bdca6e5b0e73"/>
      </ext>
    </extLst>
  </connection>
  <connection id="31" xr16:uid="{0FE5A20C-34AF-4787-9703-95F7C6801DA4}" name="Query - sorting data (2)" description="Connection to the 'sorting data (2)' query in the workbook." type="100" refreshedVersion="7" minRefreshableVersion="5">
    <extLst>
      <ext xmlns:x15="http://schemas.microsoft.com/office/spreadsheetml/2010/11/main" uri="{DE250136-89BD-433C-8126-D09CA5730AF9}">
        <x15:connection id="6efdea91-f47b-4068-8816-921b4b9cd6ae"/>
      </ext>
    </extLst>
  </connection>
  <connection id="32" xr16:uid="{54814547-02A6-465C-87C9-B9692123D1D7}" name="Query - sum and count ifs" description="Connection to the 'sum and count ifs' query in the workbook." type="100" refreshedVersion="7" minRefreshableVersion="5">
    <extLst>
      <ext xmlns:x15="http://schemas.microsoft.com/office/spreadsheetml/2010/11/main" uri="{DE250136-89BD-433C-8126-D09CA5730AF9}">
        <x15:connection id="19fdea03-cb84-4153-8b68-b327ad9fd58c"/>
      </ext>
    </extLst>
  </connection>
  <connection id="33" xr16:uid="{2EF815D9-C471-482B-851E-44B235E5D4A9}" name="Query - sum and count ifs (2)" description="Connection to the 'sum and count ifs (2)' query in the workbook." type="100" refreshedVersion="7" minRefreshableVersion="5">
    <extLst>
      <ext xmlns:x15="http://schemas.microsoft.com/office/spreadsheetml/2010/11/main" uri="{DE250136-89BD-433C-8126-D09CA5730AF9}">
        <x15:connection id="ca2287d1-169d-4834-a6bd-8d4a1e32ed2f"/>
      </ext>
    </extLst>
  </connection>
  <connection id="34" xr16:uid="{4D3B884D-B913-431B-AEDD-ADD6D36E129E}" keepAlive="1" name="Query - TBL_Employees" description="Connection to the 'TBL_Employees' query in the workbook." type="5" refreshedVersion="7" background="1" saveData="1">
    <dbPr connection="Provider=Microsoft.Mashup.OleDb.1;Data Source=$Workbook$;Location=TBL_Employees;Extended Properties=&quot;&quot;" command="SELECT * FROM [TBL_Employees]"/>
  </connection>
  <connection id="35" xr16:uid="{A3584654-8FA4-4D82-A30E-46808F7EB2B9}" name="Query - TBL_Employees (2)" description="Connection to the 'TBL_Employees (2)' query in the workbook." type="100" refreshedVersion="7" minRefreshableVersion="5">
    <extLst>
      <ext xmlns:x15="http://schemas.microsoft.com/office/spreadsheetml/2010/11/main" uri="{DE250136-89BD-433C-8126-D09CA5730AF9}">
        <x15:connection id="279a8733-8102-43ac-ae0a-5bc5ef5d23c3"/>
      </ext>
    </extLst>
  </connection>
  <connection id="36" xr16:uid="{D296A087-2ABB-4615-B03B-683778E3DE01}" name="Query - text function" description="Connection to the 'text function' query in the workbook." type="100" refreshedVersion="7" minRefreshableVersion="5">
    <extLst>
      <ext xmlns:x15="http://schemas.microsoft.com/office/spreadsheetml/2010/11/main" uri="{DE250136-89BD-433C-8126-D09CA5730AF9}">
        <x15:connection id="5292cb2e-51e8-422a-aaaa-8f29764cd0e5">
          <x15:oledbPr connection="Provider=Microsoft.Mashup.OleDb.1;Data Source=$Workbook$;Location=&quot;text function&quot;;Extended Properties=&quot;&quot;">
            <x15:dbTables>
              <x15:dbTable name="text function"/>
            </x15:dbTables>
          </x15:oledbPr>
        </x15:connection>
      </ext>
    </extLst>
  </connection>
  <connection id="37" xr16:uid="{BF1B2007-AA2C-4D9C-80BF-12D83337B18D}" name="Query - text function (2)" description="Connection to the 'text function (2)' query in the workbook." type="100" refreshedVersion="7" minRefreshableVersion="5">
    <extLst>
      <ext xmlns:x15="http://schemas.microsoft.com/office/spreadsheetml/2010/11/main" uri="{DE250136-89BD-433C-8126-D09CA5730AF9}">
        <x15:connection id="fb448384-53ef-4b22-906d-0756a5e610ba"/>
      </ext>
    </extLst>
  </connection>
  <connection id="38" xr16:uid="{884B6B3A-2330-41C0-ACEA-48EFADED5505}" name="Query - to number format" description="Connection to the 'to number format' query in the workbook." type="100" refreshedVersion="7" minRefreshableVersion="5">
    <extLst>
      <ext xmlns:x15="http://schemas.microsoft.com/office/spreadsheetml/2010/11/main" uri="{DE250136-89BD-433C-8126-D09CA5730AF9}">
        <x15:connection id="95d4193f-f030-41c1-974b-12edd185a8e0"/>
      </ext>
    </extLst>
  </connection>
  <connection id="39" xr16:uid="{5F2B5339-F872-495E-A2BB-2AB2D86A7F34}" name="Query - to number format (2)" description="Connection to the 'to number format (2)' query in the workbook." type="100" refreshedVersion="7" minRefreshableVersion="5">
    <extLst>
      <ext xmlns:x15="http://schemas.microsoft.com/office/spreadsheetml/2010/11/main" uri="{DE250136-89BD-433C-8126-D09CA5730AF9}">
        <x15:connection id="a1263833-e306-4e41-992b-a6a8986e058a"/>
      </ext>
    </extLst>
  </connection>
  <connection id="40" xr16:uid="{142F4B09-12E6-484B-89C2-B23C73B0DC92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41" xr16:uid="{85D04572-9B96-42D3-B4C0-F06BF939A69A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42" xr16:uid="{5CBB1A01-0162-420B-9182-46DB7A1DE7D0}" name="Query - white spaes" description="Connection to the 'white spaes' query in the workbook." type="100" refreshedVersion="7" minRefreshableVersion="5">
    <extLst>
      <ext xmlns:x15="http://schemas.microsoft.com/office/spreadsheetml/2010/11/main" uri="{DE250136-89BD-433C-8126-D09CA5730AF9}">
        <x15:connection id="4619af20-80fa-4230-9437-024f6737842b"/>
      </ext>
    </extLst>
  </connection>
  <connection id="43" xr16:uid="{3D5539DC-F5DB-482A-9F7D-8E196BED11D4}" name="Query - white spaes (2)" description="Connection to the 'white spaes (2)' query in the workbook." type="100" refreshedVersion="7" minRefreshableVersion="5">
    <extLst>
      <ext xmlns:x15="http://schemas.microsoft.com/office/spreadsheetml/2010/11/main" uri="{DE250136-89BD-433C-8126-D09CA5730AF9}">
        <x15:connection id="31e9014b-e71d-4420-8ecf-83ff5751c195"/>
      </ext>
    </extLst>
  </connection>
  <connection id="44" xr16:uid="{894B70EB-358A-4F64-B70A-F6151F6E77E6}" name="Query - xlookup" description="Connection to the 'xlookup' query in the workbook." type="100" refreshedVersion="7" minRefreshableVersion="5">
    <extLst>
      <ext xmlns:x15="http://schemas.microsoft.com/office/spreadsheetml/2010/11/main" uri="{DE250136-89BD-433C-8126-D09CA5730AF9}">
        <x15:connection id="75b04523-432d-4c86-98a4-4f0e97a17184"/>
      </ext>
    </extLst>
  </connection>
  <connection id="45" xr16:uid="{B0D06EC7-6A85-42AA-B837-B901DCEDC21C}" name="Query - xlookup (2)" description="Connection to the 'xlookup (2)' query in the workbook." type="100" refreshedVersion="7" minRefreshableVersion="5">
    <extLst>
      <ext xmlns:x15="http://schemas.microsoft.com/office/spreadsheetml/2010/11/main" uri="{DE250136-89BD-433C-8126-D09CA5730AF9}">
        <x15:connection id="d189b6dd-3b4e-4a8b-af6b-31dfa6654a64"/>
      </ext>
    </extLst>
  </connection>
  <connection id="46" xr16:uid="{4DDD37E6-F4DF-4878-A0AB-3969144AE3DC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<sst xmlns="http://schemas.openxmlformats.org/spreadsheetml/2006/main" count="697" uniqueCount="134">
  <si>
    <t>january month expenses</t>
  </si>
  <si>
    <t xml:space="preserve">Date </t>
  </si>
  <si>
    <t>category</t>
  </si>
  <si>
    <t>payment mode</t>
  </si>
  <si>
    <t>food</t>
  </si>
  <si>
    <t>subcategory</t>
  </si>
  <si>
    <t>Price</t>
  </si>
  <si>
    <t>1st jan 2020</t>
  </si>
  <si>
    <t>swiggy</t>
  </si>
  <si>
    <t>upi</t>
  </si>
  <si>
    <t>2 nd jan 2020</t>
  </si>
  <si>
    <t>grocerry</t>
  </si>
  <si>
    <t xml:space="preserve">fruits </t>
  </si>
  <si>
    <t>cash</t>
  </si>
  <si>
    <t>3 nd jan 2020</t>
  </si>
  <si>
    <t>4 nd jan 2020</t>
  </si>
  <si>
    <t>5 nd jan 2020</t>
  </si>
  <si>
    <t>6 nd jan 2020</t>
  </si>
  <si>
    <t>7 nd jan 2020</t>
  </si>
  <si>
    <t>8 nd jan 2020</t>
  </si>
  <si>
    <t>9 nd jan 2020</t>
  </si>
  <si>
    <t>milk</t>
  </si>
  <si>
    <t>card</t>
  </si>
  <si>
    <t>clothes</t>
  </si>
  <si>
    <t>jeans</t>
  </si>
  <si>
    <t>dry fruits</t>
  </si>
  <si>
    <t>household</t>
  </si>
  <si>
    <t>detergent</t>
  </si>
  <si>
    <t>appliances</t>
  </si>
  <si>
    <t>oven</t>
  </si>
  <si>
    <t>zomato</t>
  </si>
  <si>
    <t>conditioner</t>
  </si>
  <si>
    <t>1st jan</t>
  </si>
  <si>
    <t>2nd jan</t>
  </si>
  <si>
    <t>3rd jan</t>
  </si>
  <si>
    <t>4th jan</t>
  </si>
  <si>
    <t>5th jan</t>
  </si>
  <si>
    <t>6th jan</t>
  </si>
  <si>
    <t>7th jan</t>
  </si>
  <si>
    <t>8th jan</t>
  </si>
  <si>
    <t>9th jan</t>
  </si>
  <si>
    <t>Day</t>
  </si>
  <si>
    <t>food, F</t>
  </si>
  <si>
    <t>grocerry, G</t>
  </si>
  <si>
    <t>clothes, C</t>
  </si>
  <si>
    <t>household, H</t>
  </si>
  <si>
    <t>appliances, A</t>
  </si>
  <si>
    <t xml:space="preserve"> F</t>
  </si>
  <si>
    <t xml:space="preserve"> G</t>
  </si>
  <si>
    <t xml:space="preserve"> C</t>
  </si>
  <si>
    <t xml:space="preserve"> H</t>
  </si>
  <si>
    <t xml:space="preserve"> A</t>
  </si>
  <si>
    <t>initials</t>
  </si>
  <si>
    <t>2 nd Feb 2020</t>
  </si>
  <si>
    <t>5 nd jan 2021</t>
  </si>
  <si>
    <t>10 nd jan 2020</t>
  </si>
  <si>
    <t>grocerry, P</t>
  </si>
  <si>
    <t>validation</t>
  </si>
  <si>
    <t>sorted Price</t>
  </si>
  <si>
    <t>sorted category</t>
  </si>
  <si>
    <t>sorted initials</t>
  </si>
  <si>
    <t xml:space="preserve">  food</t>
  </si>
  <si>
    <t>app liances</t>
  </si>
  <si>
    <t>hous ehold</t>
  </si>
  <si>
    <t xml:space="preserve"> vl  ed</t>
  </si>
  <si>
    <t>P</t>
  </si>
  <si>
    <t>rice</t>
  </si>
  <si>
    <t>prefix</t>
  </si>
  <si>
    <t xml:space="preserve">first name </t>
  </si>
  <si>
    <t>Last name</t>
  </si>
  <si>
    <t>Mr</t>
  </si>
  <si>
    <t>Mrs</t>
  </si>
  <si>
    <t>Ms</t>
  </si>
  <si>
    <t>Dr</t>
  </si>
  <si>
    <t>Abhishek</t>
  </si>
  <si>
    <t>puttu</t>
  </si>
  <si>
    <t>gotham</t>
  </si>
  <si>
    <t xml:space="preserve">kavya </t>
  </si>
  <si>
    <t>keerthi</t>
  </si>
  <si>
    <t xml:space="preserve">vaishanvi </t>
  </si>
  <si>
    <t>gowda</t>
  </si>
  <si>
    <t xml:space="preserve">ashwath </t>
  </si>
  <si>
    <t>narayan</t>
  </si>
  <si>
    <t>kenil</t>
  </si>
  <si>
    <t>bhalala</t>
  </si>
  <si>
    <t xml:space="preserve">rishav </t>
  </si>
  <si>
    <t>sharma</t>
  </si>
  <si>
    <t>concatenate</t>
  </si>
  <si>
    <t>Mr.</t>
  </si>
  <si>
    <t>master.</t>
  </si>
  <si>
    <t>Lower</t>
  </si>
  <si>
    <t>Upper</t>
  </si>
  <si>
    <t>Proper</t>
  </si>
  <si>
    <t>Length</t>
  </si>
  <si>
    <t>Left</t>
  </si>
  <si>
    <t>Right</t>
  </si>
  <si>
    <t>Mid</t>
  </si>
  <si>
    <t>Find</t>
  </si>
  <si>
    <t>search</t>
  </si>
  <si>
    <t>Replace</t>
  </si>
  <si>
    <t>substitute</t>
  </si>
  <si>
    <t>conditions</t>
  </si>
  <si>
    <t>IF</t>
  </si>
  <si>
    <t>And</t>
  </si>
  <si>
    <t>or</t>
  </si>
  <si>
    <t>today</t>
  </si>
  <si>
    <t>now</t>
  </si>
  <si>
    <t>month</t>
  </si>
  <si>
    <t>year</t>
  </si>
  <si>
    <t>Date</t>
  </si>
  <si>
    <t>hour</t>
  </si>
  <si>
    <t>Mins</t>
  </si>
  <si>
    <t>secs</t>
  </si>
  <si>
    <t>date+ 3days</t>
  </si>
  <si>
    <t>date- 3days</t>
  </si>
  <si>
    <t>date+3 months</t>
  </si>
  <si>
    <t>date+3 years</t>
  </si>
  <si>
    <t>sum</t>
  </si>
  <si>
    <t>sumif</t>
  </si>
  <si>
    <t>sumifs</t>
  </si>
  <si>
    <t>Count</t>
  </si>
  <si>
    <t>countif</t>
  </si>
  <si>
    <t>countifs</t>
  </si>
  <si>
    <t>Counta</t>
  </si>
  <si>
    <t>Purchaseid</t>
  </si>
  <si>
    <t>Eid1</t>
  </si>
  <si>
    <t>Eid2</t>
  </si>
  <si>
    <t>Eid3</t>
  </si>
  <si>
    <t>Eid4</t>
  </si>
  <si>
    <t>Eid5</t>
  </si>
  <si>
    <t>Eid6</t>
  </si>
  <si>
    <t>Eid7</t>
  </si>
  <si>
    <t>Eid8</t>
  </si>
  <si>
    <t>Eid9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</si>
</sst>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 [$₹-44B]* #,##0.00_ ;_ [$₹-44B]* \-#,##0.00_ ;_ [$₹-44B]* &quot;-&quot;??_ ;_ @_ "/>
    <numFmt numFmtId="165" formatCode="&quot;$&quot;#,##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2" tint="-0.89999084444715716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top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vertical="top"/>
    </xf>
    <xf numFmtId="0" fontId="0" fillId="0" borderId="2" xfId="0" applyBorder="1"/>
    <xf numFmtId="0" fontId="1" fillId="0" borderId="2" xfId="0" applyFont="1" applyBorder="1" applyAlignment="1">
      <alignment horizontal="center"/>
    </xf>
    <xf numFmtId="0" fontId="1" fillId="0" borderId="2" xfId="0" applyFont="1" applyBorder="1" applyAlignment="1">
      <alignment horizontal="center" vertical="top"/>
    </xf>
    <xf numFmtId="0" fontId="0" fillId="0" borderId="2" xfId="0" applyBorder="1" applyAlignment="1">
      <alignment horizontal="center"/>
    </xf>
    <xf numFmtId="0" fontId="0" fillId="0" borderId="2" xfId="0" applyBorder="1" applyAlignment="1">
      <alignment horizontal="center" vertical="top"/>
    </xf>
    <xf numFmtId="164" fontId="1" fillId="0" borderId="2" xfId="0" applyNumberFormat="1" applyFont="1" applyBorder="1" applyAlignment="1">
      <alignment horizontal="center" vertical="top"/>
    </xf>
    <xf numFmtId="164" fontId="0" fillId="0" borderId="2" xfId="0" applyNumberFormat="1" applyBorder="1" applyAlignment="1">
      <alignment horizontal="center" vertical="top"/>
    </xf>
    <xf numFmtId="164" fontId="0" fillId="0" borderId="0" xfId="0" applyNumberFormat="1" applyAlignment="1">
      <alignment horizontal="center" vertical="top"/>
    </xf>
    <xf numFmtId="14" fontId="0" fillId="0" borderId="0" xfId="0" applyNumberFormat="1"/>
    <xf numFmtId="165" fontId="0" fillId="0" borderId="0" xfId="0" applyNumberFormat="1" applyAlignment="1">
      <alignment horizontal="center" vertical="top"/>
    </xf>
    <xf numFmtId="3" fontId="0" fillId="0" borderId="0" xfId="0" applyNumberFormat="1"/>
    <xf numFmtId="0" fontId="5" fillId="5" borderId="0" xfId="0" applyFont="1" applyFill="1"/>
    <xf numFmtId="0" fontId="4" fillId="3" borderId="1" xfId="0" applyFont="1" applyFill="1" applyBorder="1" applyAlignment="1">
      <alignment horizontal="center" vertical="top"/>
    </xf>
    <xf numFmtId="0" fontId="4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 vertical="top"/>
    </xf>
    <xf numFmtId="0" fontId="0" fillId="4" borderId="1" xfId="0" applyFill="1" applyBorder="1" applyAlignment="1">
      <alignment horizontal="center"/>
    </xf>
    <xf numFmtId="0" fontId="0" fillId="0" borderId="1" xfId="0" applyBorder="1" applyAlignment="1">
      <alignment horizontal="center" vertical="top"/>
    </xf>
    <xf numFmtId="0" fontId="0" fillId="0" borderId="1" xfId="0" applyBorder="1" applyAlignment="1">
      <alignment horizontal="center"/>
    </xf>
    <xf numFmtId="0" fontId="1" fillId="5" borderId="0" xfId="0" applyFont="1" applyFill="1"/>
    <xf numFmtId="22" fontId="0" fillId="0" borderId="0" xfId="0" applyNumberFormat="1"/>
    <xf numFmtId="0" fontId="0" fillId="0" borderId="0" xfId="0" applyNumberFormat="1"/>
    <xf numFmtId="0" fontId="4" fillId="3" borderId="3" xfId="0" applyFont="1" applyFill="1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1" fillId="6" borderId="0" xfId="0" applyFont="1" applyFill="1" applyAlignment="1">
      <alignment horizontal="center"/>
    </xf>
    <xf numFmtId="0" fontId="1" fillId="5" borderId="0" xfId="0" applyFont="1" applyFill="1" applyAlignment="1">
      <alignment horizontal="center"/>
    </xf>
    <xf numFmtId="0" fontId="6" fillId="5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</cellXfs>
  <cellStyles count="1">
    <cellStyle name="Normal" xfId="0" builtinId="0"/>
  </cellStyles>
  <dxfs count="82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theme="4" tint="-0.2499465926084170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top" textRotation="0" wrapText="0" indent="0" justifyLastLine="0" shrinkToFit="0" readingOrder="0"/>
    </dxf>
    <dxf>
      <alignment horizontal="center" vertical="top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top" textRotation="0" wrapText="0" indent="0" justifyLastLine="0" shrinkToFit="0" readingOrder="0"/>
    </dxf>
    <dxf>
      <alignment horizontal="center" vertical="top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top" textRotation="0" wrapText="0" indent="0" justifyLastLine="0" shrinkToFit="0" readingOrder="0"/>
    </dxf>
    <dxf>
      <alignment horizontal="center" vertical="top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alignment horizontal="center" vertical="top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top" textRotation="0" wrapText="0" indent="0" justifyLastLine="0" shrinkToFit="0" readingOrder="0"/>
    </dxf>
    <dxf>
      <alignment horizontal="center" vertical="top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4" formatCode="_ [$₹-44B]* #,##0.00_ ;_ [$₹-44B]* \-#,##0.00_ ;_ [$₹-44B]* &quot;-&quot;??_ ;_ @_ "/>
      <alignment horizontal="center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alignment horizontal="center" vertical="top" textRotation="0" wrapText="0" indent="0" justifyLastLine="0" shrinkToFit="0" readingOrder="0"/>
    </dxf>
    <dxf>
      <alignment horizontal="center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top" textRotation="0" wrapText="0" indent="0" justifyLastLine="0" shrinkToFit="0" readingOrder="0"/>
    </dxf>
    <dxf>
      <alignment horizontal="center" vertical="top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top" textRotation="0" wrapText="0" indent="0" justifyLastLine="0" shrinkToFit="0" readingOrder="0"/>
    </dxf>
    <dxf>
      <alignment horizontal="center" vertical="top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top" textRotation="0" wrapText="0" indent="0" justifyLastLine="0" shrinkToFit="0" readingOrder="0"/>
    </dxf>
    <dxf>
      <alignment horizontal="center" vertical="top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26" Type="http://schemas.openxmlformats.org/officeDocument/2006/relationships/customXml" Target="../customXml/item4.xml"/><Relationship Id="rId39" Type="http://schemas.openxmlformats.org/officeDocument/2006/relationships/customXml" Target="../customXml/item17.xml"/><Relationship Id="rId21" Type="http://schemas.openxmlformats.org/officeDocument/2006/relationships/powerPivotData" Target="model/item.data"/><Relationship Id="rId34" Type="http://schemas.openxmlformats.org/officeDocument/2006/relationships/customXml" Target="../customXml/item12.xml"/><Relationship Id="rId42" Type="http://schemas.openxmlformats.org/officeDocument/2006/relationships/customXml" Target="../customXml/item20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9" Type="http://schemas.openxmlformats.org/officeDocument/2006/relationships/customXml" Target="../customXml/item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32" Type="http://schemas.openxmlformats.org/officeDocument/2006/relationships/customXml" Target="../customXml/item10.xml"/><Relationship Id="rId37" Type="http://schemas.openxmlformats.org/officeDocument/2006/relationships/customXml" Target="../customXml/item15.xml"/><Relationship Id="rId40" Type="http://schemas.openxmlformats.org/officeDocument/2006/relationships/customXml" Target="../customXml/item18.xml"/><Relationship Id="rId45" Type="http://schemas.openxmlformats.org/officeDocument/2006/relationships/customXml" Target="../customXml/item2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28" Type="http://schemas.openxmlformats.org/officeDocument/2006/relationships/customXml" Target="../customXml/item6.xml"/><Relationship Id="rId36" Type="http://schemas.openxmlformats.org/officeDocument/2006/relationships/customXml" Target="../customXml/item14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31" Type="http://schemas.openxmlformats.org/officeDocument/2006/relationships/customXml" Target="../customXml/item9.xml"/><Relationship Id="rId44" Type="http://schemas.openxmlformats.org/officeDocument/2006/relationships/customXml" Target="../customXml/item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Relationship Id="rId27" Type="http://schemas.openxmlformats.org/officeDocument/2006/relationships/customXml" Target="../customXml/item5.xml"/><Relationship Id="rId30" Type="http://schemas.openxmlformats.org/officeDocument/2006/relationships/customXml" Target="../customXml/item8.xml"/><Relationship Id="rId35" Type="http://schemas.openxmlformats.org/officeDocument/2006/relationships/customXml" Target="../customXml/item13.xml"/><Relationship Id="rId43" Type="http://schemas.openxmlformats.org/officeDocument/2006/relationships/customXml" Target="../customXml/item2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connections" Target="connections.xml"/><Relationship Id="rId25" Type="http://schemas.openxmlformats.org/officeDocument/2006/relationships/customXml" Target="../customXml/item3.xml"/><Relationship Id="rId33" Type="http://schemas.openxmlformats.org/officeDocument/2006/relationships/customXml" Target="../customXml/item11.xml"/><Relationship Id="rId38" Type="http://schemas.openxmlformats.org/officeDocument/2006/relationships/customXml" Target="../customXml/item16.xml"/><Relationship Id="rId20" Type="http://schemas.openxmlformats.org/officeDocument/2006/relationships/sheetMetadata" Target="metadata.xml"/><Relationship Id="rId41" Type="http://schemas.openxmlformats.org/officeDocument/2006/relationships/customXml" Target="../customXml/item1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7FA449A-F6FF-42C3-AB64-6490115423DB}" name="Table2" displayName="Table2" ref="B2:G11" totalsRowShown="0" headerRowDxfId="81" dataDxfId="80">
  <autoFilter ref="B2:G11" xr:uid="{E7FA449A-F6FF-42C3-AB64-6490115423DB}"/>
  <tableColumns count="6">
    <tableColumn id="1" xr3:uid="{BBA80C5E-FAB8-4368-BC8C-744C9D92381B}" name="Date " dataDxfId="79"/>
    <tableColumn id="2" xr3:uid="{BB7DB031-C061-459F-8272-AE31B108C977}" name="category" dataDxfId="78"/>
    <tableColumn id="3" xr3:uid="{48C45694-D342-4E58-9732-E9F7453BFD20}" name="subcategory" dataDxfId="77"/>
    <tableColumn id="4" xr3:uid="{1D1CE9FA-FCE1-483F-A3DA-F1D2A50DC097}" name="Price" dataDxfId="76"/>
    <tableColumn id="5" xr3:uid="{B36C5FB7-16BD-4547-BBF2-2A9FB802974C}" name="payment mode" dataDxfId="75"/>
    <tableColumn id="6" xr3:uid="{5EC77962-9264-4160-BBE4-08FFF28F9ABB}" name="Day" dataDxfId="7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678B40C-3B95-4645-8737-CB1DBA26783A}" name="Table4" displayName="Table4" ref="H2:I11" totalsRowShown="0">
  <autoFilter ref="H2:I11" xr:uid="{4678B40C-3B95-4645-8737-CB1DBA26783A}"/>
  <tableColumns count="2">
    <tableColumn id="1" xr3:uid="{022C02A1-B19F-48E3-A2C8-D26D127F7BA7}" name="category"/>
    <tableColumn id="2" xr3:uid="{50B9FAC4-2804-4D50-81AC-61212ABD616E}" name="initial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00C97BE-8893-46C8-ADDA-241054DBF922}" name="Table26" displayName="Table26" ref="B2:G11" totalsRowShown="0" headerRowDxfId="73" dataDxfId="72">
  <autoFilter ref="B2:G11" xr:uid="{E7FA449A-F6FF-42C3-AB64-6490115423DB}"/>
  <tableColumns count="6">
    <tableColumn id="1" xr3:uid="{6182FA0C-5578-41AA-9FB9-8453C178CEB6}" name="Date " dataDxfId="71"/>
    <tableColumn id="2" xr3:uid="{E2B40591-9C19-41FC-B70D-60A21CA67157}" name="category" dataDxfId="70"/>
    <tableColumn id="3" xr3:uid="{8F1FB77D-48F7-4A78-9DB8-E77CB0B69D0A}" name="subcategory" dataDxfId="69"/>
    <tableColumn id="4" xr3:uid="{182F0830-B0BA-4815-A67E-4D15C21A7571}" name="Price" dataDxfId="68"/>
    <tableColumn id="5" xr3:uid="{13F480E9-E85B-4C86-AE74-1D1306D9FAE8}" name="payment mode" dataDxfId="67"/>
    <tableColumn id="6" xr3:uid="{3FABCE8E-E112-4A6F-A9D5-CDE14B76253A}" name="Day" dataDxfId="66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133199B-AE30-4B79-8A90-718516B9B22D}" name="Table47" displayName="Table47" ref="H2:J11" totalsRowShown="0">
  <autoFilter ref="H2:J11" xr:uid="{4678B40C-3B95-4645-8737-CB1DBA26783A}"/>
  <tableColumns count="3">
    <tableColumn id="1" xr3:uid="{7D189E95-DA88-4A90-A8CE-AFB23EBAF994}" name="category"/>
    <tableColumn id="2" xr3:uid="{008A8D81-2D6D-40CB-92CA-7E3D1C7462BC}" name="initials"/>
    <tableColumn id="3" xr3:uid="{22B369D9-E0EA-4770-A4E0-52A54A346983}" name="validation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A71C13A-53AB-406C-943C-47151D051014}" name="Table262" displayName="Table262" ref="B2:G11" totalsRowShown="0" headerRowDxfId="65" dataDxfId="64">
  <autoFilter ref="B2:G11" xr:uid="{E7FA449A-F6FF-42C3-AB64-6490115423DB}"/>
  <tableColumns count="6">
    <tableColumn id="1" xr3:uid="{38C20E97-4A07-4B63-8CC9-3DFF00F9461C}" name="Date " dataDxfId="63"/>
    <tableColumn id="2" xr3:uid="{FA85CC28-FA1E-4D1F-9B72-F6DD1CD12BA7}" name="category" dataDxfId="62"/>
    <tableColumn id="3" xr3:uid="{E09B8A8B-0BEB-4F1A-A1E0-CA1F48F5988E}" name="subcategory" dataDxfId="61"/>
    <tableColumn id="4" xr3:uid="{2D945E34-07C9-4C07-830E-1523A4FBE8CF}" name="Price" dataDxfId="60"/>
    <tableColumn id="5" xr3:uid="{9FE5EE67-BA2C-4BB2-AE29-BA3C9227C3B2}" name="payment mode" dataDxfId="59"/>
    <tableColumn id="6" xr3:uid="{EE584854-6976-41BA-9ECC-6AC5657DEF1D}" name="Day" dataDxfId="58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DD92736-4C49-4609-95C5-ECA7DAEC0704}" name="Table474" displayName="Table474" ref="H2:I11" totalsRowShown="0">
  <autoFilter ref="H2:I11" xr:uid="{4678B40C-3B95-4645-8737-CB1DBA26783A}"/>
  <tableColumns count="2">
    <tableColumn id="1" xr3:uid="{6D46B097-C768-4F80-A873-F90ECEF2D632}" name="category"/>
    <tableColumn id="2" xr3:uid="{4EF231C8-A635-4122-8AA7-F625E3528EDA}" name="initials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98C9A8E-88D3-4658-A73F-F86FB65D1588}" name="Table8" displayName="Table8" ref="J2:J11" totalsRowShown="0" headerRowDxfId="57" dataDxfId="56">
  <autoFilter ref="J2:J11" xr:uid="{D98C9A8E-88D3-4658-A73F-F86FB65D1588}"/>
  <tableColumns count="1">
    <tableColumn id="1" xr3:uid="{5CBB16DB-2218-4A8B-BD5D-5E5277A74A40}" name="Price" dataDxfId="55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1DBDCB80-201D-45C7-BBFD-5D8D1303253E}" name="Table210" displayName="Table210" ref="B2:G11" totalsRowShown="0" headerRowDxfId="54" dataDxfId="53">
  <autoFilter ref="B2:G11" xr:uid="{E7FA449A-F6FF-42C3-AB64-6490115423DB}"/>
  <tableColumns count="6">
    <tableColumn id="1" xr3:uid="{F9CAC72B-23CA-4575-8BDE-CE08BE2508EA}" name="Date " dataDxfId="52"/>
    <tableColumn id="2" xr3:uid="{7780B0A5-9B4E-43A2-BD7B-D1E5C824ED6F}" name="category" dataDxfId="51"/>
    <tableColumn id="3" xr3:uid="{F1E13968-6A4A-4885-A34B-C49D254E021F}" name="subcategory" dataDxfId="50"/>
    <tableColumn id="4" xr3:uid="{FE9A5FBA-5585-42FA-A467-D20413E8D0C4}" name="Price" dataDxfId="49"/>
    <tableColumn id="5" xr3:uid="{442D267A-4D70-450C-BBD0-B0D737E3EA08}" name="payment mode" dataDxfId="48"/>
    <tableColumn id="6" xr3:uid="{EDE2E7D4-97C8-4769-9461-579133B5028D}" name="Day" dataDxfId="47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AE63AD1-F9B4-4CF9-9408-C226E9AD189C}" name="Table411" displayName="Table411" ref="H2:I11" totalsRowShown="0">
  <autoFilter ref="H2:I11" xr:uid="{4678B40C-3B95-4645-8737-CB1DBA26783A}"/>
  <tableColumns count="2">
    <tableColumn id="1" xr3:uid="{834EF698-8990-4E1A-B8ED-4497F9458526}" name="category"/>
    <tableColumn id="2" xr3:uid="{62143142-A50B-42AD-A50C-7D931F9A154E}" name="initials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8EFC187F-20C4-40FE-945F-4D52D05BD84E}" name="Table212" displayName="Table212" ref="B2:G11" totalsRowShown="0" headerRowDxfId="46" dataDxfId="45">
  <autoFilter ref="B2:G11" xr:uid="{E7FA449A-F6FF-42C3-AB64-6490115423DB}"/>
  <sortState xmlns:xlrd2="http://schemas.microsoft.com/office/spreadsheetml/2017/richdata2" ref="B3:G11">
    <sortCondition ref="B5:B11"/>
  </sortState>
  <tableColumns count="6">
    <tableColumn id="1" xr3:uid="{8EC645AF-66A1-45E2-ACBC-00AA5487E50E}" name="Date " dataDxfId="44"/>
    <tableColumn id="2" xr3:uid="{BC94C51B-F2BD-473D-ABB5-178DF28D4453}" name="category" dataDxfId="43"/>
    <tableColumn id="3" xr3:uid="{7D0768D8-4017-4563-83E7-0BEEEC824379}" name="subcategory" dataDxfId="42"/>
    <tableColumn id="4" xr3:uid="{B53EACF8-DB54-4210-897C-3E2E2B2EB5EF}" name="Price" dataDxfId="41"/>
    <tableColumn id="5" xr3:uid="{42BBE197-260B-49BA-823D-80287DCEC87D}" name="payment mode" dataDxfId="40"/>
    <tableColumn id="6" xr3:uid="{1D574EDE-B1CE-41D5-A1BB-5329536908E6}" name="Day" dataDxfId="39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B6873524-BD62-4978-A48C-4BEC4989CADC}" name="Table413" displayName="Table413" ref="H2:J11" totalsRowShown="0">
  <autoFilter ref="H2:J11" xr:uid="{B6873524-BD62-4978-A48C-4BEC4989CADC}"/>
  <sortState xmlns:xlrd2="http://schemas.microsoft.com/office/spreadsheetml/2017/richdata2" ref="H3:J11">
    <sortCondition ref="H3:H11"/>
    <sortCondition ref="J3:J11"/>
  </sortState>
  <tableColumns count="3">
    <tableColumn id="1" xr3:uid="{255CB1BF-F0A2-4BF2-8EFE-A8A93805E56B}" name="sorted category"/>
    <tableColumn id="2" xr3:uid="{0DE2D7B8-9309-4081-9083-F2CBF7439849}" name="sorted initials"/>
    <tableColumn id="4" xr3:uid="{24E9D743-7E2E-412F-9398-DBF0F4E7E9E7}" name="sorted Price" dataDxfId="38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47174E4E-E1BC-4C7C-B35C-CB17C3C250D8}" name="Table214" displayName="Table214" ref="B2:G11" totalsRowShown="0" headerRowDxfId="37" dataDxfId="36">
  <autoFilter ref="B2:G11" xr:uid="{47174E4E-E1BC-4C7C-B35C-CB17C3C250D8}"/>
  <tableColumns count="6">
    <tableColumn id="1" xr3:uid="{ACC2B645-BCD6-4559-B34B-DD793A6F9555}" name="Date " dataDxfId="35"/>
    <tableColumn id="2" xr3:uid="{4B5B4CB1-0E8F-496C-B425-EE8D95F70E3E}" name="category" dataDxfId="34"/>
    <tableColumn id="3" xr3:uid="{BD744BDE-C453-4490-94D3-8028ED61BACA}" name="subcategory" dataDxfId="33"/>
    <tableColumn id="4" xr3:uid="{EFE7DC04-2197-46F3-BE4C-D5EE8836D6FE}" name="Price" dataDxfId="32"/>
    <tableColumn id="5" xr3:uid="{C468C977-6AAB-434F-AD89-23CBB742ACC5}" name="payment mode" dataDxfId="31"/>
    <tableColumn id="6" xr3:uid="{C994DFF1-CE87-4666-A75F-1DEE21DC6535}" name="Day" dataDxfId="30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10D9C819-6DEF-482F-B824-D6F1796C457C}" name="Table415" displayName="Table415" ref="H2:I11" totalsRowShown="0">
  <autoFilter ref="H2:I11" xr:uid="{4678B40C-3B95-4645-8737-CB1DBA26783A}"/>
  <tableColumns count="2">
    <tableColumn id="1" xr3:uid="{4BC6F713-B6BF-4F06-A670-63D37D7AA57E}" name="category"/>
    <tableColumn id="2" xr3:uid="{A3D8D96A-F409-44E9-97F6-36AAF4F0EFF1}" name="initials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559587B-3522-4F0B-8237-49A553C969FC}" name="Table28" displayName="Table28" ref="B3:G12" totalsRowShown="0" headerRowDxfId="29" dataDxfId="28">
  <autoFilter ref="B3:G12" xr:uid="{E7FA449A-F6FF-42C3-AB64-6490115423DB}"/>
  <tableColumns count="6">
    <tableColumn id="1" xr3:uid="{C07FD628-AC55-4662-B42A-F360B0A6E0BA}" name="Date " dataDxfId="27"/>
    <tableColumn id="2" xr3:uid="{77E57270-690B-47B9-9678-A720B0965973}" name="category" dataDxfId="26"/>
    <tableColumn id="3" xr3:uid="{A2FB5B9B-5408-4FD6-9269-E2D719F54906}" name="subcategory" dataDxfId="25"/>
    <tableColumn id="4" xr3:uid="{C8CFE400-9A32-4CCF-BEA1-7C1A4097D786}" name="Price" dataDxfId="24"/>
    <tableColumn id="5" xr3:uid="{95AB2089-7A96-4DE8-B92F-DA3AB1F7809A}" name="payment mode" dataDxfId="23"/>
    <tableColumn id="6" xr3:uid="{98FEC7C0-B903-4D9E-9988-AB18E80AECFB}" name="Day" dataDxfId="22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3EF3E77F-E8D1-4F3B-BD6F-C82678F4F7F7}" name="Table416" displayName="Table416" ref="H3:P12" totalsRowShown="0">
  <autoFilter ref="H3:P12" xr:uid="{4678B40C-3B95-4645-8737-CB1DBA26783A}"/>
  <tableColumns count="9">
    <tableColumn id="1" xr3:uid="{AFDF43C9-904F-41DA-931C-44366C003588}" name="category"/>
    <tableColumn id="2" xr3:uid="{BFF25378-533A-42BF-A774-5BA85B09B48E}" name="initials"/>
    <tableColumn id="3" xr3:uid="{B28BBFD3-1FED-4E80-8D93-2307BC943B49}" name="sum" dataDxfId="21">
      <calculatedColumnFormula>SUM(Table28[Price])</calculatedColumnFormula>
    </tableColumn>
    <tableColumn id="4" xr3:uid="{55E2C335-E3C1-4369-BCD2-FE00387ECF9D}" name="sumif" dataDxfId="20">
      <calculatedColumnFormula>SUMIF(Table28[payment mode],"upi",Table28[Price])</calculatedColumnFormula>
    </tableColumn>
    <tableColumn id="5" xr3:uid="{266A9A65-E23B-43DF-BEB6-B39587B7D86D}" name="sumifs" dataDxfId="19">
      <calculatedColumnFormula>SUMIFS(Table28[Price],Table28[payment mode],"upi",Table416[category],"household")</calculatedColumnFormula>
    </tableColumn>
    <tableColumn id="6" xr3:uid="{F8259CB0-2947-44FF-8CA2-ED13F6509C77}" name="Count" dataDxfId="18">
      <calculatedColumnFormula>COUNT(Table28[Price])</calculatedColumnFormula>
    </tableColumn>
    <tableColumn id="7" xr3:uid="{6D7BFD9A-BC85-40CB-8C08-CF6C95A1E269}" name="countif" dataDxfId="17">
      <calculatedColumnFormula>COUNTIF(Table28[payment mode],"card")</calculatedColumnFormula>
    </tableColumn>
    <tableColumn id="8" xr3:uid="{D6E73B79-5004-4A55-A394-0B0A071EDAAC}" name="countifs" dataDxfId="16">
      <calculatedColumnFormula>COUNTIFS(Table28[payment mode],"upi",Table416[category],"grocerry")</calculatedColumnFormula>
    </tableColumn>
    <tableColumn id="9" xr3:uid="{9D24F859-45A3-470E-97E2-660B5CEFA234}" name="Counta" dataDxfId="15">
      <calculatedColumnFormula>COUNTA(E4:E8)</calculatedColumnFormula>
    </tableColumn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99DA489A-A9B4-493F-ACBE-1ACFB9B9C429}" name="Table217" displayName="Table217" ref="B2:G11" totalsRowShown="0" headerRowDxfId="14" dataDxfId="13">
  <autoFilter ref="B2:G11" xr:uid="{E7FA449A-F6FF-42C3-AB64-6490115423DB}"/>
  <tableColumns count="6">
    <tableColumn id="1" xr3:uid="{D51EF9E1-78A6-46C1-B566-696FA2F6F1FA}" name="Date " dataDxfId="12"/>
    <tableColumn id="2" xr3:uid="{0DB85B6D-82DB-4CC2-8F4D-FDF96A83E4E5}" name="category" dataDxfId="11"/>
    <tableColumn id="3" xr3:uid="{5D4351CB-7EF8-4BAD-874A-97E60FF17074}" name="subcategory" dataDxfId="10"/>
    <tableColumn id="4" xr3:uid="{715FE88A-658D-49CD-9AF9-899A9C3E6DA3}" name="Price" dataDxfId="9"/>
    <tableColumn id="5" xr3:uid="{BB6BCD00-66CA-426D-BBF6-BF09CD77C331}" name="payment mode" dataDxfId="8"/>
    <tableColumn id="6" xr3:uid="{08347493-0350-499F-A2B8-943CA6E9BDED}" name="Day" dataDxfId="7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801C82D-D992-4870-BE92-DDDDA3D226FE}" name="Table418" displayName="Table418" ref="H2:I11" totalsRowShown="0">
  <autoFilter ref="H2:I11" xr:uid="{4678B40C-3B95-4645-8737-CB1DBA26783A}"/>
  <tableColumns count="2">
    <tableColumn id="1" xr3:uid="{9FD50266-C86E-4950-B679-76EAF769444F}" name="category"/>
    <tableColumn id="2" xr3:uid="{8CA3582A-A45D-414E-8175-C03B33C07BC2}" name="initial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table" Target="../tables/table5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table" Target="../tables/table8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table" Target="../tables/table10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table" Target="../tables/table12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7.xml"/><Relationship Id="rId2" Type="http://schemas.openxmlformats.org/officeDocument/2006/relationships/table" Target="../tables/table16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3E368-9784-46E0-8BF2-1343D7F17D2B}">
  <dimension ref="A2:I11"/>
  <sheetViews>
    <sheetView workbookViewId="0">
      <selection sqref="A1:XFD1"/>
    </sheetView>
  </sheetViews>
  <sheetFormatPr defaultRowHeight="14.5" x14ac:dyDescent="0.35"/>
  <cols>
    <col min="1" max="1" width="36.54296875" customWidth="1"/>
    <col min="2" max="2" width="15.7265625" style="1" customWidth="1"/>
    <col min="3" max="3" width="13.1796875" style="1" bestFit="1" customWidth="1"/>
    <col min="4" max="4" width="16.7265625" style="2" bestFit="1" customWidth="1"/>
    <col min="5" max="5" width="14.54296875" style="2" bestFit="1" customWidth="1"/>
    <col min="6" max="6" width="16.54296875" style="1" customWidth="1"/>
    <col min="8" max="8" width="10.7265625" customWidth="1"/>
    <col min="9" max="9" width="9.1796875" customWidth="1"/>
  </cols>
  <sheetData>
    <row r="2" spans="1:9" x14ac:dyDescent="0.35">
      <c r="A2">
        <v>1</v>
      </c>
      <c r="B2" s="3" t="s">
        <v>1</v>
      </c>
      <c r="C2" s="3" t="s">
        <v>2</v>
      </c>
      <c r="D2" s="4" t="s">
        <v>5</v>
      </c>
      <c r="E2" s="4" t="s">
        <v>6</v>
      </c>
      <c r="F2" s="3" t="s">
        <v>3</v>
      </c>
      <c r="G2" s="3" t="s">
        <v>41</v>
      </c>
      <c r="H2" t="s">
        <v>2</v>
      </c>
      <c r="I2" t="s">
        <v>52</v>
      </c>
    </row>
    <row r="3" spans="1:9" x14ac:dyDescent="0.35">
      <c r="A3">
        <v>2</v>
      </c>
      <c r="B3" s="1" t="s">
        <v>7</v>
      </c>
      <c r="C3" s="1" t="s">
        <v>42</v>
      </c>
      <c r="D3" s="2" t="s">
        <v>8</v>
      </c>
      <c r="E3" s="2">
        <v>300</v>
      </c>
      <c r="F3" s="1" t="s">
        <v>9</v>
      </c>
      <c r="G3" s="1" t="s">
        <v>32</v>
      </c>
      <c r="H3" t="s">
        <v>4</v>
      </c>
      <c r="I3" t="s">
        <v>47</v>
      </c>
    </row>
    <row r="4" spans="1:9" x14ac:dyDescent="0.35">
      <c r="A4">
        <v>3</v>
      </c>
      <c r="B4" s="1" t="s">
        <v>10</v>
      </c>
      <c r="C4" s="1" t="s">
        <v>43</v>
      </c>
      <c r="D4" s="2" t="s">
        <v>12</v>
      </c>
      <c r="E4" s="2">
        <v>500</v>
      </c>
      <c r="F4" s="1" t="s">
        <v>13</v>
      </c>
      <c r="G4" s="1" t="s">
        <v>33</v>
      </c>
      <c r="H4" t="s">
        <v>11</v>
      </c>
      <c r="I4" t="s">
        <v>48</v>
      </c>
    </row>
    <row r="5" spans="1:9" x14ac:dyDescent="0.35">
      <c r="A5">
        <v>4</v>
      </c>
      <c r="B5" s="1" t="s">
        <v>14</v>
      </c>
      <c r="C5" s="1" t="s">
        <v>43</v>
      </c>
      <c r="D5" s="2" t="s">
        <v>21</v>
      </c>
      <c r="E5" s="2">
        <v>200</v>
      </c>
      <c r="F5" s="1" t="s">
        <v>22</v>
      </c>
      <c r="G5" s="1" t="s">
        <v>34</v>
      </c>
      <c r="H5" t="s">
        <v>11</v>
      </c>
      <c r="I5" t="s">
        <v>48</v>
      </c>
    </row>
    <row r="6" spans="1:9" x14ac:dyDescent="0.35">
      <c r="A6">
        <v>5</v>
      </c>
      <c r="B6" s="1" t="s">
        <v>15</v>
      </c>
      <c r="C6" s="1" t="s">
        <v>44</v>
      </c>
      <c r="D6" s="2" t="s">
        <v>24</v>
      </c>
      <c r="E6" s="2">
        <v>1500</v>
      </c>
      <c r="F6" s="1" t="s">
        <v>22</v>
      </c>
      <c r="G6" s="1" t="s">
        <v>35</v>
      </c>
      <c r="H6" t="s">
        <v>23</v>
      </c>
      <c r="I6" t="s">
        <v>49</v>
      </c>
    </row>
    <row r="7" spans="1:9" x14ac:dyDescent="0.35">
      <c r="A7">
        <v>6</v>
      </c>
      <c r="B7" s="1" t="s">
        <v>16</v>
      </c>
      <c r="C7" s="1" t="s">
        <v>45</v>
      </c>
      <c r="D7" s="2" t="s">
        <v>27</v>
      </c>
      <c r="E7" s="2">
        <v>600</v>
      </c>
      <c r="F7" s="1" t="s">
        <v>9</v>
      </c>
      <c r="G7" s="1" t="s">
        <v>36</v>
      </c>
      <c r="H7" t="s">
        <v>26</v>
      </c>
      <c r="I7" t="s">
        <v>50</v>
      </c>
    </row>
    <row r="8" spans="1:9" x14ac:dyDescent="0.35">
      <c r="A8">
        <v>7</v>
      </c>
      <c r="B8" s="1" t="s">
        <v>17</v>
      </c>
      <c r="C8" s="1" t="s">
        <v>43</v>
      </c>
      <c r="D8" s="2" t="s">
        <v>25</v>
      </c>
      <c r="E8" s="2">
        <v>1200</v>
      </c>
      <c r="F8" s="1" t="s">
        <v>9</v>
      </c>
      <c r="G8" s="1" t="s">
        <v>37</v>
      </c>
      <c r="H8" t="s">
        <v>11</v>
      </c>
      <c r="I8" t="s">
        <v>48</v>
      </c>
    </row>
    <row r="9" spans="1:9" x14ac:dyDescent="0.35">
      <c r="A9">
        <v>8</v>
      </c>
      <c r="B9" s="1" t="s">
        <v>18</v>
      </c>
      <c r="C9" s="1" t="s">
        <v>46</v>
      </c>
      <c r="D9" s="2" t="s">
        <v>29</v>
      </c>
      <c r="E9" s="2">
        <v>5000</v>
      </c>
      <c r="F9" s="1" t="s">
        <v>22</v>
      </c>
      <c r="G9" s="1" t="s">
        <v>38</v>
      </c>
      <c r="H9" t="s">
        <v>28</v>
      </c>
      <c r="I9" t="s">
        <v>51</v>
      </c>
    </row>
    <row r="10" spans="1:9" x14ac:dyDescent="0.35">
      <c r="A10">
        <v>9</v>
      </c>
      <c r="B10" s="1" t="s">
        <v>19</v>
      </c>
      <c r="C10" s="1" t="s">
        <v>42</v>
      </c>
      <c r="D10" s="2" t="s">
        <v>30</v>
      </c>
      <c r="E10" s="2">
        <v>200</v>
      </c>
      <c r="F10" s="1" t="s">
        <v>13</v>
      </c>
      <c r="G10" s="1" t="s">
        <v>39</v>
      </c>
      <c r="H10" t="s">
        <v>4</v>
      </c>
      <c r="I10" t="s">
        <v>47</v>
      </c>
    </row>
    <row r="11" spans="1:9" x14ac:dyDescent="0.35">
      <c r="A11">
        <v>10</v>
      </c>
      <c r="B11" s="1" t="s">
        <v>20</v>
      </c>
      <c r="C11" s="1" t="s">
        <v>45</v>
      </c>
      <c r="D11" s="2" t="s">
        <v>31</v>
      </c>
      <c r="E11" s="2">
        <v>450</v>
      </c>
      <c r="F11" s="1" t="s">
        <v>9</v>
      </c>
      <c r="G11" s="1" t="s">
        <v>40</v>
      </c>
      <c r="H11" t="s">
        <v>26</v>
      </c>
      <c r="I11" t="s">
        <v>50</v>
      </c>
    </row>
  </sheetData>
  <phoneticPr fontId="3" type="noConversion"/>
  <pageMargins left="0.7" right="0.7" top="0.75" bottom="0.75" header="0.3" footer="0.3"/>
  <tableParts count="2">
    <tablePart r:id="rId1"/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B5024-EE45-419E-A32E-007ED45B5EEA}">
  <dimension ref="A2:J14"/>
  <sheetViews>
    <sheetView workbookViewId="0">
      <selection sqref="A1:XFD1"/>
    </sheetView>
  </sheetViews>
  <sheetFormatPr defaultRowHeight="14.5" x14ac:dyDescent="0.35"/>
  <cols>
    <col min="1" max="1" width="36.54296875" customWidth="1"/>
    <col min="2" max="2" width="15.7265625" style="1" customWidth="1"/>
    <col min="3" max="3" width="13.1796875" style="1" bestFit="1" customWidth="1"/>
    <col min="4" max="4" width="16.7265625" style="2" bestFit="1" customWidth="1"/>
    <col min="5" max="5" width="14.54296875" style="2" bestFit="1" customWidth="1"/>
    <col min="6" max="6" width="16.54296875" style="1" customWidth="1"/>
    <col min="8" max="8" width="10.7265625" customWidth="1"/>
    <col min="9" max="9" width="9.1796875" customWidth="1"/>
  </cols>
  <sheetData>
    <row r="2" spans="1:10" x14ac:dyDescent="0.35">
      <c r="A2">
        <v>1</v>
      </c>
      <c r="B2" s="3" t="s">
        <v>1</v>
      </c>
      <c r="C2" s="3" t="s">
        <v>2</v>
      </c>
      <c r="D2" s="4" t="s">
        <v>5</v>
      </c>
      <c r="E2" s="4" t="s">
        <v>6</v>
      </c>
      <c r="F2" s="3" t="s">
        <v>3</v>
      </c>
      <c r="G2" s="3" t="s">
        <v>41</v>
      </c>
      <c r="H2" t="s">
        <v>2</v>
      </c>
      <c r="I2" t="s">
        <v>52</v>
      </c>
      <c r="J2" t="s">
        <v>57</v>
      </c>
    </row>
    <row r="3" spans="1:10" x14ac:dyDescent="0.35">
      <c r="A3">
        <v>2</v>
      </c>
      <c r="B3" s="1" t="s">
        <v>7</v>
      </c>
      <c r="C3" s="1" t="s">
        <v>42</v>
      </c>
      <c r="D3" s="2" t="s">
        <v>8</v>
      </c>
      <c r="E3" s="2">
        <v>300</v>
      </c>
      <c r="F3" s="1" t="s">
        <v>9</v>
      </c>
      <c r="G3" s="1" t="s">
        <v>32</v>
      </c>
      <c r="H3" t="s">
        <v>4</v>
      </c>
      <c r="I3" t="s">
        <v>47</v>
      </c>
      <c r="J3" t="s">
        <v>4</v>
      </c>
    </row>
    <row r="4" spans="1:10" x14ac:dyDescent="0.35">
      <c r="A4">
        <v>3</v>
      </c>
      <c r="B4" s="1" t="s">
        <v>53</v>
      </c>
      <c r="C4" s="1" t="s">
        <v>43</v>
      </c>
      <c r="D4" s="2" t="s">
        <v>12</v>
      </c>
      <c r="E4" s="2">
        <v>500</v>
      </c>
      <c r="F4" s="1" t="s">
        <v>13</v>
      </c>
      <c r="G4" s="1" t="s">
        <v>33</v>
      </c>
      <c r="H4" t="s">
        <v>11</v>
      </c>
      <c r="I4" t="s">
        <v>48</v>
      </c>
    </row>
    <row r="5" spans="1:10" x14ac:dyDescent="0.35">
      <c r="A5">
        <v>4</v>
      </c>
      <c r="B5" s="1" t="s">
        <v>14</v>
      </c>
      <c r="C5" s="1" t="s">
        <v>56</v>
      </c>
      <c r="D5" s="2" t="s">
        <v>21</v>
      </c>
      <c r="E5" s="2">
        <v>200</v>
      </c>
      <c r="F5" s="1" t="s">
        <v>22</v>
      </c>
      <c r="G5" s="1" t="s">
        <v>34</v>
      </c>
      <c r="H5" t="s">
        <v>11</v>
      </c>
      <c r="I5" t="s">
        <v>48</v>
      </c>
    </row>
    <row r="6" spans="1:10" x14ac:dyDescent="0.35">
      <c r="A6">
        <v>5</v>
      </c>
      <c r="B6" s="1" t="s">
        <v>15</v>
      </c>
      <c r="C6" s="1" t="s">
        <v>44</v>
      </c>
      <c r="D6" s="2" t="s">
        <v>24</v>
      </c>
      <c r="E6" s="2">
        <v>1500</v>
      </c>
      <c r="F6" s="1" t="s">
        <v>22</v>
      </c>
      <c r="G6" s="1" t="s">
        <v>35</v>
      </c>
      <c r="H6" t="s">
        <v>23</v>
      </c>
      <c r="I6" t="s">
        <v>49</v>
      </c>
    </row>
    <row r="7" spans="1:10" x14ac:dyDescent="0.35">
      <c r="A7">
        <v>6</v>
      </c>
      <c r="B7" s="1" t="s">
        <v>54</v>
      </c>
      <c r="C7" s="1" t="s">
        <v>45</v>
      </c>
      <c r="D7" s="2" t="s">
        <v>27</v>
      </c>
      <c r="E7" s="2">
        <v>600</v>
      </c>
      <c r="F7" s="1" t="s">
        <v>9</v>
      </c>
      <c r="G7" s="1" t="s">
        <v>36</v>
      </c>
      <c r="H7" t="s">
        <v>26</v>
      </c>
      <c r="I7" t="s">
        <v>50</v>
      </c>
    </row>
    <row r="8" spans="1:10" x14ac:dyDescent="0.35">
      <c r="A8">
        <v>7</v>
      </c>
      <c r="B8" s="1" t="s">
        <v>17</v>
      </c>
      <c r="C8" s="1" t="s">
        <v>43</v>
      </c>
      <c r="D8" s="2" t="s">
        <v>25</v>
      </c>
      <c r="E8" s="2">
        <v>1200</v>
      </c>
      <c r="F8" s="1" t="s">
        <v>9</v>
      </c>
      <c r="G8" s="1" t="s">
        <v>37</v>
      </c>
      <c r="H8" t="s">
        <v>11</v>
      </c>
      <c r="I8" t="s">
        <v>48</v>
      </c>
    </row>
    <row r="9" spans="1:10" x14ac:dyDescent="0.35">
      <c r="A9">
        <v>8</v>
      </c>
      <c r="B9" s="1" t="s">
        <v>55</v>
      </c>
      <c r="C9" s="1" t="s">
        <v>46</v>
      </c>
      <c r="D9" s="2" t="s">
        <v>29</v>
      </c>
      <c r="E9" s="2">
        <v>5000</v>
      </c>
      <c r="F9" s="1" t="s">
        <v>22</v>
      </c>
      <c r="G9" s="1" t="s">
        <v>38</v>
      </c>
      <c r="H9" t="s">
        <v>28</v>
      </c>
      <c r="I9" t="s">
        <v>51</v>
      </c>
    </row>
    <row r="10" spans="1:10" x14ac:dyDescent="0.35">
      <c r="A10">
        <v>9</v>
      </c>
      <c r="B10" s="1" t="s">
        <v>19</v>
      </c>
      <c r="C10" s="1" t="s">
        <v>42</v>
      </c>
      <c r="D10" s="2" t="s">
        <v>30</v>
      </c>
      <c r="E10" s="2">
        <v>200</v>
      </c>
      <c r="F10" s="1" t="s">
        <v>13</v>
      </c>
      <c r="G10" s="1" t="s">
        <v>39</v>
      </c>
      <c r="H10" t="s">
        <v>4</v>
      </c>
      <c r="I10" t="s">
        <v>47</v>
      </c>
    </row>
    <row r="11" spans="1:10" x14ac:dyDescent="0.35">
      <c r="A11">
        <v>10</v>
      </c>
      <c r="B11" s="1" t="s">
        <v>20</v>
      </c>
      <c r="C11" s="1" t="s">
        <v>45</v>
      </c>
      <c r="D11" s="2" t="s">
        <v>31</v>
      </c>
      <c r="E11" s="2">
        <v>450</v>
      </c>
      <c r="F11" s="1" t="s">
        <v>9</v>
      </c>
      <c r="G11" s="1" t="s">
        <v>40</v>
      </c>
      <c r="H11" t="s">
        <v>26</v>
      </c>
      <c r="I11" t="s">
        <v>50</v>
      </c>
    </row>
    <row r="14" spans="1:10" x14ac:dyDescent="0.35">
      <c r="C14" s="1" t="str">
        <f>'Data validation'!C3</f>
        <v>food, F</v>
      </c>
    </row>
  </sheetData>
  <conditionalFormatting sqref="F17">
    <cfRule type="cellIs" dxfId="6" priority="3" operator="greaterThan">
      <formula>500</formula>
    </cfRule>
  </conditionalFormatting>
  <conditionalFormatting sqref="G14">
    <cfRule type="containsText" dxfId="5" priority="1" operator="containsText" text="food">
      <formula>NOT(ISERROR(SEARCH("food",G14)))</formula>
    </cfRule>
  </conditionalFormatting>
  <dataValidations count="1">
    <dataValidation type="textLength" allowBlank="1" showInputMessage="1" showErrorMessage="1" sqref="J1:J1048576" xr:uid="{07EBF413-B97B-464C-A17F-A099B253035E}">
      <formula1>1</formula1>
      <formula2>5</formula2>
    </dataValidation>
  </dataValidations>
  <pageMargins left="0.7" right="0.7" top="0.75" bottom="0.75" header="0.3" footer="0.3"/>
  <tableParts count="2">
    <tablePart r:id="rId1"/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EFED4D-1D85-43A2-B7BE-5FCE32221EA0}">
  <dimension ref="A2:J15"/>
  <sheetViews>
    <sheetView workbookViewId="0">
      <selection sqref="A1:XFD1"/>
    </sheetView>
  </sheetViews>
  <sheetFormatPr defaultRowHeight="14.5" x14ac:dyDescent="0.35"/>
  <cols>
    <col min="1" max="1" width="3" bestFit="1" customWidth="1"/>
    <col min="2" max="2" width="15.7265625" style="1" customWidth="1"/>
    <col min="3" max="3" width="13.1796875" style="1" bestFit="1" customWidth="1"/>
    <col min="4" max="4" width="16.7265625" style="2" bestFit="1" customWidth="1"/>
    <col min="5" max="5" width="14.54296875" style="2" bestFit="1" customWidth="1"/>
    <col min="6" max="6" width="16.54296875" style="1" customWidth="1"/>
    <col min="8" max="8" width="10.7265625" customWidth="1"/>
    <col min="9" max="9" width="9.1796875" customWidth="1"/>
    <col min="10" max="10" width="14.54296875" style="2" bestFit="1" customWidth="1"/>
  </cols>
  <sheetData>
    <row r="2" spans="1:10" x14ac:dyDescent="0.35">
      <c r="A2">
        <v>1</v>
      </c>
      <c r="B2" s="3" t="s">
        <v>1</v>
      </c>
      <c r="C2" s="3" t="s">
        <v>2</v>
      </c>
      <c r="D2" s="4" t="s">
        <v>5</v>
      </c>
      <c r="E2" s="4" t="s">
        <v>6</v>
      </c>
      <c r="F2" s="3" t="s">
        <v>3</v>
      </c>
      <c r="G2" s="3" t="s">
        <v>41</v>
      </c>
      <c r="H2" t="s">
        <v>2</v>
      </c>
      <c r="I2" t="s">
        <v>52</v>
      </c>
      <c r="J2" s="4" t="s">
        <v>6</v>
      </c>
    </row>
    <row r="3" spans="1:10" x14ac:dyDescent="0.35">
      <c r="A3">
        <v>2</v>
      </c>
      <c r="B3" s="1" t="s">
        <v>7</v>
      </c>
      <c r="C3" s="1" t="s">
        <v>42</v>
      </c>
      <c r="D3" s="2" t="s">
        <v>8</v>
      </c>
      <c r="E3" s="2">
        <v>300</v>
      </c>
      <c r="F3" s="1" t="s">
        <v>9</v>
      </c>
      <c r="G3" s="1" t="s">
        <v>32</v>
      </c>
      <c r="H3" t="s">
        <v>4</v>
      </c>
      <c r="I3" t="s">
        <v>47</v>
      </c>
      <c r="J3" s="2">
        <v>300</v>
      </c>
    </row>
    <row r="4" spans="1:10" x14ac:dyDescent="0.35">
      <c r="A4">
        <v>3</v>
      </c>
      <c r="B4" s="1" t="s">
        <v>53</v>
      </c>
      <c r="C4" s="1" t="s">
        <v>43</v>
      </c>
      <c r="D4" s="2" t="s">
        <v>12</v>
      </c>
      <c r="E4" s="2">
        <v>500</v>
      </c>
      <c r="F4" s="1" t="s">
        <v>13</v>
      </c>
      <c r="G4" s="1" t="s">
        <v>33</v>
      </c>
      <c r="H4" t="s">
        <v>11</v>
      </c>
      <c r="I4" t="s">
        <v>48</v>
      </c>
      <c r="J4" s="2">
        <v>500</v>
      </c>
    </row>
    <row r="5" spans="1:10" x14ac:dyDescent="0.35">
      <c r="A5">
        <v>4</v>
      </c>
      <c r="B5" s="1" t="s">
        <v>14</v>
      </c>
      <c r="C5" s="1" t="s">
        <v>56</v>
      </c>
      <c r="D5" s="2" t="s">
        <v>21</v>
      </c>
      <c r="E5" s="2">
        <v>200</v>
      </c>
      <c r="F5" s="1" t="s">
        <v>22</v>
      </c>
      <c r="G5" s="1" t="s">
        <v>34</v>
      </c>
      <c r="H5" t="s">
        <v>11</v>
      </c>
      <c r="I5" t="s">
        <v>48</v>
      </c>
      <c r="J5" s="2">
        <v>200</v>
      </c>
    </row>
    <row r="6" spans="1:10" x14ac:dyDescent="0.35">
      <c r="A6">
        <v>5</v>
      </c>
      <c r="B6" s="1" t="s">
        <v>15</v>
      </c>
      <c r="C6" s="1" t="s">
        <v>44</v>
      </c>
      <c r="D6" s="2" t="s">
        <v>24</v>
      </c>
      <c r="E6" s="2">
        <v>1500</v>
      </c>
      <c r="F6" s="1" t="s">
        <v>22</v>
      </c>
      <c r="G6" s="1" t="s">
        <v>35</v>
      </c>
      <c r="H6" t="s">
        <v>23</v>
      </c>
      <c r="I6" t="s">
        <v>49</v>
      </c>
      <c r="J6" s="2">
        <v>1500</v>
      </c>
    </row>
    <row r="7" spans="1:10" x14ac:dyDescent="0.35">
      <c r="A7">
        <v>6</v>
      </c>
      <c r="B7" s="1" t="s">
        <v>54</v>
      </c>
      <c r="C7" s="1" t="s">
        <v>45</v>
      </c>
      <c r="D7" s="2" t="s">
        <v>27</v>
      </c>
      <c r="E7" s="2">
        <v>600</v>
      </c>
      <c r="F7" s="1" t="s">
        <v>9</v>
      </c>
      <c r="G7" s="1" t="s">
        <v>36</v>
      </c>
      <c r="H7" t="s">
        <v>26</v>
      </c>
      <c r="I7" t="s">
        <v>50</v>
      </c>
      <c r="J7" s="2">
        <v>600</v>
      </c>
    </row>
    <row r="8" spans="1:10" x14ac:dyDescent="0.35">
      <c r="A8">
        <v>7</v>
      </c>
      <c r="B8" s="1" t="s">
        <v>17</v>
      </c>
      <c r="C8" s="1" t="s">
        <v>43</v>
      </c>
      <c r="D8" s="2" t="s">
        <v>25</v>
      </c>
      <c r="E8" s="2">
        <v>1200</v>
      </c>
      <c r="F8" s="1" t="s">
        <v>9</v>
      </c>
      <c r="G8" s="1" t="s">
        <v>37</v>
      </c>
      <c r="H8" t="s">
        <v>11</v>
      </c>
      <c r="I8" t="s">
        <v>48</v>
      </c>
      <c r="J8" s="2">
        <v>1200</v>
      </c>
    </row>
    <row r="9" spans="1:10" x14ac:dyDescent="0.35">
      <c r="A9">
        <v>8</v>
      </c>
      <c r="B9" s="1" t="s">
        <v>55</v>
      </c>
      <c r="C9" s="1" t="s">
        <v>46</v>
      </c>
      <c r="D9" s="2" t="s">
        <v>29</v>
      </c>
      <c r="E9" s="2">
        <v>5000</v>
      </c>
      <c r="F9" s="1" t="s">
        <v>22</v>
      </c>
      <c r="G9" s="1" t="s">
        <v>38</v>
      </c>
      <c r="H9" t="s">
        <v>28</v>
      </c>
      <c r="I9" t="s">
        <v>51</v>
      </c>
      <c r="J9" s="2">
        <v>5000</v>
      </c>
    </row>
    <row r="10" spans="1:10" x14ac:dyDescent="0.35">
      <c r="A10">
        <v>9</v>
      </c>
      <c r="B10" s="1" t="s">
        <v>19</v>
      </c>
      <c r="C10" s="1" t="s">
        <v>42</v>
      </c>
      <c r="D10" s="2" t="s">
        <v>30</v>
      </c>
      <c r="E10" s="2">
        <v>200</v>
      </c>
      <c r="F10" s="1" t="s">
        <v>13</v>
      </c>
      <c r="G10" s="1" t="s">
        <v>39</v>
      </c>
      <c r="H10" t="s">
        <v>4</v>
      </c>
      <c r="I10" t="s">
        <v>47</v>
      </c>
      <c r="J10" s="2">
        <v>200</v>
      </c>
    </row>
    <row r="11" spans="1:10" x14ac:dyDescent="0.35">
      <c r="A11">
        <v>10</v>
      </c>
      <c r="B11" s="1" t="s">
        <v>20</v>
      </c>
      <c r="C11" s="1" t="s">
        <v>45</v>
      </c>
      <c r="D11" s="2" t="s">
        <v>31</v>
      </c>
      <c r="E11" s="2">
        <v>450</v>
      </c>
      <c r="F11" s="1" t="s">
        <v>9</v>
      </c>
      <c r="G11" s="1" t="s">
        <v>40</v>
      </c>
      <c r="H11" t="s">
        <v>26</v>
      </c>
      <c r="I11" t="s">
        <v>50</v>
      </c>
      <c r="J11" s="2">
        <v>450</v>
      </c>
    </row>
    <row r="15" spans="1:10" x14ac:dyDescent="0.35">
      <c r="D15" s="2">
        <f>'conditional formatting'!E3</f>
        <v>300</v>
      </c>
    </row>
  </sheetData>
  <conditionalFormatting sqref="A1:A1048576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:B1048576">
    <cfRule type="colorScale" priority="4">
      <colorScale>
        <cfvo type="min"/>
        <cfvo type="max"/>
        <color rgb="FF63BE7B"/>
        <color rgb="FFFFEF9C"/>
      </colorScale>
    </cfRule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:E1048576">
    <cfRule type="dataBar" priority="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{395CC085-3F20-4A3E-9955-AF45D09C893D}</x14:id>
        </ext>
      </extLst>
    </cfRule>
    <cfRule type="cellIs" dxfId="4" priority="11" operator="greaterThan">
      <formula>400</formula>
    </cfRule>
  </conditionalFormatting>
  <conditionalFormatting sqref="F17">
    <cfRule type="cellIs" dxfId="3" priority="13" operator="greaterThan">
      <formula>500</formula>
    </cfRule>
  </conditionalFormatting>
  <conditionalFormatting sqref="G1:G1048576">
    <cfRule type="cellIs" dxfId="2" priority="9" operator="between">
      <formula>"3rd jan "</formula>
      <formula>"7th jan"</formula>
    </cfRule>
    <cfRule type="cellIs" dxfId="1" priority="10" operator="between">
      <formula>"3rd jan"</formula>
      <formula>"7th jan"</formula>
    </cfRule>
  </conditionalFormatting>
  <conditionalFormatting sqref="G14">
    <cfRule type="containsText" dxfId="0" priority="12" operator="containsText" text="food">
      <formula>NOT(ISERROR(SEARCH("food",G14)))</formula>
    </cfRule>
  </conditionalFormatting>
  <conditionalFormatting sqref="I1:I1048576"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J1:J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tableParts count="3">
    <tablePart r:id="rId1"/>
    <tablePart r:id="rId2"/>
    <tablePart r:id="rId3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95CC085-3F20-4A3E-9955-AF45D09C893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E1:E1048576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EF838-3184-4269-A993-7D2661AE30E5}">
  <dimension ref="A2:I15"/>
  <sheetViews>
    <sheetView workbookViewId="0">
      <selection sqref="A1:XFD1"/>
    </sheetView>
  </sheetViews>
  <sheetFormatPr defaultRowHeight="14.5" x14ac:dyDescent="0.35"/>
  <cols>
    <col min="1" max="1" width="3" bestFit="1" customWidth="1"/>
    <col min="2" max="2" width="15.7265625" style="1" customWidth="1"/>
    <col min="3" max="3" width="13.1796875" style="1" bestFit="1" customWidth="1"/>
    <col min="4" max="4" width="16.7265625" style="2" bestFit="1" customWidth="1"/>
    <col min="5" max="5" width="14.54296875" style="12" bestFit="1" customWidth="1"/>
    <col min="6" max="6" width="16.54296875" style="1" customWidth="1"/>
    <col min="8" max="8" width="10.7265625" customWidth="1"/>
    <col min="9" max="9" width="9.1796875" customWidth="1"/>
  </cols>
  <sheetData>
    <row r="2" spans="1:9" x14ac:dyDescent="0.35">
      <c r="A2" s="5">
        <v>1</v>
      </c>
      <c r="B2" s="6" t="s">
        <v>1</v>
      </c>
      <c r="C2" s="6" t="s">
        <v>2</v>
      </c>
      <c r="D2" s="7" t="s">
        <v>5</v>
      </c>
      <c r="E2" s="10" t="s">
        <v>6</v>
      </c>
      <c r="F2" s="6" t="s">
        <v>3</v>
      </c>
      <c r="G2" s="6" t="s">
        <v>41</v>
      </c>
      <c r="H2" s="5" t="s">
        <v>2</v>
      </c>
      <c r="I2" s="5" t="s">
        <v>52</v>
      </c>
    </row>
    <row r="3" spans="1:9" x14ac:dyDescent="0.35">
      <c r="A3" s="5">
        <v>2</v>
      </c>
      <c r="B3" s="8" t="s">
        <v>7</v>
      </c>
      <c r="C3" s="8" t="s">
        <v>42</v>
      </c>
      <c r="D3" s="9" t="s">
        <v>8</v>
      </c>
      <c r="E3" s="11">
        <v>300</v>
      </c>
      <c r="F3" s="8" t="s">
        <v>9</v>
      </c>
      <c r="G3" s="8" t="s">
        <v>32</v>
      </c>
      <c r="H3" s="5" t="s">
        <v>4</v>
      </c>
      <c r="I3" s="5" t="s">
        <v>47</v>
      </c>
    </row>
    <row r="4" spans="1:9" x14ac:dyDescent="0.35">
      <c r="A4" s="5">
        <v>3</v>
      </c>
      <c r="B4" s="8" t="s">
        <v>10</v>
      </c>
      <c r="C4" s="8" t="s">
        <v>43</v>
      </c>
      <c r="D4" s="9" t="s">
        <v>12</v>
      </c>
      <c r="E4" s="11">
        <v>500</v>
      </c>
      <c r="F4" s="8" t="s">
        <v>13</v>
      </c>
      <c r="G4" s="8" t="s">
        <v>33</v>
      </c>
      <c r="H4" s="5" t="s">
        <v>11</v>
      </c>
      <c r="I4" s="5" t="s">
        <v>48</v>
      </c>
    </row>
    <row r="5" spans="1:9" x14ac:dyDescent="0.35">
      <c r="A5" s="5">
        <v>4</v>
      </c>
      <c r="B5" s="8" t="s">
        <v>14</v>
      </c>
      <c r="C5" s="8" t="s">
        <v>43</v>
      </c>
      <c r="D5" s="9" t="s">
        <v>21</v>
      </c>
      <c r="E5" s="11">
        <v>200</v>
      </c>
      <c r="F5" s="8" t="s">
        <v>22</v>
      </c>
      <c r="G5" s="8" t="s">
        <v>34</v>
      </c>
      <c r="H5" s="5" t="s">
        <v>11</v>
      </c>
      <c r="I5" s="5" t="s">
        <v>48</v>
      </c>
    </row>
    <row r="6" spans="1:9" x14ac:dyDescent="0.35">
      <c r="A6" s="5">
        <v>5</v>
      </c>
      <c r="B6" s="8" t="s">
        <v>15</v>
      </c>
      <c r="C6" s="8" t="s">
        <v>44</v>
      </c>
      <c r="D6" s="9" t="s">
        <v>24</v>
      </c>
      <c r="E6" s="11">
        <v>1500</v>
      </c>
      <c r="F6" s="8" t="s">
        <v>22</v>
      </c>
      <c r="G6" s="8" t="s">
        <v>35</v>
      </c>
      <c r="H6" s="5" t="s">
        <v>23</v>
      </c>
      <c r="I6" s="5" t="s">
        <v>49</v>
      </c>
    </row>
    <row r="7" spans="1:9" x14ac:dyDescent="0.35">
      <c r="A7" s="5">
        <v>6</v>
      </c>
      <c r="B7" s="8" t="s">
        <v>16</v>
      </c>
      <c r="C7" s="8" t="s">
        <v>45</v>
      </c>
      <c r="D7" s="9" t="s">
        <v>27</v>
      </c>
      <c r="E7" s="11">
        <v>600</v>
      </c>
      <c r="F7" s="8" t="s">
        <v>9</v>
      </c>
      <c r="G7" s="8" t="s">
        <v>36</v>
      </c>
      <c r="H7" s="5" t="s">
        <v>26</v>
      </c>
      <c r="I7" s="5" t="s">
        <v>50</v>
      </c>
    </row>
    <row r="8" spans="1:9" x14ac:dyDescent="0.35">
      <c r="A8" s="5">
        <v>7</v>
      </c>
      <c r="B8" s="8" t="s">
        <v>17</v>
      </c>
      <c r="C8" s="8" t="s">
        <v>43</v>
      </c>
      <c r="D8" s="9" t="s">
        <v>25</v>
      </c>
      <c r="E8" s="11">
        <v>1200</v>
      </c>
      <c r="F8" s="8" t="s">
        <v>9</v>
      </c>
      <c r="G8" s="8" t="s">
        <v>37</v>
      </c>
      <c r="H8" s="5" t="s">
        <v>11</v>
      </c>
      <c r="I8" s="5" t="s">
        <v>48</v>
      </c>
    </row>
    <row r="9" spans="1:9" x14ac:dyDescent="0.35">
      <c r="A9" s="5">
        <v>8</v>
      </c>
      <c r="B9" s="8" t="s">
        <v>18</v>
      </c>
      <c r="C9" s="8" t="s">
        <v>46</v>
      </c>
      <c r="D9" s="9" t="s">
        <v>29</v>
      </c>
      <c r="E9" s="11">
        <v>5000</v>
      </c>
      <c r="F9" s="8" t="s">
        <v>22</v>
      </c>
      <c r="G9" s="8" t="s">
        <v>38</v>
      </c>
      <c r="H9" s="5" t="s">
        <v>28</v>
      </c>
      <c r="I9" s="5" t="s">
        <v>51</v>
      </c>
    </row>
    <row r="10" spans="1:9" x14ac:dyDescent="0.35">
      <c r="A10" s="5">
        <v>9</v>
      </c>
      <c r="B10" s="8" t="s">
        <v>19</v>
      </c>
      <c r="C10" s="8" t="s">
        <v>42</v>
      </c>
      <c r="D10" s="9" t="s">
        <v>30</v>
      </c>
      <c r="E10" s="11">
        <v>200</v>
      </c>
      <c r="F10" s="8" t="s">
        <v>13</v>
      </c>
      <c r="G10" s="8" t="s">
        <v>39</v>
      </c>
      <c r="H10" s="5" t="s">
        <v>4</v>
      </c>
      <c r="I10" s="5" t="s">
        <v>47</v>
      </c>
    </row>
    <row r="11" spans="1:9" x14ac:dyDescent="0.35">
      <c r="A11" s="5">
        <v>10</v>
      </c>
      <c r="B11" s="8" t="s">
        <v>20</v>
      </c>
      <c r="C11" s="8" t="s">
        <v>45</v>
      </c>
      <c r="D11" s="9" t="s">
        <v>31</v>
      </c>
      <c r="E11" s="11">
        <v>450</v>
      </c>
      <c r="F11" s="8" t="s">
        <v>9</v>
      </c>
      <c r="G11" s="8" t="s">
        <v>40</v>
      </c>
      <c r="H11" s="5" t="s">
        <v>26</v>
      </c>
      <c r="I11" s="5" t="s">
        <v>50</v>
      </c>
    </row>
    <row r="15" spans="1:9" x14ac:dyDescent="0.35">
      <c r="E15" s="12">
        <f>'basics of fromatting'!E9</f>
        <v>5000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BF940-658A-4213-9C30-3F8DBCD117D6}">
  <dimension ref="A2:J15"/>
  <sheetViews>
    <sheetView workbookViewId="0">
      <selection sqref="A1:XFD1"/>
    </sheetView>
  </sheetViews>
  <sheetFormatPr defaultRowHeight="14.5" x14ac:dyDescent="0.35"/>
  <cols>
    <col min="1" max="1" width="36.54296875" customWidth="1"/>
    <col min="2" max="2" width="15.7265625" style="1" customWidth="1"/>
    <col min="3" max="3" width="13.1796875" style="1" bestFit="1" customWidth="1"/>
    <col min="4" max="4" width="16.7265625" style="2" bestFit="1" customWidth="1"/>
    <col min="5" max="5" width="14.54296875" style="2" bestFit="1" customWidth="1"/>
    <col min="6" max="6" width="16.54296875" style="1" customWidth="1"/>
    <col min="8" max="8" width="17.1796875" bestFit="1" customWidth="1"/>
    <col min="9" max="9" width="15.54296875" bestFit="1" customWidth="1"/>
    <col min="10" max="10" width="16.1796875" bestFit="1" customWidth="1"/>
  </cols>
  <sheetData>
    <row r="2" spans="1:10" x14ac:dyDescent="0.35">
      <c r="A2">
        <v>1</v>
      </c>
      <c r="B2" s="3" t="s">
        <v>1</v>
      </c>
      <c r="C2" s="3" t="s">
        <v>2</v>
      </c>
      <c r="D2" s="4" t="s">
        <v>5</v>
      </c>
      <c r="E2" s="4" t="s">
        <v>6</v>
      </c>
      <c r="F2" s="3" t="s">
        <v>3</v>
      </c>
      <c r="G2" s="3" t="s">
        <v>41</v>
      </c>
      <c r="H2" t="s">
        <v>59</v>
      </c>
      <c r="I2" t="s">
        <v>60</v>
      </c>
      <c r="J2" s="4" t="s">
        <v>58</v>
      </c>
    </row>
    <row r="3" spans="1:10" x14ac:dyDescent="0.35">
      <c r="A3">
        <v>2</v>
      </c>
      <c r="B3" s="1" t="s">
        <v>7</v>
      </c>
      <c r="C3" s="1" t="s">
        <v>42</v>
      </c>
      <c r="D3" s="2" t="s">
        <v>8</v>
      </c>
      <c r="E3" s="2">
        <v>300</v>
      </c>
      <c r="F3" s="1" t="s">
        <v>9</v>
      </c>
      <c r="G3" s="1" t="s">
        <v>32</v>
      </c>
      <c r="H3" t="s">
        <v>28</v>
      </c>
      <c r="I3" t="s">
        <v>51</v>
      </c>
      <c r="J3" s="2">
        <v>5000</v>
      </c>
    </row>
    <row r="4" spans="1:10" x14ac:dyDescent="0.35">
      <c r="A4">
        <v>3</v>
      </c>
      <c r="B4" s="1" t="s">
        <v>10</v>
      </c>
      <c r="C4" s="1" t="s">
        <v>43</v>
      </c>
      <c r="D4" s="2" t="s">
        <v>12</v>
      </c>
      <c r="E4" s="2">
        <v>500</v>
      </c>
      <c r="F4" s="1" t="s">
        <v>13</v>
      </c>
      <c r="G4" s="1" t="s">
        <v>33</v>
      </c>
      <c r="H4" t="s">
        <v>23</v>
      </c>
      <c r="I4" t="s">
        <v>49</v>
      </c>
      <c r="J4" s="2">
        <v>1500</v>
      </c>
    </row>
    <row r="5" spans="1:10" x14ac:dyDescent="0.35">
      <c r="A5">
        <v>4</v>
      </c>
      <c r="B5" s="1" t="s">
        <v>14</v>
      </c>
      <c r="C5" s="1" t="s">
        <v>43</v>
      </c>
      <c r="D5" s="2" t="s">
        <v>21</v>
      </c>
      <c r="E5" s="2">
        <v>200</v>
      </c>
      <c r="F5" s="1" t="s">
        <v>22</v>
      </c>
      <c r="G5" s="1" t="s">
        <v>34</v>
      </c>
      <c r="H5" t="s">
        <v>4</v>
      </c>
      <c r="I5" t="s">
        <v>47</v>
      </c>
      <c r="J5" s="2">
        <v>200</v>
      </c>
    </row>
    <row r="6" spans="1:10" x14ac:dyDescent="0.35">
      <c r="A6">
        <v>5</v>
      </c>
      <c r="B6" s="1" t="s">
        <v>15</v>
      </c>
      <c r="C6" s="1" t="s">
        <v>44</v>
      </c>
      <c r="D6" s="2" t="s">
        <v>24</v>
      </c>
      <c r="E6" s="2">
        <v>1500</v>
      </c>
      <c r="F6" s="1" t="s">
        <v>22</v>
      </c>
      <c r="G6" s="1" t="s">
        <v>35</v>
      </c>
      <c r="H6" t="s">
        <v>4</v>
      </c>
      <c r="I6" t="s">
        <v>47</v>
      </c>
      <c r="J6" s="2">
        <v>300</v>
      </c>
    </row>
    <row r="7" spans="1:10" x14ac:dyDescent="0.35">
      <c r="A7">
        <v>6</v>
      </c>
      <c r="B7" s="1" t="s">
        <v>16</v>
      </c>
      <c r="C7" s="1" t="s">
        <v>45</v>
      </c>
      <c r="D7" s="2" t="s">
        <v>27</v>
      </c>
      <c r="E7" s="2">
        <v>600</v>
      </c>
      <c r="F7" s="1" t="s">
        <v>9</v>
      </c>
      <c r="G7" s="1" t="s">
        <v>36</v>
      </c>
      <c r="H7" t="s">
        <v>11</v>
      </c>
      <c r="I7" t="s">
        <v>48</v>
      </c>
      <c r="J7" s="2">
        <v>200</v>
      </c>
    </row>
    <row r="8" spans="1:10" x14ac:dyDescent="0.35">
      <c r="A8">
        <v>7</v>
      </c>
      <c r="B8" s="1" t="s">
        <v>17</v>
      </c>
      <c r="C8" s="1" t="s">
        <v>43</v>
      </c>
      <c r="D8" s="2" t="s">
        <v>25</v>
      </c>
      <c r="E8" s="2">
        <v>1200</v>
      </c>
      <c r="F8" s="1" t="s">
        <v>9</v>
      </c>
      <c r="G8" s="1" t="s">
        <v>37</v>
      </c>
      <c r="H8" t="s">
        <v>11</v>
      </c>
      <c r="I8" t="s">
        <v>48</v>
      </c>
      <c r="J8" s="2">
        <v>500</v>
      </c>
    </row>
    <row r="9" spans="1:10" x14ac:dyDescent="0.35">
      <c r="A9">
        <v>8</v>
      </c>
      <c r="B9" s="1" t="s">
        <v>18</v>
      </c>
      <c r="C9" s="1" t="s">
        <v>46</v>
      </c>
      <c r="D9" s="2" t="s">
        <v>29</v>
      </c>
      <c r="E9" s="2">
        <v>5000</v>
      </c>
      <c r="F9" s="1" t="s">
        <v>22</v>
      </c>
      <c r="G9" s="1" t="s">
        <v>38</v>
      </c>
      <c r="H9" t="s">
        <v>11</v>
      </c>
      <c r="I9" t="s">
        <v>48</v>
      </c>
      <c r="J9" s="2">
        <v>1200</v>
      </c>
    </row>
    <row r="10" spans="1:10" x14ac:dyDescent="0.35">
      <c r="A10">
        <v>9</v>
      </c>
      <c r="B10" s="1" t="s">
        <v>19</v>
      </c>
      <c r="C10" s="1" t="s">
        <v>42</v>
      </c>
      <c r="D10" s="2" t="s">
        <v>30</v>
      </c>
      <c r="E10" s="2">
        <v>200</v>
      </c>
      <c r="F10" s="1" t="s">
        <v>13</v>
      </c>
      <c r="G10" s="1" t="s">
        <v>39</v>
      </c>
      <c r="H10" t="s">
        <v>26</v>
      </c>
      <c r="I10" t="s">
        <v>50</v>
      </c>
      <c r="J10" s="2">
        <v>450</v>
      </c>
    </row>
    <row r="11" spans="1:10" x14ac:dyDescent="0.35">
      <c r="A11">
        <v>10</v>
      </c>
      <c r="B11" s="1" t="s">
        <v>20</v>
      </c>
      <c r="C11" s="1" t="s">
        <v>45</v>
      </c>
      <c r="D11" s="2" t="s">
        <v>31</v>
      </c>
      <c r="E11" s="2">
        <v>450</v>
      </c>
      <c r="F11" s="1" t="s">
        <v>9</v>
      </c>
      <c r="G11" s="1" t="s">
        <v>40</v>
      </c>
      <c r="H11" t="s">
        <v>26</v>
      </c>
      <c r="I11" t="s">
        <v>50</v>
      </c>
      <c r="J11" s="2">
        <v>600</v>
      </c>
    </row>
    <row r="15" spans="1:10" x14ac:dyDescent="0.35">
      <c r="H15" t="str" cm="1">
        <f t="array" ref="H15:I15">'sorting data'!H10:I10</f>
        <v>household</v>
      </c>
      <c r="I15" t="str">
        <v xml:space="preserve"> H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4C847-A25B-4D61-97F6-3CCA5B92E36B}">
  <dimension ref="A2:I11"/>
  <sheetViews>
    <sheetView workbookViewId="0">
      <selection sqref="A1:XFD1"/>
    </sheetView>
  </sheetViews>
  <sheetFormatPr defaultRowHeight="14.5" x14ac:dyDescent="0.35"/>
  <cols>
    <col min="1" max="1" width="36.54296875" customWidth="1"/>
    <col min="2" max="2" width="15.7265625" style="1" customWidth="1"/>
    <col min="3" max="3" width="13.1796875" style="1" bestFit="1" customWidth="1"/>
    <col min="4" max="4" width="16.7265625" style="2" bestFit="1" customWidth="1"/>
    <col min="5" max="5" width="14.54296875" style="2" bestFit="1" customWidth="1"/>
    <col min="6" max="6" width="16.54296875" style="1" customWidth="1"/>
    <col min="8" max="8" width="10.7265625" customWidth="1"/>
    <col min="9" max="9" width="9.1796875" customWidth="1"/>
  </cols>
  <sheetData>
    <row r="2" spans="1:9" x14ac:dyDescent="0.35">
      <c r="A2">
        <v>1</v>
      </c>
      <c r="B2" s="3" t="s">
        <v>1</v>
      </c>
      <c r="C2" s="3" t="s">
        <v>2</v>
      </c>
      <c r="D2" s="4" t="s">
        <v>5</v>
      </c>
      <c r="E2" s="4" t="s">
        <v>6</v>
      </c>
      <c r="F2" s="3" t="s">
        <v>3</v>
      </c>
      <c r="G2" s="3" t="s">
        <v>41</v>
      </c>
      <c r="H2" t="s">
        <v>2</v>
      </c>
      <c r="I2" t="s">
        <v>52</v>
      </c>
    </row>
    <row r="3" spans="1:9" x14ac:dyDescent="0.35">
      <c r="A3">
        <v>2</v>
      </c>
      <c r="B3" s="1" t="s">
        <v>7</v>
      </c>
      <c r="C3" s="1" t="s">
        <v>42</v>
      </c>
      <c r="D3" s="2" t="s">
        <v>8</v>
      </c>
      <c r="E3" s="2">
        <v>300</v>
      </c>
      <c r="F3" s="1" t="s">
        <v>9</v>
      </c>
      <c r="G3" s="1" t="s">
        <v>32</v>
      </c>
      <c r="H3" t="s">
        <v>4</v>
      </c>
      <c r="I3" t="s">
        <v>47</v>
      </c>
    </row>
    <row r="4" spans="1:9" x14ac:dyDescent="0.35">
      <c r="A4">
        <v>3</v>
      </c>
      <c r="B4" s="1" t="s">
        <v>10</v>
      </c>
      <c r="C4" s="1" t="s">
        <v>43</v>
      </c>
      <c r="D4" s="2" t="s">
        <v>12</v>
      </c>
      <c r="E4" s="2">
        <v>500</v>
      </c>
      <c r="F4" s="1" t="s">
        <v>13</v>
      </c>
      <c r="G4" s="1" t="s">
        <v>33</v>
      </c>
      <c r="H4" t="s">
        <v>11</v>
      </c>
      <c r="I4" t="s">
        <v>48</v>
      </c>
    </row>
    <row r="5" spans="1:9" x14ac:dyDescent="0.35">
      <c r="A5">
        <v>4</v>
      </c>
      <c r="B5" s="1" t="s">
        <v>14</v>
      </c>
      <c r="C5" s="1" t="s">
        <v>43</v>
      </c>
      <c r="D5" s="2" t="s">
        <v>21</v>
      </c>
      <c r="E5" s="2">
        <v>200</v>
      </c>
      <c r="F5" s="1" t="s">
        <v>22</v>
      </c>
      <c r="G5" s="1" t="s">
        <v>34</v>
      </c>
      <c r="H5" t="s">
        <v>11</v>
      </c>
      <c r="I5" t="s">
        <v>48</v>
      </c>
    </row>
    <row r="6" spans="1:9" x14ac:dyDescent="0.35">
      <c r="A6">
        <v>5</v>
      </c>
      <c r="B6" s="1" t="s">
        <v>15</v>
      </c>
      <c r="C6" s="1" t="s">
        <v>44</v>
      </c>
      <c r="D6" s="2" t="s">
        <v>24</v>
      </c>
      <c r="E6" s="2">
        <v>1500</v>
      </c>
      <c r="F6" s="1" t="s">
        <v>22</v>
      </c>
      <c r="G6" s="1" t="s">
        <v>35</v>
      </c>
      <c r="H6" t="s">
        <v>23</v>
      </c>
      <c r="I6" t="s">
        <v>49</v>
      </c>
    </row>
    <row r="7" spans="1:9" x14ac:dyDescent="0.35">
      <c r="A7">
        <v>6</v>
      </c>
      <c r="B7" s="1" t="s">
        <v>16</v>
      </c>
      <c r="C7" s="1" t="s">
        <v>45</v>
      </c>
      <c r="D7" s="2" t="s">
        <v>27</v>
      </c>
      <c r="E7" s="2">
        <v>600</v>
      </c>
      <c r="F7" s="1" t="s">
        <v>9</v>
      </c>
      <c r="G7" s="1" t="s">
        <v>36</v>
      </c>
      <c r="H7" t="s">
        <v>26</v>
      </c>
      <c r="I7" t="s">
        <v>50</v>
      </c>
    </row>
    <row r="8" spans="1:9" x14ac:dyDescent="0.35">
      <c r="A8">
        <v>7</v>
      </c>
      <c r="B8" s="1" t="s">
        <v>17</v>
      </c>
      <c r="C8" s="1" t="s">
        <v>43</v>
      </c>
      <c r="D8" s="2" t="s">
        <v>25</v>
      </c>
      <c r="E8" s="2">
        <v>1200</v>
      </c>
      <c r="F8" s="1" t="s">
        <v>9</v>
      </c>
      <c r="G8" s="1" t="s">
        <v>37</v>
      </c>
      <c r="H8" t="s">
        <v>11</v>
      </c>
      <c r="I8" t="s">
        <v>48</v>
      </c>
    </row>
    <row r="9" spans="1:9" x14ac:dyDescent="0.35">
      <c r="A9">
        <v>8</v>
      </c>
      <c r="B9" s="1" t="s">
        <v>18</v>
      </c>
      <c r="C9" s="1" t="s">
        <v>46</v>
      </c>
      <c r="D9" s="2" t="s">
        <v>29</v>
      </c>
      <c r="E9" s="2">
        <v>5000</v>
      </c>
      <c r="F9" s="1" t="s">
        <v>22</v>
      </c>
      <c r="G9" s="1" t="s">
        <v>38</v>
      </c>
      <c r="H9" t="s">
        <v>28</v>
      </c>
      <c r="I9" t="s">
        <v>51</v>
      </c>
    </row>
    <row r="10" spans="1:9" x14ac:dyDescent="0.35">
      <c r="A10">
        <v>9</v>
      </c>
      <c r="B10" s="1" t="s">
        <v>19</v>
      </c>
      <c r="C10" s="1" t="s">
        <v>42</v>
      </c>
      <c r="D10" s="2" t="s">
        <v>30</v>
      </c>
      <c r="E10" s="2">
        <v>200</v>
      </c>
      <c r="F10" s="1" t="s">
        <v>13</v>
      </c>
      <c r="G10" s="1" t="s">
        <v>39</v>
      </c>
      <c r="H10" t="s">
        <v>4</v>
      </c>
      <c r="I10" t="s">
        <v>47</v>
      </c>
    </row>
    <row r="11" spans="1:9" x14ac:dyDescent="0.35">
      <c r="A11">
        <v>10</v>
      </c>
      <c r="B11" s="1" t="s">
        <v>20</v>
      </c>
      <c r="C11" s="1" t="s">
        <v>45</v>
      </c>
      <c r="D11" s="2" t="s">
        <v>31</v>
      </c>
      <c r="E11" s="2">
        <v>450</v>
      </c>
      <c r="F11" s="1" t="s">
        <v>9</v>
      </c>
      <c r="G11" s="1" t="s">
        <v>40</v>
      </c>
      <c r="H11" t="s">
        <v>26</v>
      </c>
      <c r="I11" t="s">
        <v>50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9F257-5B47-4D3B-B4AC-BB89B7D9E7DA}">
  <dimension ref="A1:B12"/>
  <sheetViews>
    <sheetView workbookViewId="0">
      <selection activeCell="F14" sqref="F14"/>
    </sheetView>
  </sheetViews>
  <sheetFormatPr defaultRowHeight="14.5" x14ac:dyDescent="0.35"/>
  <cols>
    <col min="1" max="2" width="10.7265625" customWidth="1"/>
  </cols>
  <sheetData>
    <row r="1" spans="1:2" x14ac:dyDescent="0.35">
      <c r="A1" t="s">
        <v>2</v>
      </c>
    </row>
    <row r="2" spans="1:2" x14ac:dyDescent="0.35">
      <c r="A2" t="s">
        <v>4</v>
      </c>
    </row>
    <row r="3" spans="1:2" x14ac:dyDescent="0.35">
      <c r="A3" t="s">
        <v>11</v>
      </c>
      <c r="B3" t="s">
        <v>2</v>
      </c>
    </row>
    <row r="4" spans="1:2" x14ac:dyDescent="0.35">
      <c r="A4" t="s">
        <v>23</v>
      </c>
      <c r="B4" t="s">
        <v>4</v>
      </c>
    </row>
    <row r="5" spans="1:2" x14ac:dyDescent="0.35">
      <c r="A5" t="s">
        <v>26</v>
      </c>
    </row>
    <row r="6" spans="1:2" x14ac:dyDescent="0.35">
      <c r="A6" t="s">
        <v>28</v>
      </c>
      <c r="B6" t="s">
        <v>11</v>
      </c>
    </row>
    <row r="7" spans="1:2" x14ac:dyDescent="0.35">
      <c r="A7" t="s">
        <v>26</v>
      </c>
    </row>
    <row r="8" spans="1:2" x14ac:dyDescent="0.35">
      <c r="B8" t="s">
        <v>26</v>
      </c>
    </row>
    <row r="9" spans="1:2" x14ac:dyDescent="0.35">
      <c r="B9" t="s">
        <v>11</v>
      </c>
    </row>
    <row r="11" spans="1:2" x14ac:dyDescent="0.35">
      <c r="B11" t="s">
        <v>4</v>
      </c>
    </row>
    <row r="12" spans="1:2" x14ac:dyDescent="0.35">
      <c r="B12" t="s">
        <v>26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275790-71C4-467C-A432-B07E7C2A3D02}">
  <dimension ref="A2:A7"/>
  <sheetViews>
    <sheetView workbookViewId="0">
      <selection sqref="A1:A1048576"/>
    </sheetView>
  </sheetViews>
  <sheetFormatPr defaultRowHeight="14.5" x14ac:dyDescent="0.35"/>
  <cols>
    <col min="1" max="1" width="10.7265625" customWidth="1"/>
  </cols>
  <sheetData>
    <row r="2" spans="1:1" x14ac:dyDescent="0.35">
      <c r="A2" t="s">
        <v>2</v>
      </c>
    </row>
    <row r="3" spans="1:1" x14ac:dyDescent="0.35">
      <c r="A3" t="s">
        <v>4</v>
      </c>
    </row>
    <row r="4" spans="1:1" x14ac:dyDescent="0.35">
      <c r="A4" t="s">
        <v>11</v>
      </c>
    </row>
    <row r="5" spans="1:1" x14ac:dyDescent="0.35">
      <c r="A5" t="s">
        <v>23</v>
      </c>
    </row>
    <row r="6" spans="1:1" x14ac:dyDescent="0.35">
      <c r="A6" t="s">
        <v>26</v>
      </c>
    </row>
    <row r="7" spans="1:1" x14ac:dyDescent="0.35">
      <c r="A7" t="s">
        <v>28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14EF6-147D-4E27-8A4B-024AC64C7E95}">
  <dimension ref="A1:B7"/>
  <sheetViews>
    <sheetView workbookViewId="0">
      <selection activeCell="A6" sqref="A6"/>
    </sheetView>
  </sheetViews>
  <sheetFormatPr defaultRowHeight="14.5" x14ac:dyDescent="0.35"/>
  <cols>
    <col min="1" max="1" width="10.7265625" customWidth="1"/>
  </cols>
  <sheetData>
    <row r="1" spans="1:2" x14ac:dyDescent="0.35">
      <c r="A1" t="s">
        <v>2</v>
      </c>
      <c r="B1" t="str">
        <f>TRIM(A1)</f>
        <v>category</v>
      </c>
    </row>
    <row r="2" spans="1:2" x14ac:dyDescent="0.35">
      <c r="A2" t="s">
        <v>61</v>
      </c>
      <c r="B2" t="str">
        <f t="shared" ref="B2:B7" si="0">TRIM(A2)</f>
        <v>food</v>
      </c>
    </row>
    <row r="3" spans="1:2" x14ac:dyDescent="0.35">
      <c r="A3" t="s">
        <v>11</v>
      </c>
      <c r="B3" t="str">
        <f t="shared" si="0"/>
        <v>grocerry</v>
      </c>
    </row>
    <row r="4" spans="1:2" x14ac:dyDescent="0.35">
      <c r="A4" t="s">
        <v>64</v>
      </c>
      <c r="B4" t="str">
        <f t="shared" si="0"/>
        <v>vl ed</v>
      </c>
    </row>
    <row r="5" spans="1:2" x14ac:dyDescent="0.35">
      <c r="A5" t="s">
        <v>26</v>
      </c>
      <c r="B5" t="str">
        <f>TRIM(A5)</f>
        <v>household</v>
      </c>
    </row>
    <row r="6" spans="1:2" x14ac:dyDescent="0.35">
      <c r="A6" t="s">
        <v>62</v>
      </c>
      <c r="B6" t="str">
        <f t="shared" si="0"/>
        <v>app liances</v>
      </c>
    </row>
    <row r="7" spans="1:2" x14ac:dyDescent="0.35">
      <c r="A7" t="s">
        <v>63</v>
      </c>
      <c r="B7" t="str">
        <f t="shared" si="0"/>
        <v>hous ehold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D7255-3688-41FA-B939-96C0232C460A}">
  <dimension ref="A1:F12"/>
  <sheetViews>
    <sheetView workbookViewId="0"/>
  </sheetViews>
  <sheetFormatPr defaultRowHeight="14.5" x14ac:dyDescent="0.35"/>
  <cols>
    <col min="1" max="1" width="14.54296875" style="2" bestFit="1" customWidth="1"/>
  </cols>
  <sheetData>
    <row r="1" spans="1:6" x14ac:dyDescent="0.35">
      <c r="A1"/>
    </row>
    <row r="3" spans="1:6" x14ac:dyDescent="0.35">
      <c r="A3" s="4" t="s">
        <v>65</v>
      </c>
      <c r="B3" t="s">
        <v>66</v>
      </c>
    </row>
    <row r="4" spans="1:6" x14ac:dyDescent="0.35">
      <c r="A4" s="14">
        <v>3</v>
      </c>
      <c r="B4">
        <v>0</v>
      </c>
    </row>
    <row r="5" spans="1:6" x14ac:dyDescent="0.35">
      <c r="A5" s="14">
        <v>5</v>
      </c>
      <c r="B5">
        <v>0</v>
      </c>
    </row>
    <row r="6" spans="1:6" x14ac:dyDescent="0.35">
      <c r="A6" s="14">
        <v>2</v>
      </c>
      <c r="B6">
        <v>0</v>
      </c>
    </row>
    <row r="7" spans="1:6" x14ac:dyDescent="0.35">
      <c r="A7" s="14">
        <v>1</v>
      </c>
      <c r="B7">
        <v>500</v>
      </c>
      <c r="E7" s="15">
        <v>5000860</v>
      </c>
    </row>
    <row r="8" spans="1:6" x14ac:dyDescent="0.35">
      <c r="A8" s="14">
        <v>6</v>
      </c>
      <c r="B8">
        <v>0</v>
      </c>
      <c r="E8">
        <v>482329</v>
      </c>
      <c r="F8">
        <v>63377</v>
      </c>
    </row>
    <row r="9" spans="1:6" x14ac:dyDescent="0.35">
      <c r="A9" s="14">
        <v>1</v>
      </c>
      <c r="B9">
        <v>200</v>
      </c>
      <c r="D9" t="str">
        <f>B7&amp;A7&amp;B9</f>
        <v>5001200</v>
      </c>
    </row>
    <row r="10" spans="1:6" x14ac:dyDescent="0.35">
      <c r="A10" s="14">
        <v>5</v>
      </c>
      <c r="B10">
        <v>0</v>
      </c>
    </row>
    <row r="11" spans="1:6" x14ac:dyDescent="0.35">
      <c r="A11" s="14">
        <v>2</v>
      </c>
      <c r="B11">
        <v>0</v>
      </c>
    </row>
    <row r="12" spans="1:6" x14ac:dyDescent="0.35">
      <c r="A12" s="14">
        <v>4</v>
      </c>
      <c r="B12">
        <v>50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53C6B-2E53-4419-9669-FE9803CB6927}">
  <dimension ref="B2:S9"/>
  <sheetViews>
    <sheetView tabSelected="1" topLeftCell="R1" workbookViewId="0">
      <selection activeCell="AA10" sqref="AA10"/>
    </sheetView>
  </sheetViews>
  <sheetFormatPr defaultRowHeight="14.5" x14ac:dyDescent="0.35"/>
  <cols>
    <col min="3" max="3" width="12" customWidth="1"/>
    <col min="4" max="4" width="9.81640625" bestFit="1" customWidth="1"/>
    <col min="5" max="5" width="11" bestFit="1" customWidth="1"/>
    <col min="6" max="6" width="10.1796875" bestFit="1" customWidth="1"/>
    <col min="8" max="8" width="20.7265625" bestFit="1" customWidth="1"/>
    <col min="9" max="9" width="20.453125" bestFit="1" customWidth="1"/>
    <col min="10" max="10" width="23.7265625" bestFit="1" customWidth="1"/>
    <col min="11" max="11" width="18.26953125" bestFit="1" customWidth="1"/>
    <col min="12" max="12" width="7.7265625" bestFit="1" customWidth="1"/>
    <col min="19" max="19" width="10.81640625" bestFit="1" customWidth="1"/>
  </cols>
  <sheetData>
    <row r="2" spans="2:19" ht="15.5" x14ac:dyDescent="0.35">
      <c r="B2" t="s">
        <v>67</v>
      </c>
      <c r="C2" t="s">
        <v>68</v>
      </c>
      <c r="D2" t="s">
        <v>69</v>
      </c>
      <c r="E2" t="str">
        <f t="shared" ref="E2:F9" si="0">PROPER(C2)</f>
        <v xml:space="preserve">First Name </v>
      </c>
      <c r="F2" t="str">
        <f t="shared" si="0"/>
        <v>Last Name</v>
      </c>
      <c r="H2" s="16" t="s">
        <v>87</v>
      </c>
      <c r="I2" s="16" t="s">
        <v>90</v>
      </c>
      <c r="J2" s="16" t="s">
        <v>91</v>
      </c>
      <c r="K2" s="16" t="s">
        <v>92</v>
      </c>
      <c r="L2" s="16" t="s">
        <v>93</v>
      </c>
      <c r="M2" s="16" t="s">
        <v>94</v>
      </c>
      <c r="N2" s="16" t="s">
        <v>95</v>
      </c>
      <c r="O2" s="16" t="s">
        <v>96</v>
      </c>
      <c r="P2" s="16" t="s">
        <v>97</v>
      </c>
      <c r="Q2" s="16" t="s">
        <v>98</v>
      </c>
      <c r="R2" s="16" t="s">
        <v>99</v>
      </c>
      <c r="S2" s="16" t="s">
        <v>100</v>
      </c>
    </row>
    <row r="3" spans="2:19" x14ac:dyDescent="0.35">
      <c r="B3" t="s">
        <v>88</v>
      </c>
      <c r="C3" t="s">
        <v>74</v>
      </c>
      <c r="D3" t="s">
        <v>75</v>
      </c>
      <c r="E3" t="str">
        <f t="shared" si="0"/>
        <v>Abhishek</v>
      </c>
      <c r="F3" t="str">
        <f t="shared" si="0"/>
        <v>Puttu</v>
      </c>
      <c r="H3" t="str">
        <f>CONCATENATE(B3," ",E3," ",F3)</f>
        <v>Mr. Abhishek Puttu</v>
      </c>
      <c r="I3" t="str">
        <f>LOWER(H3)</f>
        <v>mr. abhishek puttu</v>
      </c>
      <c r="J3" t="str">
        <f>UPPER(I3)</f>
        <v>MR. ABHISHEK PUTTU</v>
      </c>
      <c r="K3" t="str">
        <f>PROPER(J3)</f>
        <v>Mr. Abhishek Puttu</v>
      </c>
      <c r="L3">
        <f>LEN(H3)</f>
        <v>18</v>
      </c>
      <c r="M3" t="str">
        <f>LEFT(E3,3)</f>
        <v>Abh</v>
      </c>
      <c r="N3" t="str">
        <f>RIGHT(E3,3)</f>
        <v>hek</v>
      </c>
      <c r="O3" t="str">
        <f>MID(K3,2,4)</f>
        <v>r. A</v>
      </c>
      <c r="P3">
        <f>FIND("h",I3)</f>
        <v>7</v>
      </c>
      <c r="Q3">
        <f>SEARCH("a",J3)</f>
        <v>5</v>
      </c>
      <c r="R3" t="str">
        <f>REPLACE(F3,2,3,"I")</f>
        <v>PIu</v>
      </c>
      <c r="S3" t="str">
        <f>SUBSTITUTE(F3,"t","i")</f>
        <v>Puiiu</v>
      </c>
    </row>
    <row r="4" spans="2:19" x14ac:dyDescent="0.35">
      <c r="B4" t="s">
        <v>89</v>
      </c>
      <c r="C4" t="s">
        <v>76</v>
      </c>
      <c r="D4" t="s">
        <v>75</v>
      </c>
      <c r="E4" t="str">
        <f t="shared" si="0"/>
        <v>Gotham</v>
      </c>
      <c r="F4" t="str">
        <f t="shared" si="0"/>
        <v>Puttu</v>
      </c>
      <c r="H4" t="str">
        <f>CONCATENATE(B4," ",E4," ",F4)</f>
        <v>master. Gotham Puttu</v>
      </c>
      <c r="I4" t="str">
        <f t="shared" ref="I4:I9" si="1">LOWER(H4)</f>
        <v>master. gotham puttu</v>
      </c>
      <c r="J4" t="str">
        <f t="shared" ref="J4:J9" si="2">UPPER(I4)</f>
        <v>MASTER. GOTHAM PUTTU</v>
      </c>
      <c r="K4" t="str">
        <f t="shared" ref="K4:K9" si="3">PROPER(J4)</f>
        <v>Master. Gotham Puttu</v>
      </c>
      <c r="L4">
        <f t="shared" ref="L4:L9" si="4">LEN(H4)</f>
        <v>20</v>
      </c>
      <c r="M4" t="str">
        <f t="shared" ref="M4:M9" si="5">LEFT(E4,3)</f>
        <v>Got</v>
      </c>
      <c r="N4" t="str">
        <f t="shared" ref="N4:N9" si="6">RIGHT(E4,3)</f>
        <v>ham</v>
      </c>
      <c r="O4" t="str">
        <f>MID(K4,2,4)</f>
        <v>aste</v>
      </c>
      <c r="P4">
        <f t="shared" ref="P4:P9" si="7">FIND("h",I4)</f>
        <v>12</v>
      </c>
      <c r="Q4">
        <f t="shared" ref="Q4:Q9" si="8">SEARCH("a",J4)</f>
        <v>2</v>
      </c>
      <c r="R4" t="str">
        <f t="shared" ref="R4:R9" si="9">REPLACE(F4,2,3,"I")</f>
        <v>PIu</v>
      </c>
      <c r="S4" t="str">
        <f t="shared" ref="S4:S9" si="10">SUBSTITUTE(F4,"t","i")</f>
        <v>Puiiu</v>
      </c>
    </row>
    <row r="5" spans="2:19" x14ac:dyDescent="0.35">
      <c r="B5" t="s">
        <v>71</v>
      </c>
      <c r="C5" t="s">
        <v>77</v>
      </c>
      <c r="D5" t="s">
        <v>78</v>
      </c>
      <c r="E5" t="str">
        <f t="shared" si="0"/>
        <v xml:space="preserve">Kavya </v>
      </c>
      <c r="F5" t="str">
        <f t="shared" si="0"/>
        <v>Keerthi</v>
      </c>
      <c r="H5" t="str">
        <f t="shared" ref="H5:H8" si="11">CONCATENATE(B5," ",E5," ",F5)</f>
        <v>Mrs Kavya  Keerthi</v>
      </c>
      <c r="I5" t="str">
        <f t="shared" si="1"/>
        <v>mrs kavya  keerthi</v>
      </c>
      <c r="J5" t="str">
        <f t="shared" si="2"/>
        <v>MRS KAVYA  KEERTHI</v>
      </c>
      <c r="K5" t="str">
        <f t="shared" si="3"/>
        <v>Mrs Kavya  Keerthi</v>
      </c>
      <c r="L5">
        <f t="shared" si="4"/>
        <v>18</v>
      </c>
      <c r="M5" t="str">
        <f t="shared" si="5"/>
        <v>Kav</v>
      </c>
      <c r="N5" t="str">
        <f t="shared" si="6"/>
        <v xml:space="preserve">ya </v>
      </c>
      <c r="O5" t="str">
        <f t="shared" ref="O5:O9" si="12">MID(K5,2,4)</f>
        <v>rs K</v>
      </c>
      <c r="P5">
        <f t="shared" si="7"/>
        <v>17</v>
      </c>
      <c r="Q5">
        <f t="shared" si="8"/>
        <v>6</v>
      </c>
      <c r="R5" t="str">
        <f t="shared" si="9"/>
        <v>KIthi</v>
      </c>
      <c r="S5" t="str">
        <f t="shared" si="10"/>
        <v>Keerihi</v>
      </c>
    </row>
    <row r="6" spans="2:19" x14ac:dyDescent="0.35">
      <c r="B6" t="s">
        <v>72</v>
      </c>
      <c r="C6" t="s">
        <v>79</v>
      </c>
      <c r="D6" t="s">
        <v>80</v>
      </c>
      <c r="E6" t="str">
        <f t="shared" si="0"/>
        <v xml:space="preserve">Vaishanvi </v>
      </c>
      <c r="F6" t="str">
        <f t="shared" si="0"/>
        <v>Gowda</v>
      </c>
      <c r="H6" t="str">
        <f t="shared" si="11"/>
        <v>Ms Vaishanvi  Gowda</v>
      </c>
      <c r="I6" t="str">
        <f t="shared" si="1"/>
        <v>ms vaishanvi  gowda</v>
      </c>
      <c r="J6" t="str">
        <f t="shared" si="2"/>
        <v>MS VAISHANVI  GOWDA</v>
      </c>
      <c r="K6" t="str">
        <f t="shared" si="3"/>
        <v>Ms Vaishanvi  Gowda</v>
      </c>
      <c r="L6">
        <f t="shared" si="4"/>
        <v>19</v>
      </c>
      <c r="M6" t="str">
        <f t="shared" si="5"/>
        <v>Vai</v>
      </c>
      <c r="N6" t="str">
        <f t="shared" si="6"/>
        <v xml:space="preserve">vi </v>
      </c>
      <c r="O6" t="str">
        <f t="shared" si="12"/>
        <v>s Va</v>
      </c>
      <c r="P6">
        <f t="shared" si="7"/>
        <v>8</v>
      </c>
      <c r="Q6">
        <f t="shared" si="8"/>
        <v>5</v>
      </c>
      <c r="R6" t="str">
        <f t="shared" si="9"/>
        <v>GIa</v>
      </c>
      <c r="S6" t="str">
        <f t="shared" si="10"/>
        <v>Gowda</v>
      </c>
    </row>
    <row r="7" spans="2:19" x14ac:dyDescent="0.35">
      <c r="B7" t="s">
        <v>73</v>
      </c>
      <c r="C7" t="s">
        <v>81</v>
      </c>
      <c r="D7" t="s">
        <v>82</v>
      </c>
      <c r="E7" t="str">
        <f t="shared" si="0"/>
        <v xml:space="preserve">Ashwath </v>
      </c>
      <c r="F7" t="str">
        <f t="shared" si="0"/>
        <v>Narayan</v>
      </c>
      <c r="H7" t="str">
        <f t="shared" si="11"/>
        <v>Dr Ashwath  Narayan</v>
      </c>
      <c r="I7" t="str">
        <f t="shared" si="1"/>
        <v>dr ashwath  narayan</v>
      </c>
      <c r="J7" t="str">
        <f t="shared" si="2"/>
        <v>DR ASHWATH  NARAYAN</v>
      </c>
      <c r="K7" t="str">
        <f t="shared" si="3"/>
        <v>Dr Ashwath  Narayan</v>
      </c>
      <c r="L7">
        <f t="shared" si="4"/>
        <v>19</v>
      </c>
      <c r="M7" t="str">
        <f t="shared" si="5"/>
        <v>Ash</v>
      </c>
      <c r="N7" t="str">
        <f t="shared" si="6"/>
        <v xml:space="preserve">th </v>
      </c>
      <c r="O7" t="str">
        <f t="shared" si="12"/>
        <v>r As</v>
      </c>
      <c r="P7">
        <f t="shared" si="7"/>
        <v>6</v>
      </c>
      <c r="Q7">
        <f t="shared" si="8"/>
        <v>4</v>
      </c>
      <c r="R7" t="str">
        <f t="shared" si="9"/>
        <v>NIyan</v>
      </c>
      <c r="S7" t="str">
        <f t="shared" si="10"/>
        <v>Narayan</v>
      </c>
    </row>
    <row r="8" spans="2:19" x14ac:dyDescent="0.35">
      <c r="B8" t="s">
        <v>70</v>
      </c>
      <c r="C8" t="s">
        <v>83</v>
      </c>
      <c r="D8" t="s">
        <v>84</v>
      </c>
      <c r="E8" t="str">
        <f t="shared" si="0"/>
        <v>Kenil</v>
      </c>
      <c r="F8" t="str">
        <f t="shared" si="0"/>
        <v>Bhalala</v>
      </c>
      <c r="H8" t="str">
        <f t="shared" si="11"/>
        <v>Mr Kenil Bhalala</v>
      </c>
      <c r="I8" t="str">
        <f t="shared" si="1"/>
        <v>mr kenil bhalala</v>
      </c>
      <c r="J8" t="str">
        <f t="shared" si="2"/>
        <v>MR KENIL BHALALA</v>
      </c>
      <c r="K8" t="str">
        <f t="shared" si="3"/>
        <v>Mr Kenil Bhalala</v>
      </c>
      <c r="L8">
        <f t="shared" si="4"/>
        <v>16</v>
      </c>
      <c r="M8" t="str">
        <f t="shared" si="5"/>
        <v>Ken</v>
      </c>
      <c r="N8" t="str">
        <f t="shared" si="6"/>
        <v>nil</v>
      </c>
      <c r="O8" t="str">
        <f t="shared" si="12"/>
        <v>r Ke</v>
      </c>
      <c r="P8">
        <f t="shared" si="7"/>
        <v>11</v>
      </c>
      <c r="Q8">
        <f t="shared" si="8"/>
        <v>12</v>
      </c>
      <c r="R8" t="str">
        <f t="shared" si="9"/>
        <v>BIala</v>
      </c>
      <c r="S8" t="str">
        <f t="shared" si="10"/>
        <v>Bhalala</v>
      </c>
    </row>
    <row r="9" spans="2:19" x14ac:dyDescent="0.35">
      <c r="B9" t="s">
        <v>71</v>
      </c>
      <c r="C9" t="s">
        <v>85</v>
      </c>
      <c r="D9" t="s">
        <v>86</v>
      </c>
      <c r="E9" t="str">
        <f t="shared" si="0"/>
        <v xml:space="preserve">Rishav </v>
      </c>
      <c r="F9" t="str">
        <f t="shared" si="0"/>
        <v>Sharma</v>
      </c>
      <c r="H9" t="str">
        <f>CONCATENATE(B9," ",E9," ",F9)</f>
        <v>Mrs Rishav  Sharma</v>
      </c>
      <c r="I9" t="str">
        <f t="shared" si="1"/>
        <v>mrs rishav  sharma</v>
      </c>
      <c r="J9" t="str">
        <f t="shared" si="2"/>
        <v>MRS RISHAV  SHARMA</v>
      </c>
      <c r="K9" t="str">
        <f t="shared" si="3"/>
        <v>Mrs Rishav  Sharma</v>
      </c>
      <c r="L9">
        <f t="shared" si="4"/>
        <v>18</v>
      </c>
      <c r="M9" t="str">
        <f t="shared" si="5"/>
        <v>Ris</v>
      </c>
      <c r="N9" t="str">
        <f t="shared" si="6"/>
        <v xml:space="preserve">av </v>
      </c>
      <c r="O9" t="str">
        <f t="shared" si="12"/>
        <v>rs R</v>
      </c>
      <c r="P9">
        <f t="shared" si="7"/>
        <v>8</v>
      </c>
      <c r="Q9">
        <f t="shared" si="8"/>
        <v>9</v>
      </c>
      <c r="R9" t="str">
        <f t="shared" si="9"/>
        <v>SIma</v>
      </c>
      <c r="S9" t="str">
        <f t="shared" si="10"/>
        <v>Sharma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CDD27-815E-426F-8E28-970BF30B045F}">
  <dimension ref="A1:H10"/>
  <sheetViews>
    <sheetView workbookViewId="0">
      <selection activeCell="I4" sqref="I4"/>
    </sheetView>
  </sheetViews>
  <sheetFormatPr defaultRowHeight="14.5" x14ac:dyDescent="0.35"/>
  <cols>
    <col min="1" max="1" width="11.7265625" bestFit="1" customWidth="1"/>
    <col min="2" max="2" width="5.453125" bestFit="1" customWidth="1"/>
    <col min="3" max="3" width="14.54296875" bestFit="1" customWidth="1"/>
    <col min="5" max="5" width="10.26953125" bestFit="1" customWidth="1"/>
  </cols>
  <sheetData>
    <row r="1" spans="1:8" x14ac:dyDescent="0.35">
      <c r="A1" s="17" t="s">
        <v>5</v>
      </c>
      <c r="B1" s="17" t="s">
        <v>6</v>
      </c>
      <c r="C1" s="18" t="s">
        <v>3</v>
      </c>
      <c r="E1" s="23" t="s">
        <v>101</v>
      </c>
      <c r="F1" s="23" t="s">
        <v>102</v>
      </c>
      <c r="G1" s="23" t="s">
        <v>103</v>
      </c>
      <c r="H1" s="23" t="s">
        <v>104</v>
      </c>
    </row>
    <row r="2" spans="1:8" x14ac:dyDescent="0.35">
      <c r="A2" s="19" t="s">
        <v>8</v>
      </c>
      <c r="B2" s="19">
        <v>300</v>
      </c>
      <c r="C2" s="20" t="s">
        <v>9</v>
      </c>
      <c r="E2" t="b">
        <f>B2&lt;30</f>
        <v>0</v>
      </c>
      <c r="F2" t="str">
        <f>IF(B2&gt;200,"greater","lesser")</f>
        <v>greater</v>
      </c>
      <c r="G2" t="str">
        <f>IF(AND(C2="upi",B2=300),"best","worst")</f>
        <v>best</v>
      </c>
      <c r="H2" t="str">
        <f>IF(OR(C2="upi",B2=300),"good","bad")</f>
        <v>good</v>
      </c>
    </row>
    <row r="3" spans="1:8" x14ac:dyDescent="0.35">
      <c r="A3" s="21" t="s">
        <v>12</v>
      </c>
      <c r="B3" s="21">
        <v>500</v>
      </c>
      <c r="C3" s="22" t="s">
        <v>13</v>
      </c>
      <c r="E3" t="b">
        <f>B3&gt;600</f>
        <v>0</v>
      </c>
      <c r="F3" t="str">
        <f t="shared" ref="F3:F9" si="0">IF(B3&gt;200,"greater","lesser")</f>
        <v>greater</v>
      </c>
      <c r="G3" t="str">
        <f t="shared" ref="G3:G9" si="1">IF(AND(C3="upi",B3=300),"best","worst")</f>
        <v>worst</v>
      </c>
      <c r="H3" t="str">
        <f t="shared" ref="H3:H9" si="2">IF(OR(C3="upi",B3=300),"good","bad")</f>
        <v>bad</v>
      </c>
    </row>
    <row r="4" spans="1:8" x14ac:dyDescent="0.35">
      <c r="A4" s="19" t="s">
        <v>21</v>
      </c>
      <c r="B4" s="19">
        <v>200</v>
      </c>
      <c r="C4" s="20" t="s">
        <v>22</v>
      </c>
      <c r="E4" t="b">
        <f>B4&gt;22</f>
        <v>1</v>
      </c>
      <c r="F4" t="str">
        <f t="shared" si="0"/>
        <v>lesser</v>
      </c>
      <c r="G4" t="str">
        <f t="shared" si="1"/>
        <v>worst</v>
      </c>
      <c r="H4" t="str">
        <f t="shared" si="2"/>
        <v>bad</v>
      </c>
    </row>
    <row r="5" spans="1:8" x14ac:dyDescent="0.35">
      <c r="A5" s="21" t="s">
        <v>24</v>
      </c>
      <c r="B5" s="21">
        <v>1500</v>
      </c>
      <c r="C5" s="22" t="s">
        <v>22</v>
      </c>
      <c r="F5" t="str">
        <f t="shared" si="0"/>
        <v>greater</v>
      </c>
      <c r="G5" t="str">
        <f t="shared" si="1"/>
        <v>worst</v>
      </c>
      <c r="H5" t="str">
        <f t="shared" si="2"/>
        <v>bad</v>
      </c>
    </row>
    <row r="6" spans="1:8" x14ac:dyDescent="0.35">
      <c r="A6" s="19" t="s">
        <v>27</v>
      </c>
      <c r="B6" s="19">
        <v>600</v>
      </c>
      <c r="C6" s="20" t="s">
        <v>9</v>
      </c>
      <c r="F6" t="str">
        <f t="shared" si="0"/>
        <v>greater</v>
      </c>
      <c r="G6" t="str">
        <f t="shared" si="1"/>
        <v>worst</v>
      </c>
      <c r="H6" t="str">
        <f t="shared" si="2"/>
        <v>good</v>
      </c>
    </row>
    <row r="7" spans="1:8" x14ac:dyDescent="0.35">
      <c r="A7" s="21" t="s">
        <v>25</v>
      </c>
      <c r="B7" s="21">
        <v>1200</v>
      </c>
      <c r="C7" s="22" t="s">
        <v>9</v>
      </c>
      <c r="F7" t="str">
        <f t="shared" si="0"/>
        <v>greater</v>
      </c>
      <c r="G7" t="str">
        <f t="shared" si="1"/>
        <v>worst</v>
      </c>
      <c r="H7" t="str">
        <f t="shared" si="2"/>
        <v>good</v>
      </c>
    </row>
    <row r="8" spans="1:8" x14ac:dyDescent="0.35">
      <c r="A8" s="19" t="s">
        <v>29</v>
      </c>
      <c r="B8" s="19">
        <v>5000</v>
      </c>
      <c r="C8" s="20" t="s">
        <v>22</v>
      </c>
      <c r="F8" t="str">
        <f t="shared" si="0"/>
        <v>greater</v>
      </c>
      <c r="G8" t="str">
        <f t="shared" si="1"/>
        <v>worst</v>
      </c>
      <c r="H8" t="str">
        <f t="shared" si="2"/>
        <v>bad</v>
      </c>
    </row>
    <row r="9" spans="1:8" x14ac:dyDescent="0.35">
      <c r="A9" s="21" t="s">
        <v>30</v>
      </c>
      <c r="B9" s="21">
        <v>200</v>
      </c>
      <c r="C9" s="22" t="s">
        <v>13</v>
      </c>
      <c r="F9" t="str">
        <f t="shared" si="0"/>
        <v>lesser</v>
      </c>
      <c r="G9" t="str">
        <f t="shared" si="1"/>
        <v>worst</v>
      </c>
      <c r="H9" t="str">
        <f t="shared" si="2"/>
        <v>bad</v>
      </c>
    </row>
    <row r="10" spans="1:8" x14ac:dyDescent="0.35">
      <c r="A10" s="19" t="s">
        <v>31</v>
      </c>
      <c r="B10" s="19">
        <v>450</v>
      </c>
      <c r="C10" s="20" t="s">
        <v>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A40839-3328-4620-9B04-C093021672D5}">
  <dimension ref="A1:M2"/>
  <sheetViews>
    <sheetView workbookViewId="0">
      <selection activeCell="M2" sqref="M2"/>
    </sheetView>
  </sheetViews>
  <sheetFormatPr defaultRowHeight="14.5" x14ac:dyDescent="0.35"/>
  <cols>
    <col min="1" max="1" width="10.08984375" bestFit="1" customWidth="1"/>
    <col min="2" max="2" width="15.1796875" bestFit="1" customWidth="1"/>
    <col min="6" max="6" width="10.08984375" bestFit="1" customWidth="1"/>
    <col min="10" max="10" width="15.1796875" bestFit="1" customWidth="1"/>
    <col min="11" max="11" width="10.54296875" bestFit="1" customWidth="1"/>
    <col min="12" max="12" width="13.6328125" bestFit="1" customWidth="1"/>
    <col min="13" max="13" width="11.54296875" bestFit="1" customWidth="1"/>
  </cols>
  <sheetData>
    <row r="1" spans="1:13" x14ac:dyDescent="0.35">
      <c r="A1" s="23" t="s">
        <v>105</v>
      </c>
      <c r="B1" s="23" t="s">
        <v>106</v>
      </c>
      <c r="C1" s="23" t="s">
        <v>105</v>
      </c>
      <c r="D1" s="23" t="s">
        <v>107</v>
      </c>
      <c r="E1" s="23" t="s">
        <v>108</v>
      </c>
      <c r="F1" s="23" t="s">
        <v>109</v>
      </c>
      <c r="G1" s="23" t="s">
        <v>110</v>
      </c>
      <c r="H1" s="23" t="s">
        <v>111</v>
      </c>
      <c r="I1" s="23" t="s">
        <v>112</v>
      </c>
      <c r="J1" s="23" t="s">
        <v>113</v>
      </c>
      <c r="K1" s="23" t="s">
        <v>114</v>
      </c>
      <c r="L1" s="23" t="s">
        <v>115</v>
      </c>
      <c r="M1" s="23" t="s">
        <v>116</v>
      </c>
    </row>
    <row r="2" spans="1:13" x14ac:dyDescent="0.35">
      <c r="A2" s="13">
        <f ca="1">TODAY()</f>
        <v>45490</v>
      </c>
      <c r="B2" s="24">
        <f ca="1">NOW()</f>
        <v>45490.663346759262</v>
      </c>
      <c r="C2">
        <f ca="1">DAY(A2)</f>
        <v>17</v>
      </c>
      <c r="D2">
        <f ca="1">MONTH(B2)</f>
        <v>7</v>
      </c>
      <c r="E2">
        <f ca="1">YEAR(B2)</f>
        <v>2024</v>
      </c>
      <c r="F2" s="13">
        <f ca="1">DATE(E2,D2,C2)</f>
        <v>45490</v>
      </c>
      <c r="G2">
        <f ca="1">HOUR(B2)</f>
        <v>15</v>
      </c>
      <c r="H2">
        <f ca="1">MINUTE(B2)</f>
        <v>55</v>
      </c>
      <c r="I2">
        <f ca="1">SECOND(B2)</f>
        <v>13</v>
      </c>
      <c r="J2" s="24">
        <f ca="1">B2-3</f>
        <v>45487.663346759262</v>
      </c>
      <c r="K2" s="13">
        <f ca="1">A2+3</f>
        <v>45493</v>
      </c>
      <c r="L2" s="13">
        <f ca="1">EDATE(A2,3)</f>
        <v>45582</v>
      </c>
      <c r="M2" s="13">
        <f ca="1">EDATE(A2,(12*3))</f>
        <v>46585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41A52-F607-47A6-9432-59D0190872AF}">
  <dimension ref="A1:P12"/>
  <sheetViews>
    <sheetView workbookViewId="0">
      <selection activeCell="R3" sqref="R3"/>
    </sheetView>
  </sheetViews>
  <sheetFormatPr defaultRowHeight="14.5" x14ac:dyDescent="0.35"/>
  <cols>
    <col min="1" max="1" width="2.81640625" bestFit="1" customWidth="1"/>
    <col min="2" max="2" width="15.7265625" style="1" customWidth="1"/>
    <col min="3" max="3" width="13.1796875" style="1" bestFit="1" customWidth="1"/>
    <col min="4" max="4" width="16.7265625" style="2" bestFit="1" customWidth="1"/>
    <col min="5" max="5" width="14.54296875" style="2" bestFit="1" customWidth="1"/>
    <col min="6" max="6" width="16.54296875" style="1" customWidth="1"/>
    <col min="8" max="8" width="10.7265625" customWidth="1"/>
    <col min="9" max="9" width="9.1796875" customWidth="1"/>
  </cols>
  <sheetData>
    <row r="1" spans="1:16" ht="28.5" x14ac:dyDescent="0.65">
      <c r="A1" s="31" t="s">
        <v>0</v>
      </c>
      <c r="B1" s="31"/>
      <c r="C1" s="31"/>
      <c r="D1" s="31"/>
      <c r="E1" s="31"/>
      <c r="F1" s="31"/>
      <c r="G1" s="31"/>
    </row>
    <row r="3" spans="1:16" x14ac:dyDescent="0.35">
      <c r="A3">
        <v>1</v>
      </c>
      <c r="B3" s="3" t="s">
        <v>1</v>
      </c>
      <c r="C3" s="3" t="s">
        <v>2</v>
      </c>
      <c r="D3" s="4" t="s">
        <v>5</v>
      </c>
      <c r="E3" s="4" t="s">
        <v>6</v>
      </c>
      <c r="F3" s="3" t="s">
        <v>3</v>
      </c>
      <c r="G3" s="3" t="s">
        <v>41</v>
      </c>
      <c r="H3" t="s">
        <v>2</v>
      </c>
      <c r="I3" t="s">
        <v>52</v>
      </c>
      <c r="J3" t="s">
        <v>117</v>
      </c>
      <c r="K3" t="s">
        <v>118</v>
      </c>
      <c r="L3" t="s">
        <v>119</v>
      </c>
      <c r="M3" t="s">
        <v>120</v>
      </c>
      <c r="N3" t="s">
        <v>121</v>
      </c>
      <c r="O3" t="s">
        <v>122</v>
      </c>
      <c r="P3" t="s">
        <v>123</v>
      </c>
    </row>
    <row r="4" spans="1:16" x14ac:dyDescent="0.35">
      <c r="A4">
        <v>2</v>
      </c>
      <c r="B4" s="1" t="s">
        <v>7</v>
      </c>
      <c r="C4" s="1" t="s">
        <v>42</v>
      </c>
      <c r="D4" s="2" t="s">
        <v>8</v>
      </c>
      <c r="E4" s="2">
        <v>300</v>
      </c>
      <c r="F4" s="1" t="s">
        <v>9</v>
      </c>
      <c r="G4" s="1" t="s">
        <v>32</v>
      </c>
      <c r="H4" t="s">
        <v>4</v>
      </c>
      <c r="I4" t="s">
        <v>47</v>
      </c>
      <c r="J4">
        <f>SUM(Table28[Price])</f>
        <v>9950</v>
      </c>
      <c r="K4">
        <f>SUMIF(Table28[payment mode],"upi",Table28[Price])</f>
        <v>2550</v>
      </c>
      <c r="L4">
        <f>SUMIFS(Table28[Price],Table28[payment mode],"upi",Table416[category],"household")</f>
        <v>1050</v>
      </c>
      <c r="M4" s="25">
        <f>COUNT(Table28[Price])</f>
        <v>9</v>
      </c>
      <c r="N4" s="25">
        <f>COUNTIF(Table28[payment mode],"card")</f>
        <v>3</v>
      </c>
      <c r="O4" s="25">
        <f>COUNTIFS(Table28[payment mode],"upi",Table416[category],"grocerry")</f>
        <v>1</v>
      </c>
      <c r="P4" s="25">
        <f t="shared" ref="P4" si="0">COUNTA(E4:E8)</f>
        <v>5</v>
      </c>
    </row>
    <row r="5" spans="1:16" x14ac:dyDescent="0.35">
      <c r="A5">
        <v>3</v>
      </c>
      <c r="B5" s="1" t="s">
        <v>10</v>
      </c>
      <c r="C5" s="1" t="s">
        <v>43</v>
      </c>
      <c r="D5" s="2" t="s">
        <v>12</v>
      </c>
      <c r="E5" s="2">
        <v>500</v>
      </c>
      <c r="F5" s="1" t="s">
        <v>13</v>
      </c>
      <c r="G5" s="1" t="s">
        <v>33</v>
      </c>
      <c r="H5" t="s">
        <v>11</v>
      </c>
      <c r="I5" t="s">
        <v>48</v>
      </c>
      <c r="M5" s="25"/>
      <c r="N5" s="25"/>
      <c r="O5" s="25"/>
      <c r="P5" s="25"/>
    </row>
    <row r="6" spans="1:16" x14ac:dyDescent="0.35">
      <c r="A6">
        <v>4</v>
      </c>
      <c r="B6" s="1" t="s">
        <v>14</v>
      </c>
      <c r="C6" s="1" t="s">
        <v>43</v>
      </c>
      <c r="D6" s="2" t="s">
        <v>21</v>
      </c>
      <c r="E6" s="2">
        <v>200</v>
      </c>
      <c r="F6" s="1" t="s">
        <v>22</v>
      </c>
      <c r="G6" s="1" t="s">
        <v>34</v>
      </c>
      <c r="H6" t="s">
        <v>11</v>
      </c>
      <c r="I6" t="s">
        <v>48</v>
      </c>
      <c r="M6" s="25"/>
      <c r="N6" s="25"/>
      <c r="O6" s="25"/>
      <c r="P6" s="25"/>
    </row>
    <row r="7" spans="1:16" x14ac:dyDescent="0.35">
      <c r="A7">
        <v>5</v>
      </c>
      <c r="B7" s="1" t="s">
        <v>15</v>
      </c>
      <c r="C7" s="1" t="s">
        <v>44</v>
      </c>
      <c r="D7" s="2" t="s">
        <v>24</v>
      </c>
      <c r="E7" s="2">
        <v>1500</v>
      </c>
      <c r="F7" s="1" t="s">
        <v>22</v>
      </c>
      <c r="G7" s="1" t="s">
        <v>35</v>
      </c>
      <c r="H7" t="s">
        <v>23</v>
      </c>
      <c r="I7" t="s">
        <v>49</v>
      </c>
      <c r="M7" s="25"/>
      <c r="N7" s="25"/>
      <c r="O7" s="25"/>
      <c r="P7" s="25"/>
    </row>
    <row r="8" spans="1:16" x14ac:dyDescent="0.35">
      <c r="A8">
        <v>6</v>
      </c>
      <c r="B8" s="1" t="s">
        <v>16</v>
      </c>
      <c r="C8" s="1" t="s">
        <v>45</v>
      </c>
      <c r="D8" s="2" t="s">
        <v>27</v>
      </c>
      <c r="E8" s="2">
        <v>600</v>
      </c>
      <c r="F8" s="1" t="s">
        <v>9</v>
      </c>
      <c r="G8" s="1" t="s">
        <v>36</v>
      </c>
      <c r="H8" t="s">
        <v>26</v>
      </c>
      <c r="I8" t="s">
        <v>50</v>
      </c>
      <c r="M8" s="25"/>
      <c r="N8" s="25"/>
      <c r="O8" s="25"/>
      <c r="P8" s="25"/>
    </row>
    <row r="9" spans="1:16" x14ac:dyDescent="0.35">
      <c r="A9">
        <v>7</v>
      </c>
      <c r="B9" s="1" t="s">
        <v>17</v>
      </c>
      <c r="C9" s="1" t="s">
        <v>43</v>
      </c>
      <c r="D9" s="2" t="s">
        <v>25</v>
      </c>
      <c r="E9" s="2">
        <v>1200</v>
      </c>
      <c r="F9" s="1" t="s">
        <v>9</v>
      </c>
      <c r="G9" s="1" t="s">
        <v>37</v>
      </c>
      <c r="H9" t="s">
        <v>11</v>
      </c>
      <c r="I9" t="s">
        <v>48</v>
      </c>
      <c r="M9" s="25"/>
      <c r="N9" s="25"/>
      <c r="O9" s="25"/>
      <c r="P9" s="25"/>
    </row>
    <row r="10" spans="1:16" x14ac:dyDescent="0.35">
      <c r="A10">
        <v>8</v>
      </c>
      <c r="B10" s="1" t="s">
        <v>18</v>
      </c>
      <c r="C10" s="1" t="s">
        <v>46</v>
      </c>
      <c r="D10" s="2" t="s">
        <v>29</v>
      </c>
      <c r="E10" s="2">
        <v>5000</v>
      </c>
      <c r="F10" s="1" t="s">
        <v>22</v>
      </c>
      <c r="G10" s="1" t="s">
        <v>38</v>
      </c>
      <c r="H10" t="s">
        <v>28</v>
      </c>
      <c r="I10" t="s">
        <v>51</v>
      </c>
      <c r="M10" s="25"/>
      <c r="N10" s="25"/>
      <c r="O10" s="25"/>
      <c r="P10" s="25"/>
    </row>
    <row r="11" spans="1:16" x14ac:dyDescent="0.35">
      <c r="A11">
        <v>9</v>
      </c>
      <c r="B11" s="1" t="s">
        <v>19</v>
      </c>
      <c r="C11" s="1" t="s">
        <v>42</v>
      </c>
      <c r="D11" s="2" t="s">
        <v>30</v>
      </c>
      <c r="E11" s="2">
        <v>200</v>
      </c>
      <c r="F11" s="1" t="s">
        <v>13</v>
      </c>
      <c r="G11" s="1" t="s">
        <v>39</v>
      </c>
      <c r="H11" t="s">
        <v>4</v>
      </c>
      <c r="I11" t="s">
        <v>47</v>
      </c>
      <c r="M11" s="25"/>
      <c r="N11" s="25"/>
      <c r="O11" s="25"/>
      <c r="P11" s="25"/>
    </row>
    <row r="12" spans="1:16" x14ac:dyDescent="0.35">
      <c r="A12">
        <v>10</v>
      </c>
      <c r="B12" s="1" t="s">
        <v>20</v>
      </c>
      <c r="C12" s="1" t="s">
        <v>45</v>
      </c>
      <c r="D12" s="2" t="s">
        <v>31</v>
      </c>
      <c r="E12" s="2">
        <v>450</v>
      </c>
      <c r="F12" s="1" t="s">
        <v>9</v>
      </c>
      <c r="G12" s="1" t="s">
        <v>40</v>
      </c>
      <c r="H12" t="s">
        <v>26</v>
      </c>
      <c r="I12" t="s">
        <v>50</v>
      </c>
      <c r="M12" s="25"/>
      <c r="N12" s="25"/>
      <c r="O12" s="25"/>
      <c r="P12" s="25"/>
    </row>
  </sheetData>
  <mergeCells count="1">
    <mergeCell ref="A1:G1"/>
  </mergeCells>
  <pageMargins left="0.7" right="0.7" top="0.75" bottom="0.75" header="0.3" footer="0.3"/>
  <tableParts count="2">
    <tablePart r:id="rId1"/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DC8B91-1E65-45A8-97C3-E9D1497133A2}">
  <dimension ref="A2:L17"/>
  <sheetViews>
    <sheetView workbookViewId="0">
      <selection sqref="A1:XFD1"/>
    </sheetView>
  </sheetViews>
  <sheetFormatPr defaultRowHeight="14.5" x14ac:dyDescent="0.35"/>
  <cols>
    <col min="1" max="1" width="10" bestFit="1" customWidth="1"/>
    <col min="2" max="2" width="15.7265625" style="1" customWidth="1"/>
    <col min="3" max="3" width="13.1796875" style="1" bestFit="1" customWidth="1"/>
    <col min="4" max="4" width="16.7265625" style="2" bestFit="1" customWidth="1"/>
    <col min="5" max="5" width="14.54296875" style="2" bestFit="1" customWidth="1"/>
    <col min="6" max="6" width="16.54296875" style="1" customWidth="1"/>
    <col min="8" max="8" width="10.7265625" customWidth="1"/>
    <col min="9" max="9" width="9.1796875" customWidth="1"/>
    <col min="12" max="12" width="13.6328125" bestFit="1" customWidth="1"/>
  </cols>
  <sheetData>
    <row r="2" spans="1:12" x14ac:dyDescent="0.35">
      <c r="A2" s="26" t="s">
        <v>124</v>
      </c>
      <c r="B2" s="3" t="s">
        <v>1</v>
      </c>
      <c r="C2" s="3" t="s">
        <v>2</v>
      </c>
      <c r="D2" s="4" t="s">
        <v>5</v>
      </c>
      <c r="E2" s="4" t="s">
        <v>6</v>
      </c>
      <c r="F2" s="3" t="s">
        <v>3</v>
      </c>
      <c r="G2" s="3" t="s">
        <v>41</v>
      </c>
      <c r="H2" t="s">
        <v>2</v>
      </c>
      <c r="I2" t="s">
        <v>52</v>
      </c>
    </row>
    <row r="3" spans="1:12" x14ac:dyDescent="0.35">
      <c r="A3" s="1" t="s">
        <v>125</v>
      </c>
      <c r="B3" s="1" t="s">
        <v>7</v>
      </c>
      <c r="C3" s="1" t="s">
        <v>42</v>
      </c>
      <c r="D3" s="2" t="s">
        <v>8</v>
      </c>
      <c r="E3" s="2">
        <v>300</v>
      </c>
      <c r="F3" s="1" t="s">
        <v>9</v>
      </c>
      <c r="G3" s="1" t="s">
        <v>32</v>
      </c>
      <c r="H3" t="s">
        <v>4</v>
      </c>
      <c r="I3" t="s">
        <v>47</v>
      </c>
      <c r="K3" s="1" t="s">
        <v>128</v>
      </c>
      <c r="L3" s="26" t="s">
        <v>5</v>
      </c>
    </row>
    <row r="4" spans="1:12" x14ac:dyDescent="0.35">
      <c r="A4" s="1" t="s">
        <v>126</v>
      </c>
      <c r="B4" s="1" t="s">
        <v>10</v>
      </c>
      <c r="C4" s="1" t="s">
        <v>43</v>
      </c>
      <c r="D4" s="2" t="s">
        <v>12</v>
      </c>
      <c r="E4" s="2">
        <v>500</v>
      </c>
      <c r="F4" s="1" t="s">
        <v>13</v>
      </c>
      <c r="G4" s="1" t="s">
        <v>33</v>
      </c>
      <c r="H4" t="s">
        <v>11</v>
      </c>
      <c r="I4" t="s">
        <v>48</v>
      </c>
    </row>
    <row r="5" spans="1:12" x14ac:dyDescent="0.35">
      <c r="A5" s="1" t="s">
        <v>127</v>
      </c>
      <c r="B5" s="1" t="s">
        <v>14</v>
      </c>
      <c r="C5" s="1" t="s">
        <v>43</v>
      </c>
      <c r="D5" s="2" t="s">
        <v>21</v>
      </c>
      <c r="E5" s="2">
        <v>200</v>
      </c>
      <c r="F5" s="1" t="s">
        <v>22</v>
      </c>
      <c r="G5" s="1" t="s">
        <v>34</v>
      </c>
      <c r="H5" t="s">
        <v>11</v>
      </c>
      <c r="I5" t="s">
        <v>48</v>
      </c>
      <c r="L5" t="str" cm="1">
        <f t="array" ref="L5">_xlfn.XLOOKUP(K3,A3:A11,(_xlfn.XLOOKUP(L3,B2:I2,B3:I11)))</f>
        <v>jeans</v>
      </c>
    </row>
    <row r="6" spans="1:12" x14ac:dyDescent="0.35">
      <c r="A6" s="1" t="s">
        <v>128</v>
      </c>
      <c r="B6" s="1" t="s">
        <v>15</v>
      </c>
      <c r="C6" s="1" t="s">
        <v>44</v>
      </c>
      <c r="D6" s="2" t="s">
        <v>24</v>
      </c>
      <c r="E6" s="2">
        <v>1500</v>
      </c>
      <c r="F6" s="1" t="s">
        <v>22</v>
      </c>
      <c r="G6" s="1" t="s">
        <v>35</v>
      </c>
      <c r="H6" t="s">
        <v>23</v>
      </c>
      <c r="I6" t="s">
        <v>49</v>
      </c>
    </row>
    <row r="7" spans="1:12" x14ac:dyDescent="0.35">
      <c r="A7" s="1" t="s">
        <v>129</v>
      </c>
      <c r="B7" s="1" t="s">
        <v>16</v>
      </c>
      <c r="C7" s="1" t="s">
        <v>45</v>
      </c>
      <c r="D7" s="2" t="s">
        <v>27</v>
      </c>
      <c r="E7" s="2">
        <v>600</v>
      </c>
      <c r="F7" s="1" t="s">
        <v>9</v>
      </c>
      <c r="G7" s="1" t="s">
        <v>36</v>
      </c>
      <c r="H7" t="s">
        <v>26</v>
      </c>
      <c r="I7" t="s">
        <v>50</v>
      </c>
    </row>
    <row r="8" spans="1:12" x14ac:dyDescent="0.35">
      <c r="A8" s="1" t="s">
        <v>130</v>
      </c>
      <c r="B8" s="1" t="s">
        <v>17</v>
      </c>
      <c r="C8" s="1" t="s">
        <v>43</v>
      </c>
      <c r="D8" s="2" t="s">
        <v>25</v>
      </c>
      <c r="E8" s="2">
        <v>1200</v>
      </c>
      <c r="F8" s="1" t="s">
        <v>9</v>
      </c>
      <c r="G8" s="1" t="s">
        <v>37</v>
      </c>
      <c r="H8" t="s">
        <v>11</v>
      </c>
      <c r="I8" t="s">
        <v>48</v>
      </c>
      <c r="K8" s="30" t="s">
        <v>133</v>
      </c>
    </row>
    <row r="9" spans="1:12" x14ac:dyDescent="0.35">
      <c r="A9" s="1" t="s">
        <v>131</v>
      </c>
      <c r="B9" s="1" t="s">
        <v>18</v>
      </c>
      <c r="C9" s="1" t="s">
        <v>46</v>
      </c>
      <c r="D9" s="2" t="s">
        <v>29</v>
      </c>
      <c r="E9" s="2">
        <v>5000</v>
      </c>
      <c r="F9" s="1" t="s">
        <v>22</v>
      </c>
      <c r="G9" s="1" t="s">
        <v>38</v>
      </c>
      <c r="H9" t="s">
        <v>28</v>
      </c>
      <c r="I9" t="s">
        <v>51</v>
      </c>
      <c r="K9" cm="1">
        <f t="array" ref="K9:L9">_xlfn.XLOOKUP(K8,A3:A11,Table217[[Price]:[payment mode]])</f>
        <v>450</v>
      </c>
      <c r="L9" t="str">
        <v>upi</v>
      </c>
    </row>
    <row r="10" spans="1:12" x14ac:dyDescent="0.35">
      <c r="A10" s="1" t="s">
        <v>132</v>
      </c>
      <c r="B10" s="1" t="s">
        <v>19</v>
      </c>
      <c r="C10" s="1" t="s">
        <v>42</v>
      </c>
      <c r="D10" s="2" t="s">
        <v>30</v>
      </c>
      <c r="E10" s="2">
        <v>200</v>
      </c>
      <c r="F10" s="1" t="s">
        <v>13</v>
      </c>
      <c r="G10" s="1" t="s">
        <v>39</v>
      </c>
      <c r="H10" t="s">
        <v>4</v>
      </c>
      <c r="I10" t="s">
        <v>47</v>
      </c>
    </row>
    <row r="11" spans="1:12" x14ac:dyDescent="0.35">
      <c r="A11" s="1" t="s">
        <v>133</v>
      </c>
      <c r="B11" s="1" t="s">
        <v>20</v>
      </c>
      <c r="C11" s="1" t="s">
        <v>45</v>
      </c>
      <c r="D11" s="2" t="s">
        <v>31</v>
      </c>
      <c r="E11" s="2">
        <v>450</v>
      </c>
      <c r="F11" s="1" t="s">
        <v>9</v>
      </c>
      <c r="G11" s="1" t="s">
        <v>40</v>
      </c>
      <c r="H11" t="s">
        <v>26</v>
      </c>
      <c r="I11" t="s">
        <v>50</v>
      </c>
    </row>
    <row r="15" spans="1:12" x14ac:dyDescent="0.35">
      <c r="B15" s="29" t="s">
        <v>128</v>
      </c>
      <c r="C15" s="27"/>
    </row>
    <row r="17" spans="3:7" x14ac:dyDescent="0.35">
      <c r="C17" s="28" t="str" cm="1">
        <f t="array" ref="C17">_xlfn.XLOOKUP(B15,A3:A11,Table217[category])</f>
        <v>clothes, C</v>
      </c>
      <c r="D17" s="2" cm="1">
        <f t="array" ref="D17">_xlfn.XLOOKUP(B15,A3:A11,Table217[Price])</f>
        <v>1500</v>
      </c>
      <c r="E17" s="2" t="str" cm="1">
        <f t="array" ref="E17:G17">_xlfn.XLOOKUP(B15,A3:A11,C3:E11)</f>
        <v>clothes, C</v>
      </c>
      <c r="F17" s="1" t="str">
        <v>jeans</v>
      </c>
      <c r="G17">
        <v>1500</v>
      </c>
    </row>
  </sheetData>
  <dataValidations count="2">
    <dataValidation type="list" allowBlank="1" showInputMessage="1" showErrorMessage="1" sqref="K8" xr:uid="{7D904AAC-AF13-4B5C-8A09-D283066021C7}">
      <formula1>$A$3:$A$11</formula1>
    </dataValidation>
    <dataValidation type="list" allowBlank="1" showInputMessage="1" showErrorMessage="1" sqref="B2:I2 L3" xr:uid="{A7ABBEA5-BE3D-456F-88B3-FE9B071CCA62}">
      <formula1>$B$2:$I$2</formula1>
    </dataValidation>
  </dataValidations>
  <pageMargins left="0.7" right="0.7" top="0.75" bottom="0.75" header="0.3" footer="0.3"/>
  <pageSetup orientation="portrait" r:id="rId1"/>
  <tableParts count="2">
    <tablePart r:id="rId2"/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Props1.xml><?xml version="1.0" encoding="utf-8"?>
<ds:datastoreItem xmlns:ds="http://schemas.openxmlformats.org/officeDocument/2006/customXml" ds:itemID="{3198F07B-300B-40EA-996B-4DD200584D18}">
  <ds:schemaRefs/>
</ds:datastoreItem>
</file>

<file path=customXml/itemProps2.xml><?xml version="1.0" encoding="utf-8"?>
<ds:datastoreItem xmlns:ds="http://schemas.openxmlformats.org/officeDocument/2006/customXml" ds:itemID="{A58BF9A2-01AE-4BD5-B650-A4332D4964D1}">
  <ds:schemaRefs/>
</ds:datastoreItem>
</file>

<file path=customXml/itemProps3.xml><?xml version="1.0" encoding="utf-8"?>
<ds:datastoreItem xmlns:ds="http://schemas.openxmlformats.org/officeDocument/2006/customXml" ds:itemID="{34905D26-F4AA-46B2-98F1-C68642D8E854}">
  <ds:schemaRefs/>
</ds:datastoreItem>
</file>

<file path=customXml/itemProps4.xml><?xml version="1.0" encoding="utf-8"?>
<ds:datastoreItem xmlns:ds="http://schemas.openxmlformats.org/officeDocument/2006/customXml" ds:itemID="{94D9E3A7-50BC-42C1-82B6-C2747C7C224C}">
  <ds:schemaRefs/>
</ds:datastoreItem>
</file>

<file path=customXml/itemProps5.xml><?xml version="1.0" encoding="utf-8"?>
<ds:datastoreItem xmlns:ds="http://schemas.openxmlformats.org/officeDocument/2006/customXml" ds:itemID="{33D14AE9-7B2F-46C1-BC19-1BBF6A866EFE}">
  <ds:schemaRefs/>
</ds:datastoreItem>
</file>

<file path=customXml/itemProps6.xml><?xml version="1.0" encoding="utf-8"?>
<ds:datastoreItem xmlns:ds="http://schemas.openxmlformats.org/officeDocument/2006/customXml" ds:itemID="{F62F4881-E46A-43AD-BC0F-254708AB8A8A}">
  <ds:schemaRefs/>
</ds:datastoreItem>
</file>

<file path=customXml/itemProps7.xml><?xml version="1.0" encoding="utf-8"?>
<ds:datastoreItem xmlns:ds="http://schemas.openxmlformats.org/officeDocument/2006/customXml" ds:itemID="{E8E1EB30-33C3-4F47-8C01-A5628773251D}">
  <ds:schemaRefs/>
</ds:datastoreItem>
</file>

<file path=customXml/itemProps8.xml><?xml version="1.0" encoding="utf-8"?>
<ds:datastoreItem xmlns:ds="http://schemas.openxmlformats.org/officeDocument/2006/customXml" ds:itemID="{3F2142BD-2ADF-4A2F-BFF7-D3C6405D3688}">
  <ds:schemaRefs/>
</ds:datastoreItem>
</file>

<file path=customXml/itemProps9.xml><?xml version="1.0" encoding="utf-8"?>
<ds:datastoreItem xmlns:ds="http://schemas.openxmlformats.org/officeDocument/2006/customXml" ds:itemID="{60ACF9C8-C25F-49CD-B879-05D15058B71A}">
  <ds:schemaRefs/>
</ds:datastoreItem>
</file>

<file path=customXml/itemProps10.xml><?xml version="1.0" encoding="utf-8"?>
<ds:datastoreItem xmlns:ds="http://schemas.openxmlformats.org/officeDocument/2006/customXml" ds:itemID="{27A9DD24-B6CE-46A9-B0F1-BBB36817D292}">
  <ds:schemaRefs/>
</ds:datastoreItem>
</file>

<file path=customXml/itemProps11.xml><?xml version="1.0" encoding="utf-8"?>
<ds:datastoreItem xmlns:ds="http://schemas.openxmlformats.org/officeDocument/2006/customXml" ds:itemID="{D16C4077-827E-44E1-87CB-42861F09E53B}">
  <ds:schemaRefs/>
</ds:datastoreItem>
</file>

<file path=customXml/itemProps12.xml><?xml version="1.0" encoding="utf-8"?>
<ds:datastoreItem xmlns:ds="http://schemas.openxmlformats.org/officeDocument/2006/customXml" ds:itemID="{E901345E-A7CD-4173-8A15-51E9341319B2}">
  <ds:schemaRefs/>
</ds:datastoreItem>
</file>

<file path=customXml/itemProps13.xml><?xml version="1.0" encoding="utf-8"?>
<ds:datastoreItem xmlns:ds="http://schemas.openxmlformats.org/officeDocument/2006/customXml" ds:itemID="{29684565-1EF7-41EF-9A15-1679B8AD61E5}">
  <ds:schemaRefs/>
</ds:datastoreItem>
</file>

<file path=customXml/itemProps14.xml><?xml version="1.0" encoding="utf-8"?>
<ds:datastoreItem xmlns:ds="http://schemas.openxmlformats.org/officeDocument/2006/customXml" ds:itemID="{473704EF-6257-47BA-9027-EB6936C2A617}">
  <ds:schemaRefs/>
</ds:datastoreItem>
</file>

<file path=customXml/itemProps15.xml><?xml version="1.0" encoding="utf-8"?>
<ds:datastoreItem xmlns:ds="http://schemas.openxmlformats.org/officeDocument/2006/customXml" ds:itemID="{ABEECA7F-2359-447F-B954-C2FCF7A18947}">
  <ds:schemaRefs/>
</ds:datastoreItem>
</file>

<file path=customXml/itemProps16.xml><?xml version="1.0" encoding="utf-8"?>
<ds:datastoreItem xmlns:ds="http://schemas.openxmlformats.org/officeDocument/2006/customXml" ds:itemID="{AFC3A8FA-B974-44F4-8891-DCB6F3BC8741}">
  <ds:schemaRefs/>
</ds:datastoreItem>
</file>

<file path=customXml/itemProps17.xml><?xml version="1.0" encoding="utf-8"?>
<ds:datastoreItem xmlns:ds="http://schemas.openxmlformats.org/officeDocument/2006/customXml" ds:itemID="{A111D147-5728-49C2-B941-D148E69A83BD}">
  <ds:schemaRefs/>
</ds:datastoreItem>
</file>

<file path=customXml/itemProps18.xml><?xml version="1.0" encoding="utf-8"?>
<ds:datastoreItem xmlns:ds="http://schemas.openxmlformats.org/officeDocument/2006/customXml" ds:itemID="{A8AE3FD7-D77D-4C3D-8B7F-5BC99CA422F5}">
  <ds:schemaRefs>
    <ds:schemaRef ds:uri="http://schemas.microsoft.com/DataMashup"/>
  </ds:schemaRefs>
</ds:datastoreItem>
</file>

<file path=customXml/itemProps19.xml><?xml version="1.0" encoding="utf-8"?>
<ds:datastoreItem xmlns:ds="http://schemas.openxmlformats.org/officeDocument/2006/customXml" ds:itemID="{2D206D2D-FB8A-4953-968C-DD7874F10F18}">
  <ds:schemaRefs/>
</ds:datastoreItem>
</file>

<file path=customXml/itemProps20.xml><?xml version="1.0" encoding="utf-8"?>
<ds:datastoreItem xmlns:ds="http://schemas.openxmlformats.org/officeDocument/2006/customXml" ds:itemID="{864CAFE0-1F4A-42A5-90EA-77994D855265}">
  <ds:schemaRefs/>
</ds:datastoreItem>
</file>

<file path=customXml/itemProps21.xml><?xml version="1.0" encoding="utf-8"?>
<ds:datastoreItem xmlns:ds="http://schemas.openxmlformats.org/officeDocument/2006/customXml" ds:itemID="{9A743ABC-6A8B-46D0-93B5-09EAD61534BD}">
  <ds:schemaRefs/>
</ds:datastoreItem>
</file>

<file path=customXml/itemProps22.xml><?xml version="1.0" encoding="utf-8"?>
<ds:datastoreItem xmlns:ds="http://schemas.openxmlformats.org/officeDocument/2006/customXml" ds:itemID="{95BA75DC-815C-4214-8E80-95944D6573B8}">
  <ds:schemaRefs/>
</ds:datastoreItem>
</file>

<file path=customXml/itemProps23.xml><?xml version="1.0" encoding="utf-8"?>
<ds:datastoreItem xmlns:ds="http://schemas.openxmlformats.org/officeDocument/2006/customXml" ds:itemID="{14CC80F0-8D55-4579-AA1F-EBA42710252D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Sheet1</vt:lpstr>
      <vt:lpstr>Data validation</vt:lpstr>
      <vt:lpstr>conditional formatting</vt:lpstr>
      <vt:lpstr>basics of fromatting</vt:lpstr>
      <vt:lpstr>sorting data</vt:lpstr>
      <vt:lpstr>Formatting</vt:lpstr>
      <vt:lpstr>null values</vt:lpstr>
      <vt:lpstr>duplicate values</vt:lpstr>
      <vt:lpstr>white spaes</vt:lpstr>
      <vt:lpstr>to number format</vt:lpstr>
      <vt:lpstr>text function</vt:lpstr>
      <vt:lpstr>if and &amp; or</vt:lpstr>
      <vt:lpstr>Date and time</vt:lpstr>
      <vt:lpstr>sum and count ifs</vt:lpstr>
      <vt:lpstr>xlookup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Abhishek P</dc:creator>
  <cp:lastModifiedBy>Abhishek P</cp:lastModifiedBy>
  <dcterms:created xsi:type="dcterms:W3CDTF">2024-06-27T08:31:30Z</dcterms:created>
  <dcterms:modified xsi:type="dcterms:W3CDTF">2024-07-17T10:25:57Z</dcterms:modified>
</cp:coreProperties>
</file>