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drichvalue.xml" ContentType="application/vnd.ms-excel.rdrichvalue+xml"/>
  <Override PartName="/xl/richData/richValueRel.xml" ContentType="application/vnd.ms-excel.richvaluerel+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codeName="ThisWorkbook" hidePivotFieldList="1"/>
  <mc:AlternateContent xmlns:mc="http://schemas.openxmlformats.org/markup-compatibility/2006">
    <mc:Choice Requires="x15">
      <x15ac:absPath xmlns:x15ac="http://schemas.microsoft.com/office/spreadsheetml/2010/11/ac" url="E:\Excel Project\Call Center Data analysis\"/>
    </mc:Choice>
  </mc:AlternateContent>
  <xr:revisionPtr revIDLastSave="0" documentId="13_ncr:1_{DE4CEFD5-75AF-4E63-BC24-5BC9634A3AF0}" xr6:coauthVersionLast="47" xr6:coauthVersionMax="47" xr10:uidLastSave="{00000000-0000-0000-0000-000000000000}"/>
  <bookViews>
    <workbookView xWindow="-108" yWindow="-108" windowWidth="23256" windowHeight="12576" xr2:uid="{26D4546B-D2A1-4444-8EAF-A6228F96F0C1}"/>
  </bookViews>
  <sheets>
    <sheet name="Dashboard" sheetId="5" r:id="rId1"/>
    <sheet name="Data" sheetId="2" r:id="rId2"/>
    <sheet name="Assets" sheetId="4" r:id="rId3"/>
    <sheet name="Pivots" sheetId="6" r:id="rId4"/>
  </sheets>
  <definedNames>
    <definedName name="_xlnm._FilterDatabase" localSheetId="1" hidden="1">Data!$B$3:$H$1003</definedName>
    <definedName name="_xlcn.WorksheetConnection_CallCenterDataAnalysis.xlsxcalls1" hidden="1">calls[]</definedName>
    <definedName name="_xlcn.WorksheetConnection_CallCenterDataAnalysis.xlsxcustomers1" hidden="1">customers[]</definedName>
    <definedName name="Imagelookup">INDIRECT(Assets!#REF!)</definedName>
    <definedName name="Slicer_Representative">#N/A</definedName>
  </definedNames>
  <calcPr calcId="181029"/>
  <pivotCaches>
    <pivotCache cacheId="0" r:id="rId5"/>
    <pivotCache cacheId="1" r:id="rId6"/>
    <pivotCache cacheId="2" r:id="rId7"/>
    <pivotCache cacheId="3" r:id="rId8"/>
    <pivotCache cacheId="147" r:id="rId9"/>
    <pivotCache cacheId="150" r:id="rId10"/>
    <pivotCache cacheId="153" r:id="rId11"/>
    <pivotCache cacheId="156" r:id="rId12"/>
    <pivotCache cacheId="15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er Data Analysis.xlsx!customers"/>
          <x15:modelTable id="calls" name="calls" connection="WorksheetConnection_Call Center Data Analysis.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H55" i="6" l="1"/>
  <c r="L27" i="5" s="1"/>
  <c r="H44" i="6"/>
  <c r="H47" i="6" s="1"/>
  <c r="H53" i="6" s="1"/>
  <c r="L31" i="5" s="1"/>
  <c r="H43" i="6"/>
  <c r="H46" i="6" s="1"/>
  <c r="H52" i="6" s="1"/>
  <c r="L30" i="5" s="1"/>
  <c r="H42" i="6"/>
  <c r="H51" i="6" s="1"/>
  <c r="L29" i="5" s="1"/>
  <c r="G38" i="6"/>
  <c r="F38" i="6"/>
  <c r="E38" i="6"/>
  <c r="G37" i="6"/>
  <c r="F37" i="6"/>
  <c r="E37" i="6"/>
  <c r="G36" i="6"/>
  <c r="F36" i="6"/>
  <c r="E36" i="6"/>
  <c r="G35" i="6"/>
  <c r="F35" i="6"/>
  <c r="E35" i="6"/>
  <c r="G34" i="6"/>
  <c r="F34" i="6"/>
  <c r="E34" i="6"/>
  <c r="H32" i="6"/>
  <c r="I38" i="6" s="1"/>
  <c r="T32" i="5"/>
  <c r="S32" i="5"/>
  <c r="R32" i="5"/>
  <c r="Q32" i="5"/>
  <c r="P32" i="5"/>
  <c r="O32" i="5"/>
  <c r="N32" i="5"/>
  <c r="T31" i="5"/>
  <c r="S31" i="5"/>
  <c r="R31" i="5"/>
  <c r="Q31" i="5"/>
  <c r="P31" i="5"/>
  <c r="O31" i="5"/>
  <c r="N31" i="5"/>
  <c r="T30" i="5"/>
  <c r="S30" i="5"/>
  <c r="R30" i="5"/>
  <c r="Q30" i="5"/>
  <c r="P30" i="5"/>
  <c r="O30" i="5"/>
  <c r="N30" i="5"/>
  <c r="T29" i="5"/>
  <c r="S29" i="5"/>
  <c r="R29" i="5"/>
  <c r="Q29" i="5"/>
  <c r="P29" i="5"/>
  <c r="O29" i="5"/>
  <c r="N29" i="5"/>
  <c r="T28" i="5"/>
  <c r="S28" i="5"/>
  <c r="R28" i="5"/>
  <c r="Q28" i="5"/>
  <c r="P28" i="5"/>
  <c r="O28" i="5"/>
  <c r="N28" i="5"/>
  <c r="N27" i="5"/>
  <c r="T26" i="5"/>
  <c r="S26" i="5"/>
  <c r="R26" i="5"/>
  <c r="Q26" i="5"/>
  <c r="P26" i="5"/>
  <c r="O26" i="5"/>
  <c r="N26" i="5"/>
  <c r="T25" i="5"/>
  <c r="S25" i="5"/>
  <c r="R25" i="5"/>
  <c r="Q25" i="5"/>
  <c r="P25" i="5"/>
  <c r="O25" i="5"/>
  <c r="N25" i="5"/>
  <c r="T24" i="5"/>
  <c r="S24" i="5"/>
  <c r="R24" i="5"/>
  <c r="Q24" i="5"/>
  <c r="P24" i="5"/>
  <c r="O24" i="5"/>
  <c r="N24" i="5"/>
  <c r="T23" i="5"/>
  <c r="S23" i="5"/>
  <c r="R23" i="5"/>
  <c r="Q23" i="5"/>
  <c r="P23" i="5"/>
  <c r="O23" i="5"/>
  <c r="N23" i="5"/>
  <c r="T22" i="5"/>
  <c r="S22" i="5"/>
  <c r="R22" i="5"/>
  <c r="Q22" i="5"/>
  <c r="P22" i="5"/>
  <c r="O22" i="5"/>
  <c r="N22" i="5"/>
  <c r="T21" i="5"/>
  <c r="S21" i="5"/>
  <c r="R21" i="5"/>
  <c r="Q21" i="5"/>
  <c r="P21" i="5"/>
  <c r="O21" i="5"/>
  <c r="N21" i="5"/>
  <c r="N20" i="5"/>
  <c r="T19" i="5"/>
  <c r="S19" i="5"/>
  <c r="R19" i="5"/>
  <c r="Q19" i="5"/>
  <c r="P19" i="5"/>
  <c r="O19" i="5"/>
  <c r="N19" i="5"/>
  <c r="T18" i="5"/>
  <c r="S18" i="5"/>
  <c r="R18" i="5"/>
  <c r="Q18" i="5"/>
  <c r="P18" i="5"/>
  <c r="O18" i="5"/>
  <c r="N18" i="5"/>
  <c r="T17" i="5"/>
  <c r="S17" i="5"/>
  <c r="R17" i="5"/>
  <c r="Q17" i="5"/>
  <c r="P17" i="5"/>
  <c r="O17" i="5"/>
  <c r="N17" i="5"/>
  <c r="T16" i="5"/>
  <c r="S16" i="5"/>
  <c r="R16" i="5"/>
  <c r="Q16" i="5"/>
  <c r="P16" i="5"/>
  <c r="O16" i="5"/>
  <c r="N16" i="5"/>
  <c r="N15" i="5"/>
  <c r="S14" i="5"/>
  <c r="R14" i="5"/>
  <c r="Q14" i="5"/>
  <c r="P14" i="5"/>
  <c r="O14" i="5"/>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I36" i="6" l="1"/>
  <c r="H37" i="6"/>
  <c r="I35" i="6"/>
  <c r="H36" i="6"/>
  <c r="H34" i="6"/>
  <c r="I37" i="6"/>
  <c r="H38" i="6"/>
  <c r="I34" i="6"/>
  <c r="H3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D29957-D081-4C12-BAE5-AC3AA1E8C81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2192998-EF97-476F-807B-230483AD784A}" name="WorksheetConnection_Call Center Data Analysis.xlsx!calls" type="102" refreshedVersion="8" minRefreshableVersion="5">
    <extLst>
      <ext xmlns:x15="http://schemas.microsoft.com/office/spreadsheetml/2010/11/main" uri="{DE250136-89BD-433C-8126-D09CA5730AF9}">
        <x15:connection id="calls" autoDelete="1">
          <x15:rangePr sourceName="_xlcn.WorksheetConnection_CallCenterDataAnalysis.xlsxcalls1"/>
        </x15:connection>
      </ext>
    </extLst>
  </connection>
  <connection id="3" xr16:uid="{48750E99-05EF-495B-8C54-F6B25244DC22}" name="WorksheetConnection_Call Center Data Analysis.xlsx!customers" type="102" refreshedVersion="8" minRefreshableVersion="5">
    <extLst>
      <ext xmlns:x15="http://schemas.microsoft.com/office/spreadsheetml/2010/11/main" uri="{DE250136-89BD-433C-8126-D09CA5730AF9}">
        <x15:connection id="customers">
          <x15:rangePr sourceName="_xlcn.WorksheetConnection_CallCenterDataAnalysis.xlsxcustomers1"/>
        </x15:connection>
      </ext>
    </extLst>
  </connection>
</connections>
</file>

<file path=xl/sharedStrings.xml><?xml version="1.0" encoding="utf-8"?>
<sst xmlns="http://schemas.openxmlformats.org/spreadsheetml/2006/main" count="3170" uniqueCount="1083">
  <si>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</si>
  <si>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</si>
  <si>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</si>
  <si>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</si>
  <si>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</si>
  <si>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</si>
  <si>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</si>
  <si>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</si>
  <si>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</si>
  <si>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</si>
  <si>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</si>
  <si>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</si>
  <si>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</si>
  <si>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</si>
  <si>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</si>
  <si>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</si>
  <si>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</si>
  <si>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</si>
  <si>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</si>
  <si>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</si>
  <si>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</si>
  <si>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</si>
  <si>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</si>
  <si>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</si>
  <si>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</si>
  <si>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</si>
  <si>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</si>
  <si>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</si>
  <si>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</si>
  <si>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</si>
  <si>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</si>
  <si>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</si>
  <si>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</si>
  <si>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</si>
  <si>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</si>
  <si>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</si>
  <si>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</si>
  <si>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</si>
  <si>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</si>
  <si>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</si>
  <si>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</si>
  <si>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</si>
  <si>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</si>
  <si>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</si>
  <si>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</si>
  <si>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</si>
  <si>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</si>
  <si>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</si>
  <si>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</si>
  <si>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</si>
  <si>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</si>
  <si>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</si>
  <si>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</si>
  <si>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</si>
  <si>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</si>
  <si>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</si>
  <si>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</si>
  <si>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</si>
  <si>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</si>
  <si>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</si>
  <si>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</si>
  <si>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</si>
  <si>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</si>
  <si>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</si>
  <si>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</si>
  <si>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</si>
  <si>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</si>
  <si>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</si>
  <si>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</si>
  <si>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</si>
  <si>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</si>
  <si>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</si>
  <si>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</si>
  <si>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</si>
  <si>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</si>
  <si>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</si>
  <si>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</si>
  <si>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</si>
  <si>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</si>
  <si>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</si>
  <si>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</si>
  <si>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</si>
  <si>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</si>
  <si>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</si>
  <si>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</si>
  <si>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</si>
  <si>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</si>
  <si>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</si>
  <si>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</si>
  <si>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</si>
  <si>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</si>
  <si>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</si>
  <si>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</si>
  <si>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</si>
  <si>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</si>
  <si>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</si>
  <si>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</si>
  <si>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</si>
  <si>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</si>
  <si>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</si>
  <si>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</si>
  <si>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</si>
  <si>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</si>
  <si>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</si>
  <si>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</si>
  <si>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</si>
  <si>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</si>
  <si>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</si>
  <si>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</si>
  <si>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</si>
  <si>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</si>
  <si>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</si>
  <si>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</si>
  <si>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</si>
  <si>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</si>
  <si>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</si>
  <si>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</si>
  <si>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</si>
  <si>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</si>
  <si>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</si>
  <si>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</si>
  <si>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</si>
  <si>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</si>
  <si>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</si>
  <si>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</si>
  <si>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</si>
  <si>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</si>
  <si>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</si>
  <si>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</si>
  <si>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</si>
  <si>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</si>
  <si>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</si>
  <si>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</si>
  <si>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</si>
  <si>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</si>
  <si>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</si>
  <si>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</si>
  <si>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</si>
  <si>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</si>
  <si>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</si>
  <si>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</si>
  <si>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</si>
  <si>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</si>
  <si>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</si>
  <si>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</si>
  <si>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</si>
  <si>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</si>
  <si>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</si>
  <si>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</si>
  <si>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</si>
  <si>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</si>
  <si>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</si>
  <si>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</si>
  <si>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</si>
  <si>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</si>
  <si>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</si>
  <si>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</si>
  <si>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</si>
  <si>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</si>
  <si>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</si>
  <si>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</si>
  <si>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</si>
  <si>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</si>
  <si>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</si>
  <si>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</si>
  <si>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</si>
  <si>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</si>
  <si>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</si>
  <si>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</si>
  <si>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</si>
  <si>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</si>
  <si>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</si>
  <si>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</si>
  <si>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</si>
  <si>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</si>
  <si>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</si>
  <si>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</si>
  <si>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</si>
  <si>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</si>
  <si>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</si>
  <si>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</si>
  <si>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</si>
  <si>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</si>
  <si>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</si>
  <si>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</si>
  <si>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</si>
  <si>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</si>
  <si>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</si>
  <si>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</si>
  <si>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</si>
  <si>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</si>
  <si>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</si>
  <si>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</si>
  <si>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</si>
  <si>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</si>
  <si>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</si>
  <si>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</si>
  <si>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</si>
  <si>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</si>
  <si>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</si>
  <si>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</si>
  <si>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</si>
  <si>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</si>
  <si>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</si>
  <si>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</si>
  <si>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</si>
  <si>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</si>
  <si>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</si>
  <si>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</si>
  <si>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</si>
  <si>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</si>
  <si>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</si>
  <si>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</si>
  <si>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</si>
  <si>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</si>
  <si>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</si>
  <si>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</si>
  <si>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</si>
  <si>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</si>
  <si>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</si>
  <si>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</si>
  <si>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</si>
  <si>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</si>
  <si>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</si>
  <si>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</si>
  <si>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</si>
  <si>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</si>
  <si>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</si>
  <si>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</si>
  <si>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</si>
  <si>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</si>
  <si>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</si>
  <si>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</si>
  <si>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</si>
  <si>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</si>
  <si>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</si>
  <si>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</si>
  <si>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</si>
  <si>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</si>
  <si>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</si>
  <si>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</si>
  <si>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</si>
  <si>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</si>
  <si>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</si>
  <si>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</si>
  <si>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</si>
  <si>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</si>
  <si>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</si>
  <si>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</si>
  <si>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</si>
  <si>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</si>
  <si>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</si>
  <si>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</si>
  <si>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</si>
  <si>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</si>
  <si>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</si>
  <si>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</si>
  <si>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</si>
  <si>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</si>
  <si>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</si>
  <si>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</si>
  <si>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</si>
  <si>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</si>
  <si>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</si>
  <si>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</si>
  <si>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</si>
  <si>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</si>
  <si>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</si>
  <si>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</si>
  <si>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</si>
  <si>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</si>
  <si>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</si>
  <si>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</si>
  <si>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</si>
  <si>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</si>
  <si>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</si>
  <si>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</si>
  <si>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</si>
  <si>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</si>
  <si>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</si>
  <si>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</si>
  <si>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</si>
  <si>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</si>
  <si>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</si>
  <si>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</si>
  <si>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</si>
  <si>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</si>
  <si>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</si>
  <si>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</si>
  <si>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</si>
  <si>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</si>
  <si>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</si>
  <si>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</si>
  <si>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</si>
  <si>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</si>
  <si>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</si>
  <si>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</si>
  <si>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</si>
  <si>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</si>
  <si>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</si>
  <si>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</si>
  <si>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</si>
  <si>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</si>
  <si>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</si>
  <si>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</si>
  <si>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</si>
  <si>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</si>
  <si>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</si>
  <si>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</si>
  <si>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</si>
  <si>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</si>
  <si>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</si>
  <si>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</si>
  <si>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</si>
  <si>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</si>
  <si>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</si>
  <si>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</si>
  <si>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</si>
  <si>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</si>
  <si>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</si>
  <si>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</si>
  <si>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</si>
  <si>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</si>
  <si>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</si>
  <si>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</si>
  <si>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</si>
  <si>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</si>
  <si>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</si>
  <si>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</si>
  <si>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</si>
  <si>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</si>
  <si>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</si>
  <si>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</si>
  <si>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</si>
  <si>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</si>
  <si>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</si>
  <si>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</si>
  <si>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</si>
  <si>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</si>
  <si>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</si>
  <si>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</si>
  <si>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</si>
  <si>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</si>
  <si>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</si>
  <si>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</si>
  <si>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</si>
  <si>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</si>
  <si>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</si>
  <si>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</si>
  <si>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</si>
  <si>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</si>
  <si>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</si>
  <si>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</si>
  <si>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</si>
  <si>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</si>
  <si>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</si>
  <si>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</si>
  <si>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</si>
  <si>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</si>
  <si>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</si>
  <si>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</si>
  <si>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</si>
  <si>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</si>
  <si>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</si>
  <si>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</si>
  <si>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</si>
  <si>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</si>
  <si>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</si>
  <si>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</si>
  <si>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</si>
  <si>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</si>
  <si>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</si>
  <si>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</si>
  <si>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</si>
  <si>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</si>
  <si>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</si>
  <si>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</si>
  <si>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</si>
  <si>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</si>
  <si>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</si>
  <si>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</si>
  <si>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</si>
  <si>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</si>
  <si>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</si>
  <si>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</si>
  <si>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</si>
  <si>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</si>
  <si>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</si>
  <si>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</si>
  <si>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</si>
  <si>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</si>
  <si>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</si>
  <si>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</si>
  <si>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</si>
  <si>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</si>
  <si>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</si>
  <si>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</si>
  <si>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</si>
  <si>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</si>
  <si>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</si>
  <si>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</si>
  <si>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</si>
  <si>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</si>
  <si>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</si>
  <si>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</si>
  <si>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</si>
  <si>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</si>
  <si>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</si>
  <si>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</si>
  <si>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</si>
  <si>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</si>
  <si>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</si>
  <si>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</si>
  <si>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</si>
  <si>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</si>
  <si>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</si>
  <si>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</si>
  <si>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</si>
  <si>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</si>
  <si>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</si>
  <si>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</si>
  <si>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</si>
  <si>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</si>
  <si>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</si>
  <si>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</si>
  <si>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</si>
  <si>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</si>
  <si>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</si>
  <si>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</si>
  <si>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</si>
  <si>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</si>
  <si>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</si>
  <si>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</si>
  <si>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</si>
  <si>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</si>
  <si>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</si>
  <si>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</si>
  <si>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</si>
  <si>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</si>
  <si>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</si>
  <si>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</si>
  <si>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</si>
  <si>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</si>
  <si>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</si>
  <si>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</si>
  <si>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</si>
  <si>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</si>
  <si>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</si>
  <si>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</si>
  <si>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</si>
  <si>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</si>
  <si>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</si>
  <si>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</si>
  <si>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</si>
  <si>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</si>
  <si>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</si>
  <si>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</si>
  <si>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</si>
  <si>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</si>
  <si>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</si>
  <si>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</si>
  <si>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</si>
  <si>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</si>
  <si>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</si>
  <si>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</si>
  <si>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</si>
  <si>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</si>
  <si>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</si>
  <si>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</si>
  <si>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</si>
  <si>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</si>
  <si>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</si>
  <si>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</si>
  <si>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</si>
  <si>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</si>
  <si>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</si>
  <si>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</si>
  <si>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</si>
  <si>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</si>
  <si>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</si>
  <si>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</si>
  <si>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</si>
  <si>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</si>
  <si>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</si>
  <si>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</si>
  <si>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</si>
  <si>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</si>
  <si>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</si>
  <si>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</si>
  <si>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</si>
  <si>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</si>
  <si>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</si>
  <si>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</si>
  <si>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</si>
  <si>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</si>
  <si>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</si>
  <si>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</si>
  <si>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</si>
  <si>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</si>
  <si>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</si>
  <si>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</si>
  <si>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</si>
  <si>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</si>
  <si>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</si>
  <si>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</si>
  <si>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</si>
  <si>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</si>
  <si>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</si>
  <si>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</si>
  <si>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</si>
  <si>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</si>
  <si>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</si>
  <si>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</si>
  <si>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</si>
  <si>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</si>
  <si>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</si>
  <si>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</si>
  <si>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</si>
  <si>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</si>
  <si>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</si>
  <si>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</si>
  <si>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</si>
  <si>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</si>
  <si>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</si>
  <si>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</si>
  <si>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</si>
  <si>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</si>
  <si>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</si>
  <si>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</si>
  <si>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</si>
  <si>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</si>
  <si>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</si>
  <si>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</si>
  <si>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</si>
  <si>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</si>
  <si>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</si>
  <si>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</si>
  <si>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</si>
  <si>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</si>
  <si>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</si>
  <si>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</si>
  <si>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</si>
  <si>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</si>
  <si>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</si>
  <si>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</si>
  <si>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</si>
  <si>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</si>
  <si>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</si>
  <si>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</si>
  <si>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</si>
  <si>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</si>
  <si>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</si>
  <si>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</si>
  <si>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</si>
  <si>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</si>
  <si>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</si>
  <si>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</si>
  <si>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</si>
  <si>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</si>
  <si>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</si>
  <si>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</si>
  <si>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</si>
  <si>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</si>
  <si>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</si>
  <si>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</si>
  <si>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</si>
  <si>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</si>
  <si>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</si>
  <si>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</si>
  <si>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</si>
  <si>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</si>
  <si>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</si>
  <si>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</si>
  <si>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</si>
  <si>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</si>
  <si>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</si>
  <si>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</si>
  <si>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</si>
  <si>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</si>
  <si>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</si>
  <si>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</si>
  <si>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</si>
  <si>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</si>
  <si>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</si>
  <si>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</si>
  <si>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</si>
  <si>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</si>
  <si>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</si>
  <si>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</si>
  <si>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</si>
  <si>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</si>
  <si>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</si>
  <si>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</si>
  <si>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</si>
  <si>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</si>
  <si>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</si>
  <si>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</si>
  <si>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</si>
  <si>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</si>
  <si>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</si>
  <si>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</si>
  <si>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</si>
  <si>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</si>
  <si>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</si>
  <si>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</si>
  <si>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</si>
  <si>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</si>
  <si>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</si>
  <si>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</si>
  <si>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</si>
  <si>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</si>
  <si>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</si>
  <si>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</si>
  <si>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</si>
  <si>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</si>
  <si>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</si>
  <si>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</si>
  <si>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</si>
  <si>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</si>
  <si>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</si>
  <si>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</si>
  <si>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</si>
  <si>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</si>
  <si>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</si>
  <si>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</si>
  <si>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</si>
  <si>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</si>
  <si>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</si>
  <si>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</si>
  <si>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</si>
  <si>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</si>
  <si>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</si>
  <si>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</si>
  <si>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</si>
  <si>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</si>
  <si>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</si>
  <si>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</si>
  <si>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</si>
  <si>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</si>
  <si>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</si>
  <si>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</si>
  <si>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</si>
  <si>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</si>
  <si>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</si>
  <si>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</si>
  <si>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</si>
  <si>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</si>
  <si>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</si>
  <si>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</si>
  <si>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</si>
  <si>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</si>
  <si>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</si>
  <si>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</si>
  <si>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</si>
  <si>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</si>
  <si>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</si>
  <si>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</si>
  <si>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</si>
  <si>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</si>
  <si>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</si>
  <si>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</si>
  <si>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</si>
  <si>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</si>
  <si>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</si>
  <si>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</si>
  <si>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</si>
  <si>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</si>
  <si>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</si>
  <si>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</si>
  <si>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</si>
  <si>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</si>
  <si>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</si>
  <si>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</si>
  <si>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</si>
  <si>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</si>
  <si>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</si>
  <si>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</si>
  <si>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</si>
  <si>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</si>
  <si>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</si>
  <si>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</si>
  <si>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</si>
  <si>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</si>
  <si>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</si>
  <si>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</si>
  <si>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</si>
  <si>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</si>
  <si>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</si>
  <si>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</si>
  <si>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</si>
  <si>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</si>
  <si>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</si>
  <si>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</si>
  <si>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</si>
  <si>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</si>
  <si>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</si>
  <si>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</si>
  <si>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</si>
  <si>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</si>
  <si>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</si>
  <si>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</si>
  <si>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</si>
  <si>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</si>
  <si>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</si>
  <si>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</si>
  <si>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</si>
  <si>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</si>
  <si>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</si>
  <si>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</si>
  <si>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</si>
  <si>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</si>
  <si>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</si>
  <si>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</si>
  <si>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</si>
  <si>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</si>
  <si>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</si>
  <si>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</si>
  <si>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</si>
  <si>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</si>
  <si>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</si>
  <si>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</si>
  <si>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</si>
  <si>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</si>
  <si>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</si>
  <si>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</si>
  <si>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</si>
  <si>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</si>
  <si>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</si>
  <si>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</si>
  <si>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</si>
  <si>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</si>
  <si>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</si>
  <si>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</si>
  <si>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</si>
  <si>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</si>
  <si>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</si>
  <si>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</si>
  <si>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</si>
  <si>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</si>
  <si>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</si>
  <si>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</si>
  <si>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</si>
  <si>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</si>
  <si>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</si>
  <si>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</si>
  <si>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</si>
  <si>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</si>
  <si>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</si>
  <si>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</si>
  <si>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</si>
  <si>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</si>
  <si>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</si>
  <si>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</si>
  <si>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</si>
  <si>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</si>
  <si>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</si>
  <si>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</si>
  <si>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</si>
  <si>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</si>
  <si>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</si>
  <si>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</si>
  <si>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</si>
  <si>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</si>
  <si>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</si>
  <si>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</si>
  <si>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</si>
  <si>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</si>
  <si>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</si>
  <si>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</si>
  <si>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</si>
  <si>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</si>
  <si>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</si>
  <si>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</si>
  <si>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</si>
  <si>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</si>
  <si>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</si>
  <si>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</si>
  <si>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</si>
  <si>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</si>
  <si>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</si>
  <si>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</si>
  <si>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</si>
  <si>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</si>
  <si>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</si>
  <si>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</si>
  <si>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</si>
  <si>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</si>
  <si>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</si>
  <si>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</si>
  <si>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</si>
  <si>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</si>
  <si>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</si>
  <si>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</si>
  <si>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</si>
  <si>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</si>
  <si>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</si>
  <si>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</si>
  <si>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</si>
  <si>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</si>
  <si>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</si>
  <si>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</si>
  <si>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</si>
  <si>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</si>
  <si>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</si>
  <si>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</si>
  <si>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</si>
  <si>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</si>
  <si>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</si>
  <si>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</si>
  <si>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</si>
  <si>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</si>
  <si>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</si>
  <si>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</si>
  <si>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</si>
  <si>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</si>
  <si>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</si>
  <si>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</si>
  <si>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</si>
  <si>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</si>
  <si>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</si>
  <si>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</si>
  <si>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</si>
  <si>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</si>
  <si>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</si>
  <si>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</si>
  <si>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</si>
  <si>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</si>
  <si>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</si>
  <si>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</si>
  <si>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</si>
  <si>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</si>
  <si>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</si>
  <si>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</si>
  <si>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</si>
  <si>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</si>
  <si>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</si>
  <si>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</si>
  <si>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</si>
  <si>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</si>
  <si>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</si>
  <si>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</si>
  <si>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</si>
  <si>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</si>
  <si>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</si>
  <si>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</si>
  <si>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</si>
  <si>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</si>
  <si>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</si>
  <si>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</si>
  <si>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</si>
  <si>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</si>
  <si>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</si>
  <si>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</si>
  <si>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</si>
  <si>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</si>
  <si>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</si>
  <si>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</si>
  <si>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</si>
  <si>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</si>
  <si>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</si>
  <si>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</si>
  <si>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</si>
  <si>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</si>
  <si>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</si>
  <si>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</si>
  <si>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</si>
  <si>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</si>
  <si>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</si>
  <si>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</si>
  <si>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</si>
  <si>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</si>
  <si>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</si>
  <si>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</si>
  <si>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</si>
  <si>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</si>
  <si>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</si>
  <si>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</si>
  <si>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</si>
  <si>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</si>
  <si>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</si>
  <si>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</si>
  <si>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</si>
  <si>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</si>
  <si>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</si>
  <si>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</si>
  <si>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</si>
  <si>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</si>
  <si>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</si>
  <si>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</si>
  <si>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</si>
  <si>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</si>
  <si>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</si>
  <si>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</si>
  <si>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</si>
  <si>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</si>
  <si>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</si>
  <si>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</si>
  <si>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</si>
  <si>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</si>
  <si>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</si>
  <si>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</si>
  <si>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</si>
  <si>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</si>
  <si>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</si>
  <si>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</si>
  <si>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</si>
  <si>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</si>
  <si>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</si>
  <si>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</si>
  <si>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</si>
  <si>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</si>
  <si>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</si>
  <si>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</si>
  <si>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</si>
  <si>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</si>
  <si>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</si>
  <si>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</si>
  <si>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</si>
  <si>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</si>
  <si>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</si>
  <si>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</si>
  <si>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</si>
  <si>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</si>
  <si>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</si>
  <si>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</si>
  <si>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</si>
  <si>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</si>
  <si>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</si>
  <si>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</si>
  <si>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</si>
  <si>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</si>
  <si>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</si>
  <si>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</si>
  <si>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</si>
  <si>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</si>
  <si>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</si>
  <si>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</si>
  <si>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</si>
  <si>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</si>
  <si>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</si>
  <si>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</si>
  <si>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</si>
  <si>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</si>
  <si>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</si>
  <si>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</si>
  <si>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</si>
  <si>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</si>
  <si>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</si>
  <si>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</si>
  <si>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</si>
  <si>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</si>
  <si>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</si>
  <si>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</si>
  <si>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</si>
  <si>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</si>
  <si>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</si>
  <si>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</si>
  <si>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</si>
  <si>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</si>
  <si>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</si>
  <si>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</si>
  <si>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</si>
  <si>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</si>
  <si>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</si>
  <si>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</si>
  <si>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</si>
  <si>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</si>
  <si>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</si>
  <si>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</si>
  <si>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</si>
  <si>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</si>
  <si>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</si>
  <si>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</si>
  <si>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</si>
  <si>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</si>
  <si>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</si>
  <si>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</si>
  <si>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</si>
  <si>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</si>
  <si>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</si>
  <si>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</si>
  <si>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</si>
  <si>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</si>
  <si>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</si>
  <si>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</si>
  <si>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</si>
  <si>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</si>
  <si>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</si>
  <si>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</si>
  <si>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</si>
  <si>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</si>
  <si>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</si>
  <si>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</si>
  <si>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</si>
  <si>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</si>
  <si>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</si>
  <si>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</si>
  <si>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</si>
  <si>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</si>
  <si>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</si>
  <si>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</si>
  <si>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</si>
  <si>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</si>
  <si>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</si>
  <si>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</si>
  <si>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</si>
  <si>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</si>
  <si>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</si>
  <si>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</si>
  <si>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</si>
  <si>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</si>
  <si>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</si>
  <si>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</si>
  <si>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</si>
  <si>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</si>
  <si>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</si>
  <si>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</si>
  <si>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</si>
  <si>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</si>
  <si>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</si>
  <si>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</si>
  <si>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</si>
  <si>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</si>
  <si>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</si>
  <si>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</si>
  <si>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</si>
  <si>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</si>
  <si>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</si>
  <si>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</si>
  <si>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</si>
  <si>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</si>
  <si>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</si>
  <si>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</si>
  <si>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</si>
  <si>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</si>
  <si>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</si>
  <si>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</si>
  <si>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</si>
  <si>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</si>
  <si>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</si>
  <si>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</si>
  <si>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Calls Count</t>
  </si>
  <si>
    <t>Total Amount</t>
  </si>
  <si>
    <t>Total Duration</t>
  </si>
  <si>
    <t>Average Rating</t>
  </si>
  <si>
    <t>5* Calls</t>
  </si>
  <si>
    <t>Grand Total</t>
  </si>
  <si>
    <t>Jan</t>
  </si>
  <si>
    <t>Feb</t>
  </si>
  <si>
    <t>Mar</t>
  </si>
  <si>
    <t>Apr</t>
  </si>
  <si>
    <t>May</t>
  </si>
  <si>
    <t>Jun</t>
  </si>
  <si>
    <t>Jul</t>
  </si>
  <si>
    <t>Aug</t>
  </si>
  <si>
    <t>Sep</t>
  </si>
  <si>
    <t>Oct</t>
  </si>
  <si>
    <t>Nov</t>
  </si>
  <si>
    <t>Dec</t>
  </si>
  <si>
    <t>Row Labels</t>
  </si>
  <si>
    <t>Calls Count2</t>
  </si>
  <si>
    <t>Friday</t>
  </si>
  <si>
    <t>Monday</t>
  </si>
  <si>
    <t>Saturday</t>
  </si>
  <si>
    <t>Sunday</t>
  </si>
  <si>
    <t>Thursday</t>
  </si>
  <si>
    <t>Tuesday</t>
  </si>
  <si>
    <t>Wednesday</t>
  </si>
  <si>
    <t>Selected Rep</t>
  </si>
  <si>
    <t>Rep</t>
  </si>
  <si>
    <t>Calls</t>
  </si>
  <si>
    <t>Amount</t>
  </si>
  <si>
    <t>Sel. Calls</t>
  </si>
  <si>
    <t>Sel. Amt</t>
  </si>
  <si>
    <t>Column Labels</t>
  </si>
  <si>
    <t>Total</t>
  </si>
  <si>
    <t>Rep Summery</t>
  </si>
  <si>
    <t>% of calls</t>
  </si>
  <si>
    <t>Amount Rank</t>
  </si>
  <si>
    <t xml:space="preserve">Amount </t>
  </si>
  <si>
    <t>Call Rank</t>
  </si>
  <si>
    <t>Labels</t>
  </si>
  <si>
    <t xml:space="preserve">CALL CENTER YEARLY ANALYSIS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</si>
</sst>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20"/>
      <color theme="0"/>
      <name val="Aptos ExtraBold"/>
      <family val="2"/>
      <scheme val="major"/>
    </font>
    <font>
      <sz val="20"/>
      <color theme="1"/>
      <name val="Aptos ExtraBold"/>
      <family val="2"/>
      <scheme val="major"/>
    </font>
  </fonts>
  <fills count="7">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5"/>
        <bgColor indexed="64"/>
      </patternFill>
    </fill>
    <fill>
      <patternFill patternType="solid">
        <fgColor theme="5" tint="-0.249977111117893"/>
        <bgColor indexed="64"/>
      </patternFill>
    </fill>
    <fill>
      <patternFill patternType="solid">
        <fgColor theme="5"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4" fillId="0" borderId="0" applyFont="0" applyFill="0" applyBorder="0" applyAlignment="0" applyProtection="0"/>
  </cellStyleXfs>
  <cellXfs count="3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65" fontId="0" fillId="0" borderId="0" xfId="0" applyNumberFormat="1"/>
    <xf numFmtId="3"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168" fontId="0" fillId="3" borderId="0" xfId="0" applyNumberFormat="1" applyFill="1"/>
    <xf numFmtId="9" fontId="0" fillId="0" borderId="0" xfId="1" applyFont="1"/>
    <xf numFmtId="0" fontId="0" fillId="3" borderId="0" xfId="0" applyFill="1" applyAlignment="1">
      <alignment horizontal="center" vertical="center"/>
    </xf>
    <xf numFmtId="0" fontId="5" fillId="5" borderId="0" xfId="0" applyFont="1" applyFill="1" applyAlignment="1">
      <alignment horizontal="center" vertical="center"/>
    </xf>
    <xf numFmtId="0" fontId="6" fillId="6" borderId="0" xfId="0" applyFont="1" applyFill="1" applyAlignment="1">
      <alignment horizontal="center" vertical="center"/>
    </xf>
  </cellXfs>
  <cellStyles count="2">
    <cellStyle name="Normal" xfId="0" builtinId="0"/>
    <cellStyle name="Percent" xfId="1" builtinId="5"/>
  </cellStyles>
  <dxfs count="26">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bgColor theme="5" tint="0.59996337778862885"/>
        </patternFill>
      </fill>
      <border>
        <left style="thin">
          <color auto="1"/>
        </left>
        <right style="thin">
          <color auto="1"/>
        </right>
        <top/>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25"/>
    </tableStyle>
  </tableStyles>
  <colors>
    <mruColors>
      <color rgb="FFF22AB9"/>
      <color rgb="FFF781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Analysis.xlsx]Pivots!Monthly Trend</c:name>
    <c:fmtId val="8"/>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Monthly</a:t>
            </a:r>
            <a:r>
              <a:rPr lang="en-US" baseline="0">
                <a:solidFill>
                  <a:schemeClr val="tx1"/>
                </a:solidFill>
              </a:rPr>
              <a:t> Call Trend</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75000"/>
                </a:schemeClr>
              </a:gs>
              <a:gs pos="50000">
                <a:schemeClr val="accent2">
                  <a:lumMod val="60000"/>
                  <a:lumOff val="40000"/>
                </a:schemeClr>
              </a:gs>
              <a:gs pos="100000">
                <a:schemeClr val="accent2">
                  <a:lumMod val="40000"/>
                  <a:lumOff val="60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Pivots!$C$16</c:f>
              <c:strCache>
                <c:ptCount val="1"/>
                <c:pt idx="0">
                  <c:v>Calls Count2</c:v>
                </c:pt>
              </c:strCache>
            </c:strRef>
          </c:tx>
          <c:spPr>
            <a:gradFill flip="none" rotWithShape="1">
              <a:gsLst>
                <a:gs pos="0">
                  <a:schemeClr val="accent2">
                    <a:lumMod val="75000"/>
                  </a:schemeClr>
                </a:gs>
                <a:gs pos="50000">
                  <a:schemeClr val="accent2">
                    <a:lumMod val="60000"/>
                    <a:lumOff val="40000"/>
                  </a:schemeClr>
                </a:gs>
                <a:gs pos="100000">
                  <a:schemeClr val="accent2">
                    <a:lumMod val="40000"/>
                    <a:lumOff val="60000"/>
                  </a:schemeClr>
                </a:gs>
              </a:gsLst>
              <a:lin ang="2700000" scaled="1"/>
              <a:tileRect/>
            </a:gradFill>
            <a:ln>
              <a:noFill/>
            </a:ln>
            <a:effectLst/>
          </c:spP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Pivots!$C$17:$C$29</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49A6-4AB0-B4E6-9E33454C7BDD}"/>
            </c:ext>
          </c:extLst>
        </c:ser>
        <c:dLbls>
          <c:showLegendKey val="0"/>
          <c:showVal val="0"/>
          <c:showCatName val="0"/>
          <c:showSerName val="0"/>
          <c:showPercent val="0"/>
          <c:showBubbleSize val="0"/>
        </c:dLbls>
        <c:axId val="531260600"/>
        <c:axId val="531258440"/>
      </c:areaChart>
      <c:lineChart>
        <c:grouping val="standard"/>
        <c:varyColors val="0"/>
        <c:ser>
          <c:idx val="0"/>
          <c:order val="0"/>
          <c:tx>
            <c:strRef>
              <c:f>Pivots!$B$16</c:f>
              <c:strCache>
                <c:ptCount val="1"/>
                <c:pt idx="0">
                  <c:v>Calls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Pivots!$B$17:$B$29</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49A6-4AB0-B4E6-9E33454C7BDD}"/>
            </c:ext>
          </c:extLst>
        </c:ser>
        <c:dLbls>
          <c:showLegendKey val="0"/>
          <c:showVal val="0"/>
          <c:showCatName val="0"/>
          <c:showSerName val="0"/>
          <c:showPercent val="0"/>
          <c:showBubbleSize val="0"/>
        </c:dLbls>
        <c:marker val="1"/>
        <c:smooth val="0"/>
        <c:axId val="531260600"/>
        <c:axId val="531258440"/>
      </c:lineChart>
      <c:catAx>
        <c:axId val="531260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531258440"/>
        <c:crosses val="autoZero"/>
        <c:auto val="1"/>
        <c:lblAlgn val="ctr"/>
        <c:lblOffset val="100"/>
        <c:noMultiLvlLbl val="0"/>
      </c:catAx>
      <c:valAx>
        <c:axId val="531258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531260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Analysis.xlsx]Pivots!Weekly Trend</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Pivots!$K$3</c:f>
              <c:strCache>
                <c:ptCount val="1"/>
                <c:pt idx="0">
                  <c:v>Total</c:v>
                </c:pt>
              </c:strCache>
            </c:strRef>
          </c:tx>
          <c:spPr>
            <a:solidFill>
              <a:schemeClr val="accent2">
                <a:lumMod val="75000"/>
              </a:schemeClr>
            </a:solidFill>
            <a:ln>
              <a:noFill/>
            </a:ln>
            <a:effectLst/>
          </c:spPr>
          <c:invertIfNegative val="0"/>
          <c:cat>
            <c:strRef>
              <c:f>Pivots!$J$4:$J$11</c:f>
              <c:strCache>
                <c:ptCount val="7"/>
                <c:pt idx="0">
                  <c:v>Sunday</c:v>
                </c:pt>
                <c:pt idx="1">
                  <c:v>Monday</c:v>
                </c:pt>
                <c:pt idx="2">
                  <c:v>Tuesday</c:v>
                </c:pt>
                <c:pt idx="3">
                  <c:v>Wednesday</c:v>
                </c:pt>
                <c:pt idx="4">
                  <c:v>Thursday</c:v>
                </c:pt>
                <c:pt idx="5">
                  <c:v>Friday</c:v>
                </c:pt>
                <c:pt idx="6">
                  <c:v>Saturday</c:v>
                </c:pt>
              </c:strCache>
            </c:strRef>
          </c:cat>
          <c:val>
            <c:numRef>
              <c:f>Pivots!$K$4:$K$11</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2E01-491C-9158-0CAB64A3FE41}"/>
            </c:ext>
          </c:extLst>
        </c:ser>
        <c:dLbls>
          <c:showLegendKey val="0"/>
          <c:showVal val="0"/>
          <c:showCatName val="0"/>
          <c:showSerName val="0"/>
          <c:showPercent val="0"/>
          <c:showBubbleSize val="0"/>
        </c:dLbls>
        <c:gapWidth val="182"/>
        <c:axId val="531262040"/>
        <c:axId val="531262400"/>
      </c:barChart>
      <c:catAx>
        <c:axId val="5312620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531262400"/>
        <c:crosses val="autoZero"/>
        <c:auto val="1"/>
        <c:lblAlgn val="ctr"/>
        <c:lblOffset val="100"/>
        <c:noMultiLvlLbl val="0"/>
      </c:catAx>
      <c:valAx>
        <c:axId val="531262400"/>
        <c:scaling>
          <c:orientation val="minMax"/>
        </c:scaling>
        <c:delete val="1"/>
        <c:axPos val="t"/>
        <c:numFmt formatCode="#,##0" sourceLinked="1"/>
        <c:majorTickMark val="none"/>
        <c:minorTickMark val="none"/>
        <c:tickLblPos val="nextTo"/>
        <c:crossAx val="531262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tx>
            <c:strRef>
              <c:f>Pivots!$F$33</c:f>
              <c:strCache>
                <c:ptCount val="1"/>
                <c:pt idx="0">
                  <c:v>Calls</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Pivots!$E$34:$E$38</c:f>
              <c:strCache>
                <c:ptCount val="5"/>
                <c:pt idx="0">
                  <c:v>R01</c:v>
                </c:pt>
                <c:pt idx="1">
                  <c:v>R02</c:v>
                </c:pt>
                <c:pt idx="2">
                  <c:v>R03</c:v>
                </c:pt>
                <c:pt idx="3">
                  <c:v>R04</c:v>
                </c:pt>
                <c:pt idx="4">
                  <c:v>R05</c:v>
                </c:pt>
              </c:strCache>
            </c:strRef>
          </c:cat>
          <c:val>
            <c:numRef>
              <c:f>Pivots!$F$34:$F$38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4560-4550-8C49-ED69D358A46C}"/>
            </c:ext>
          </c:extLst>
        </c:ser>
        <c:ser>
          <c:idx val="1"/>
          <c:order val="1"/>
          <c:tx>
            <c:strRef>
              <c:f>Pivots!$H$33</c:f>
              <c:strCache>
                <c:ptCount val="1"/>
                <c:pt idx="0">
                  <c:v>Sel. Calls</c:v>
                </c:pt>
              </c:strCache>
            </c:strRef>
          </c:tx>
          <c:spPr>
            <a:solidFill>
              <a:schemeClr val="accent2">
                <a:lumMod val="75000"/>
              </a:schemeClr>
            </a:solidFill>
            <a:ln>
              <a:noFill/>
            </a:ln>
            <a:effectLst/>
          </c:spPr>
          <c:invertIfNegative val="0"/>
          <c:dLbls>
            <c:delete val="1"/>
          </c:dLbls>
          <c:val>
            <c:numRef>
              <c:f>Pivots!$H$34:$H$38</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4560-4550-8C49-ED69D358A46C}"/>
            </c:ext>
          </c:extLst>
        </c:ser>
        <c:dLbls>
          <c:dLblPos val="outEnd"/>
          <c:showLegendKey val="0"/>
          <c:showVal val="1"/>
          <c:showCatName val="0"/>
          <c:showSerName val="0"/>
          <c:showPercent val="0"/>
          <c:showBubbleSize val="0"/>
        </c:dLbls>
        <c:gapWidth val="30"/>
        <c:overlap val="100"/>
        <c:axId val="746994008"/>
        <c:axId val="746986808"/>
      </c:barChart>
      <c:catAx>
        <c:axId val="74699400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746986808"/>
        <c:crosses val="autoZero"/>
        <c:auto val="1"/>
        <c:lblAlgn val="ctr"/>
        <c:lblOffset val="100"/>
        <c:noMultiLvlLbl val="0"/>
      </c:catAx>
      <c:valAx>
        <c:axId val="746986808"/>
        <c:scaling>
          <c:orientation val="minMax"/>
          <c:min val="0"/>
        </c:scaling>
        <c:delete val="1"/>
        <c:axPos val="t"/>
        <c:numFmt formatCode="General" sourceLinked="1"/>
        <c:majorTickMark val="none"/>
        <c:minorTickMark val="none"/>
        <c:tickLblPos val="nextTo"/>
        <c:crossAx val="746994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lang="en-US" sz="1200" b="0" i="0" u="none" strike="noStrike" kern="1200" spc="0" baseline="0">
                <a:solidFill>
                  <a:schemeClr val="tx1"/>
                </a:solidFill>
                <a:latin typeface="+mn-lt"/>
                <a:ea typeface="+mn-ea"/>
                <a:cs typeface="+mn-cs"/>
              </a:defRPr>
            </a:pPr>
            <a:r>
              <a:rPr lang="en-US">
                <a:solidFill>
                  <a:schemeClr val="tx1"/>
                </a:solidFill>
              </a:rPr>
              <a:t>Amount</a:t>
            </a:r>
          </a:p>
        </c:rich>
      </c:tx>
      <c:layout>
        <c:manualLayout>
          <c:xMode val="edge"/>
          <c:yMode val="edge"/>
          <c:x val="0.36467939369350599"/>
          <c:y val="3.7088295371055999E-2"/>
        </c:manualLayout>
      </c:layout>
      <c:overlay val="0"/>
      <c:spPr>
        <a:noFill/>
        <a:ln>
          <a:noFill/>
        </a:ln>
        <a:effectLst/>
      </c:spPr>
      <c:txPr>
        <a:bodyPr rot="0" spcFirstLastPara="1" vertOverflow="ellipsis" vert="horz" wrap="square" anchor="ctr" anchorCtr="1"/>
        <a:lstStyle/>
        <a:p>
          <a:pPr algn="ctr">
            <a:defRPr lang="en-US" sz="1200" b="0" i="0" u="none" strike="noStrike" kern="1200" spc="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tx>
            <c:strRef>
              <c:f>Pivots!$G$33</c:f>
              <c:strCache>
                <c:ptCount val="1"/>
                <c:pt idx="0">
                  <c:v>Amount</c:v>
                </c:pt>
              </c:strCache>
            </c:strRef>
          </c:tx>
          <c:spPr>
            <a:solidFill>
              <a:schemeClr val="bg1">
                <a:lumMod val="85000"/>
              </a:schemeClr>
            </a:solid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06661403335636"/>
                      <c:h val="9.8893468892466696E-2"/>
                    </c:manualLayout>
                  </c15:layout>
                </c:ext>
                <c:ext xmlns:c16="http://schemas.microsoft.com/office/drawing/2014/chart" uri="{C3380CC4-5D6E-409C-BE32-E72D297353CC}">
                  <c16:uniqueId val="{00000000-160B-4D3A-AAFC-9AA395654391}"/>
                </c:ext>
              </c:extLst>
            </c:dLbl>
            <c:dLbl>
              <c:idx val="1"/>
              <c:spPr>
                <a:noFill/>
                <a:ln>
                  <a:noFill/>
                </a:ln>
                <a:effectLst/>
              </c:spPr>
              <c:txPr>
                <a:bodyPr rot="0" spcFirstLastPara="1" vertOverflow="ellipsis" vert="horz" wrap="square" lIns="38100" tIns="19050" rIns="38100" bIns="19050" anchor="ctr" anchorCtr="0">
                  <a:noAutofit/>
                </a:bodyPr>
                <a:lstStyle/>
                <a:p>
                  <a:pPr algn="ctr" rtl="0">
                    <a:defRPr lang="en-US" sz="12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06661403335636"/>
                      <c:h val="9.8893468892466696E-2"/>
                    </c:manualLayout>
                  </c15:layout>
                </c:ext>
                <c:ext xmlns:c16="http://schemas.microsoft.com/office/drawing/2014/chart" uri="{C3380CC4-5D6E-409C-BE32-E72D297353CC}">
                  <c16:uniqueId val="{00000001-160B-4D3A-AAFC-9AA395654391}"/>
                </c:ext>
              </c:extLst>
            </c:dLbl>
            <c:dLbl>
              <c:idx val="2"/>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06661403335636"/>
                      <c:h val="9.8893468892466696E-2"/>
                    </c:manualLayout>
                  </c15:layout>
                </c:ext>
                <c:ext xmlns:c16="http://schemas.microsoft.com/office/drawing/2014/chart" uri="{C3380CC4-5D6E-409C-BE32-E72D297353CC}">
                  <c16:uniqueId val="{00000002-160B-4D3A-AAFC-9AA395654391}"/>
                </c:ext>
              </c:extLst>
            </c:dLbl>
            <c:dLbl>
              <c:idx val="3"/>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06661403335636"/>
                      <c:h val="9.8893468892466696E-2"/>
                    </c:manualLayout>
                  </c15:layout>
                </c:ext>
                <c:ext xmlns:c16="http://schemas.microsoft.com/office/drawing/2014/chart" uri="{C3380CC4-5D6E-409C-BE32-E72D297353CC}">
                  <c16:uniqueId val="{00000003-160B-4D3A-AAFC-9AA395654391}"/>
                </c:ext>
              </c:extLst>
            </c:dLbl>
            <c:dLbl>
              <c:idx val="4"/>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06661403335636"/>
                      <c:h val="9.8893468892466696E-2"/>
                    </c:manualLayout>
                  </c15:layout>
                </c:ext>
                <c:ext xmlns:c16="http://schemas.microsoft.com/office/drawing/2014/chart" uri="{C3380CC4-5D6E-409C-BE32-E72D297353CC}">
                  <c16:uniqueId val="{00000004-160B-4D3A-AAFC-9AA395654391}"/>
                </c:ext>
              </c:extLst>
            </c:dLbl>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Pivots!$E$34:$E$38</c:f>
              <c:strCache>
                <c:ptCount val="5"/>
                <c:pt idx="0">
                  <c:v>R01</c:v>
                </c:pt>
                <c:pt idx="1">
                  <c:v>R02</c:v>
                </c:pt>
                <c:pt idx="2">
                  <c:v>R03</c:v>
                </c:pt>
                <c:pt idx="3">
                  <c:v>R04</c:v>
                </c:pt>
                <c:pt idx="4">
                  <c:v>R05</c:v>
                </c:pt>
              </c:strCache>
            </c:strRef>
          </c:cat>
          <c:val>
            <c:numRef>
              <c:f>Pivots!$G$34:$G$38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B4B-430F-9699-F41F57BF3F75}"/>
            </c:ext>
          </c:extLst>
        </c:ser>
        <c:ser>
          <c:idx val="1"/>
          <c:order val="1"/>
          <c:tx>
            <c:strRef>
              <c:f>Pivots!$I$33</c:f>
              <c:strCache>
                <c:ptCount val="1"/>
                <c:pt idx="0">
                  <c:v>Sel. Amt</c:v>
                </c:pt>
              </c:strCache>
              <c:extLst xmlns:c15="http://schemas.microsoft.com/office/drawing/2012/chart"/>
            </c:strRef>
          </c:tx>
          <c:spPr>
            <a:solidFill>
              <a:schemeClr val="accent2">
                <a:lumMod val="75000"/>
              </a:schemeClr>
            </a:solidFill>
            <a:ln>
              <a:noFill/>
            </a:ln>
            <a:effectLst/>
          </c:spPr>
          <c:invertIfNegative val="0"/>
          <c:dLbls>
            <c:delete val="1"/>
          </c:dLbls>
          <c:val>
            <c:numRef>
              <c:f>Pivots!$I$34:$I$38</c:f>
              <c:numCache>
                <c:formatCode>General</c:formatCode>
                <c:ptCount val="5"/>
                <c:pt idx="0">
                  <c:v>#N/A</c:v>
                </c:pt>
                <c:pt idx="1">
                  <c:v>#N/A</c:v>
                </c:pt>
                <c:pt idx="2">
                  <c:v>20872</c:v>
                </c:pt>
                <c:pt idx="3">
                  <c:v>#N/A</c:v>
                </c:pt>
                <c:pt idx="4">
                  <c:v>#N/A</c:v>
                </c:pt>
              </c:numCache>
              <c:extLst xmlns:c15="http://schemas.microsoft.com/office/drawing/2012/chart"/>
            </c:numRef>
          </c:val>
          <c:extLst xmlns:c15="http://schemas.microsoft.com/office/drawing/2012/chart">
            <c:ext xmlns:c16="http://schemas.microsoft.com/office/drawing/2014/chart" uri="{C3380CC4-5D6E-409C-BE32-E72D297353CC}">
              <c16:uniqueId val="{00000001-2B4B-430F-9699-F41F57BF3F75}"/>
            </c:ext>
          </c:extLst>
        </c:ser>
        <c:dLbls>
          <c:dLblPos val="outEnd"/>
          <c:showLegendKey val="0"/>
          <c:showVal val="1"/>
          <c:showCatName val="0"/>
          <c:showSerName val="0"/>
          <c:showPercent val="0"/>
          <c:showBubbleSize val="0"/>
        </c:dLbls>
        <c:gapWidth val="30"/>
        <c:overlap val="100"/>
        <c:axId val="424372832"/>
        <c:axId val="426465016"/>
        <c:extLst/>
      </c:barChart>
      <c:catAx>
        <c:axId val="424372832"/>
        <c:scaling>
          <c:orientation val="maxMin"/>
        </c:scaling>
        <c:delete val="1"/>
        <c:axPos val="l"/>
        <c:numFmt formatCode="General" sourceLinked="1"/>
        <c:majorTickMark val="out"/>
        <c:minorTickMark val="none"/>
        <c:tickLblPos val="nextTo"/>
        <c:crossAx val="426465016"/>
        <c:crosses val="autoZero"/>
        <c:auto val="1"/>
        <c:lblAlgn val="ctr"/>
        <c:lblOffset val="100"/>
        <c:noMultiLvlLbl val="0"/>
      </c:catAx>
      <c:valAx>
        <c:axId val="426465016"/>
        <c:scaling>
          <c:orientation val="minMax"/>
        </c:scaling>
        <c:delete val="1"/>
        <c:axPos val="t"/>
        <c:numFmt formatCode="&quot;$&quot;#,###.0,&quot;k&quot;" sourceLinked="1"/>
        <c:majorTickMark val="out"/>
        <c:minorTickMark val="none"/>
        <c:tickLblPos val="nextTo"/>
        <c:crossAx val="42437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Analysis.xlsx]Pivots!Gender Pivot</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rgbClr val="F22AB9"/>
                </a:solidFill>
              </a:rPr>
              <a:t>Female</a:t>
            </a:r>
            <a:r>
              <a:rPr lang="en-US">
                <a:solidFill>
                  <a:schemeClr val="tx1"/>
                </a:solidFill>
              </a:rPr>
              <a:t> vs. </a:t>
            </a:r>
            <a:r>
              <a:rPr lang="en-US">
                <a:solidFill>
                  <a:schemeClr val="accent2">
                    <a:lumMod val="50000"/>
                  </a:schemeClr>
                </a:solidFill>
              </a:rPr>
              <a:t>Male</a:t>
            </a:r>
            <a:r>
              <a:rPr lang="en-US">
                <a:solidFill>
                  <a:schemeClr val="tx1"/>
                </a:solidFill>
              </a:rPr>
              <a:t> Callers</a:t>
            </a:r>
          </a:p>
        </c:rich>
      </c:tx>
      <c:layout>
        <c:manualLayout>
          <c:xMode val="edge"/>
          <c:yMode val="edge"/>
          <c:x val="0.21677559054083528"/>
          <c:y val="4.0441715101811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22AB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Pivots!$N$45:$N$46</c:f>
              <c:strCache>
                <c:ptCount val="1"/>
                <c:pt idx="0">
                  <c:v>Female</c:v>
                </c:pt>
              </c:strCache>
            </c:strRef>
          </c:tx>
          <c:spPr>
            <a:solidFill>
              <a:srgbClr val="F22AB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Pivots!$M$47:$M$50</c:f>
              <c:strCache>
                <c:ptCount val="3"/>
                <c:pt idx="0">
                  <c:v>Cincinnati</c:v>
                </c:pt>
                <c:pt idx="1">
                  <c:v>Cleveland</c:v>
                </c:pt>
                <c:pt idx="2">
                  <c:v>Columbus</c:v>
                </c:pt>
              </c:strCache>
            </c:strRef>
          </c:cat>
          <c:val>
            <c:numRef>
              <c:f>Pivots!$N$47:$N$50</c:f>
              <c:numCache>
                <c:formatCode>#,##0</c:formatCode>
                <c:ptCount val="3"/>
                <c:pt idx="0">
                  <c:v>144</c:v>
                </c:pt>
                <c:pt idx="1">
                  <c:v>326</c:v>
                </c:pt>
                <c:pt idx="2">
                  <c:v>129</c:v>
                </c:pt>
              </c:numCache>
            </c:numRef>
          </c:val>
          <c:extLst>
            <c:ext xmlns:c16="http://schemas.microsoft.com/office/drawing/2014/chart" uri="{C3380CC4-5D6E-409C-BE32-E72D297353CC}">
              <c16:uniqueId val="{00000000-149D-4BBA-8330-648CF623A46D}"/>
            </c:ext>
          </c:extLst>
        </c:ser>
        <c:ser>
          <c:idx val="1"/>
          <c:order val="1"/>
          <c:tx>
            <c:strRef>
              <c:f>Pivots!$O$45:$O$46</c:f>
              <c:strCache>
                <c:ptCount val="1"/>
                <c:pt idx="0">
                  <c:v>Male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Pivots!$M$47:$M$50</c:f>
              <c:strCache>
                <c:ptCount val="3"/>
                <c:pt idx="0">
                  <c:v>Cincinnati</c:v>
                </c:pt>
                <c:pt idx="1">
                  <c:v>Cleveland</c:v>
                </c:pt>
                <c:pt idx="2">
                  <c:v>Columbus</c:v>
                </c:pt>
              </c:strCache>
            </c:strRef>
          </c:cat>
          <c:val>
            <c:numRef>
              <c:f>Pivots!$O$47:$O$50</c:f>
              <c:numCache>
                <c:formatCode>#,##0</c:formatCode>
                <c:ptCount val="3"/>
                <c:pt idx="0">
                  <c:v>132</c:v>
                </c:pt>
                <c:pt idx="1">
                  <c:v>63</c:v>
                </c:pt>
                <c:pt idx="2">
                  <c:v>206</c:v>
                </c:pt>
              </c:numCache>
            </c:numRef>
          </c:val>
          <c:extLst>
            <c:ext xmlns:c16="http://schemas.microsoft.com/office/drawing/2014/chart" uri="{C3380CC4-5D6E-409C-BE32-E72D297353CC}">
              <c16:uniqueId val="{00000001-149D-4BBA-8330-648CF623A46D}"/>
            </c:ext>
          </c:extLst>
        </c:ser>
        <c:dLbls>
          <c:dLblPos val="ctr"/>
          <c:showLegendKey val="0"/>
          <c:showVal val="1"/>
          <c:showCatName val="0"/>
          <c:showSerName val="0"/>
          <c:showPercent val="0"/>
          <c:showBubbleSize val="0"/>
        </c:dLbls>
        <c:gapWidth val="25"/>
        <c:overlap val="100"/>
        <c:axId val="428926480"/>
        <c:axId val="425688680"/>
      </c:barChart>
      <c:catAx>
        <c:axId val="428926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425688680"/>
        <c:crosses val="autoZero"/>
        <c:auto val="1"/>
        <c:lblAlgn val="ctr"/>
        <c:lblOffset val="100"/>
        <c:noMultiLvlLbl val="0"/>
      </c:catAx>
      <c:valAx>
        <c:axId val="425688680"/>
        <c:scaling>
          <c:orientation val="minMax"/>
        </c:scaling>
        <c:delete val="1"/>
        <c:axPos val="l"/>
        <c:numFmt formatCode="0%" sourceLinked="1"/>
        <c:majorTickMark val="out"/>
        <c:minorTickMark val="none"/>
        <c:tickLblPos val="nextTo"/>
        <c:crossAx val="428926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Analysis.xlsx]Pivots!Rating Pivot</c:name>
    <c:fmtId val="1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Customer</a:t>
            </a:r>
            <a:r>
              <a:rPr lang="en-US" baseline="0">
                <a:solidFill>
                  <a:schemeClr val="tx1"/>
                </a:solidFill>
              </a:rPr>
              <a:t> Satisfaction</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Pivots!$B$52</c:f>
              <c:strCache>
                <c:ptCount val="1"/>
                <c:pt idx="0">
                  <c:v>Total</c:v>
                </c:pt>
              </c:strCache>
            </c:strRef>
          </c:tx>
          <c:spPr>
            <a:solidFill>
              <a:schemeClr val="accent2">
                <a:lumMod val="75000"/>
              </a:schemeClr>
            </a:solidFill>
            <a:ln>
              <a:noFill/>
            </a:ln>
            <a:effectLst/>
          </c:spPr>
          <c:invertIfNegative val="0"/>
          <c:cat>
            <c:strRef>
              <c:f>Pivots!$A$53:$A$59</c:f>
              <c:strCache>
                <c:ptCount val="6"/>
                <c:pt idx="0">
                  <c:v>0</c:v>
                </c:pt>
                <c:pt idx="1">
                  <c:v>1</c:v>
                </c:pt>
                <c:pt idx="2">
                  <c:v>2</c:v>
                </c:pt>
                <c:pt idx="3">
                  <c:v>3</c:v>
                </c:pt>
                <c:pt idx="4">
                  <c:v>4</c:v>
                </c:pt>
                <c:pt idx="5">
                  <c:v>5</c:v>
                </c:pt>
              </c:strCache>
            </c:strRef>
          </c:cat>
          <c:val>
            <c:numRef>
              <c:f>Pivots!$B$53:$B$59</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DE4F-405C-A281-2C2EE542EDEF}"/>
            </c:ext>
          </c:extLst>
        </c:ser>
        <c:dLbls>
          <c:showLegendKey val="0"/>
          <c:showVal val="0"/>
          <c:showCatName val="0"/>
          <c:showSerName val="0"/>
          <c:showPercent val="0"/>
          <c:showBubbleSize val="0"/>
        </c:dLbls>
        <c:gapWidth val="50"/>
        <c:overlap val="-27"/>
        <c:axId val="436336072"/>
        <c:axId val="436332472"/>
      </c:barChart>
      <c:catAx>
        <c:axId val="4363360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36332472"/>
        <c:crosses val="autoZero"/>
        <c:auto val="0"/>
        <c:lblAlgn val="ctr"/>
        <c:lblOffset val="100"/>
        <c:noMultiLvlLbl val="0"/>
      </c:catAx>
      <c:valAx>
        <c:axId val="436332472"/>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36336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Pivots!$F$33</c:f>
              <c:strCache>
                <c:ptCount val="1"/>
                <c:pt idx="0">
                  <c:v>Calls</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Pivots!$E$34:$E$38</c:f>
              <c:strCache>
                <c:ptCount val="5"/>
                <c:pt idx="0">
                  <c:v>R01</c:v>
                </c:pt>
                <c:pt idx="1">
                  <c:v>R02</c:v>
                </c:pt>
                <c:pt idx="2">
                  <c:v>R03</c:v>
                </c:pt>
                <c:pt idx="3">
                  <c:v>R04</c:v>
                </c:pt>
                <c:pt idx="4">
                  <c:v>R05</c:v>
                </c:pt>
              </c:strCache>
            </c:strRef>
          </c:cat>
          <c:val>
            <c:numRef>
              <c:f>Pivots!$F$34:$F$38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D507-4618-B20B-03BE4179F5B9}"/>
            </c:ext>
          </c:extLst>
        </c:ser>
        <c:ser>
          <c:idx val="1"/>
          <c:order val="1"/>
          <c:tx>
            <c:strRef>
              <c:f>Pivots!$H$33</c:f>
              <c:strCache>
                <c:ptCount val="1"/>
                <c:pt idx="0">
                  <c:v>Sel. Calls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Pivots!$H$34:$H$38</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7-D507-4618-B20B-03BE4179F5B9}"/>
            </c:ext>
          </c:extLst>
        </c:ser>
        <c:dLbls>
          <c:dLblPos val="outEnd"/>
          <c:showLegendKey val="0"/>
          <c:showVal val="1"/>
          <c:showCatName val="0"/>
          <c:showSerName val="0"/>
          <c:showPercent val="0"/>
          <c:showBubbleSize val="0"/>
        </c:dLbls>
        <c:gapWidth val="30"/>
        <c:overlap val="100"/>
        <c:axId val="746994008"/>
        <c:axId val="746986808"/>
      </c:barChart>
      <c:catAx>
        <c:axId val="746994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986808"/>
        <c:crosses val="autoZero"/>
        <c:auto val="1"/>
        <c:lblAlgn val="ctr"/>
        <c:lblOffset val="100"/>
        <c:noMultiLvlLbl val="0"/>
      </c:catAx>
      <c:valAx>
        <c:axId val="746986808"/>
        <c:scaling>
          <c:orientation val="minMax"/>
          <c:min val="0"/>
        </c:scaling>
        <c:delete val="1"/>
        <c:axPos val="b"/>
        <c:numFmt formatCode="General" sourceLinked="1"/>
        <c:majorTickMark val="none"/>
        <c:minorTickMark val="none"/>
        <c:tickLblPos val="nextTo"/>
        <c:crossAx val="746994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Pivots!$G$33</c:f>
              <c:strCache>
                <c:ptCount val="1"/>
                <c:pt idx="0">
                  <c:v>Amount</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Pivots!$E$34:$E$38</c:f>
              <c:strCache>
                <c:ptCount val="5"/>
                <c:pt idx="0">
                  <c:v>R01</c:v>
                </c:pt>
                <c:pt idx="1">
                  <c:v>R02</c:v>
                </c:pt>
                <c:pt idx="2">
                  <c:v>R03</c:v>
                </c:pt>
                <c:pt idx="3">
                  <c:v>R04</c:v>
                </c:pt>
                <c:pt idx="4">
                  <c:v>R05</c:v>
                </c:pt>
              </c:strCache>
            </c:strRef>
          </c:cat>
          <c:val>
            <c:numRef>
              <c:f>Pivots!$G$34:$G$38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DA16-47C5-9C9A-F1C2C0A19F5B}"/>
            </c:ext>
          </c:extLst>
        </c:ser>
        <c:ser>
          <c:idx val="1"/>
          <c:order val="1"/>
          <c:tx>
            <c:strRef>
              <c:f>Pivots!$I$33</c:f>
              <c:strCache>
                <c:ptCount val="1"/>
                <c:pt idx="0">
                  <c:v>Sel. Amt</c:v>
                </c:pt>
              </c:strCache>
              <c:extLst xmlns:c15="http://schemas.microsoft.com/office/drawing/2012/chart"/>
            </c:strRef>
          </c:tx>
          <c:spPr>
            <a:solidFill>
              <a:schemeClr val="accent2"/>
            </a:solidFill>
            <a:ln>
              <a:noFill/>
            </a:ln>
            <a:effectLst/>
          </c:spPr>
          <c:invertIfNegative val="0"/>
          <c:dLbls>
            <c:delete val="1"/>
          </c:dLbls>
          <c:val>
            <c:numRef>
              <c:f>Pivots!$I$34:$I$38</c:f>
              <c:numCache>
                <c:formatCode>General</c:formatCode>
                <c:ptCount val="5"/>
                <c:pt idx="0">
                  <c:v>#N/A</c:v>
                </c:pt>
                <c:pt idx="1">
                  <c:v>#N/A</c:v>
                </c:pt>
                <c:pt idx="2">
                  <c:v>20872</c:v>
                </c:pt>
                <c:pt idx="3">
                  <c:v>#N/A</c:v>
                </c:pt>
                <c:pt idx="4">
                  <c:v>#N/A</c:v>
                </c:pt>
              </c:numCache>
              <c:extLst xmlns:c15="http://schemas.microsoft.com/office/drawing/2012/chart"/>
            </c:numRef>
          </c:val>
          <c:extLst xmlns:c15="http://schemas.microsoft.com/office/drawing/2012/chart">
            <c:ext xmlns:c16="http://schemas.microsoft.com/office/drawing/2014/chart" uri="{C3380CC4-5D6E-409C-BE32-E72D297353CC}">
              <c16:uniqueId val="{00000001-DA16-47C5-9C9A-F1C2C0A19F5B}"/>
            </c:ext>
          </c:extLst>
        </c:ser>
        <c:dLbls>
          <c:dLblPos val="outEnd"/>
          <c:showLegendKey val="0"/>
          <c:showVal val="1"/>
          <c:showCatName val="0"/>
          <c:showSerName val="0"/>
          <c:showPercent val="0"/>
          <c:showBubbleSize val="0"/>
        </c:dLbls>
        <c:gapWidth val="30"/>
        <c:overlap val="100"/>
        <c:axId val="424372832"/>
        <c:axId val="426465016"/>
        <c:extLst/>
      </c:barChart>
      <c:catAx>
        <c:axId val="424372832"/>
        <c:scaling>
          <c:orientation val="minMax"/>
        </c:scaling>
        <c:delete val="1"/>
        <c:axPos val="l"/>
        <c:numFmt formatCode="General" sourceLinked="1"/>
        <c:majorTickMark val="none"/>
        <c:minorTickMark val="none"/>
        <c:tickLblPos val="nextTo"/>
        <c:crossAx val="426465016"/>
        <c:crosses val="autoZero"/>
        <c:auto val="1"/>
        <c:lblAlgn val="ctr"/>
        <c:lblOffset val="100"/>
        <c:noMultiLvlLbl val="0"/>
      </c:catAx>
      <c:valAx>
        <c:axId val="426465016"/>
        <c:scaling>
          <c:orientation val="minMax"/>
        </c:scaling>
        <c:delete val="1"/>
        <c:axPos val="b"/>
        <c:numFmt formatCode="&quot;$&quot;#,###.0,&quot;k&quot;" sourceLinked="1"/>
        <c:majorTickMark val="none"/>
        <c:minorTickMark val="none"/>
        <c:tickLblPos val="nextTo"/>
        <c:crossAx val="42437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178837</xdr:colOff>
      <xdr:row>1</xdr:row>
      <xdr:rowOff>132184</xdr:rowOff>
    </xdr:from>
    <xdr:to>
      <xdr:col>3</xdr:col>
      <xdr:colOff>4025</xdr:colOff>
      <xdr:row>6</xdr:row>
      <xdr:rowOff>150114</xdr:rowOff>
    </xdr:to>
    <xdr:sp macro="" textlink="Pivots!A4">
      <xdr:nvSpPr>
        <xdr:cNvPr id="3" name="Rectangle 2">
          <a:extLst>
            <a:ext uri="{FF2B5EF4-FFF2-40B4-BE49-F238E27FC236}">
              <a16:creationId xmlns:a16="http://schemas.microsoft.com/office/drawing/2014/main" id="{BD25FEF2-2B41-E245-55B4-CC21B3673BB9}"/>
            </a:ext>
          </a:extLst>
        </xdr:cNvPr>
        <xdr:cNvSpPr/>
      </xdr:nvSpPr>
      <xdr:spPr>
        <a:xfrm>
          <a:off x="178837" y="590939"/>
          <a:ext cx="1356964" cy="950991"/>
        </a:xfrm>
        <a:prstGeom prst="rect">
          <a:avLst/>
        </a:prstGeom>
        <a:solidFill>
          <a:schemeClr val="accent2">
            <a:lumMod val="7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F93C4EF-65C8-46DF-A22E-D72CE5026843}" type="TxLink">
            <a:rPr lang="en-US" sz="2000" b="0" i="0" u="none" strike="noStrike" kern="1200">
              <a:solidFill>
                <a:schemeClr val="bg1"/>
              </a:solidFill>
              <a:latin typeface="+mj-lt"/>
            </a:rPr>
            <a:pPr algn="ctr"/>
            <a:t>1,000</a:t>
          </a:fld>
          <a:endParaRPr lang="en-US" sz="2000" kern="1200">
            <a:solidFill>
              <a:schemeClr val="bg1"/>
            </a:solidFill>
            <a:latin typeface="+mj-lt"/>
          </a:endParaRPr>
        </a:p>
      </xdr:txBody>
    </xdr:sp>
    <xdr:clientData/>
  </xdr:twoCellAnchor>
  <xdr:twoCellAnchor>
    <xdr:from>
      <xdr:col>1</xdr:col>
      <xdr:colOff>365432</xdr:colOff>
      <xdr:row>1</xdr:row>
      <xdr:rowOff>179879</xdr:rowOff>
    </xdr:from>
    <xdr:to>
      <xdr:col>2</xdr:col>
      <xdr:colOff>329988</xdr:colOff>
      <xdr:row>3</xdr:row>
      <xdr:rowOff>40672</xdr:rowOff>
    </xdr:to>
    <xdr:sp macro="" textlink="">
      <xdr:nvSpPr>
        <xdr:cNvPr id="4" name="TextBox 3">
          <a:extLst>
            <a:ext uri="{FF2B5EF4-FFF2-40B4-BE49-F238E27FC236}">
              <a16:creationId xmlns:a16="http://schemas.microsoft.com/office/drawing/2014/main" id="{992458E7-D82A-E26F-F729-B64FB5B0C357}"/>
            </a:ext>
          </a:extLst>
        </xdr:cNvPr>
        <xdr:cNvSpPr txBox="1"/>
      </xdr:nvSpPr>
      <xdr:spPr>
        <a:xfrm>
          <a:off x="559820" y="638634"/>
          <a:ext cx="633250" cy="234018"/>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kern="1200">
              <a:solidFill>
                <a:schemeClr val="bg1"/>
              </a:solidFill>
              <a:latin typeface="+mj-lt"/>
            </a:rPr>
            <a:t>Calls</a:t>
          </a:r>
          <a:endParaRPr lang="en-US" sz="1100" kern="1200">
            <a:solidFill>
              <a:schemeClr val="bg1"/>
            </a:solidFill>
          </a:endParaRPr>
        </a:p>
      </xdr:txBody>
    </xdr:sp>
    <xdr:clientData/>
  </xdr:twoCellAnchor>
  <xdr:twoCellAnchor editAs="oneCell">
    <xdr:from>
      <xdr:col>1</xdr:col>
      <xdr:colOff>246076</xdr:colOff>
      <xdr:row>2</xdr:row>
      <xdr:rowOff>22523</xdr:rowOff>
    </xdr:from>
    <xdr:to>
      <xdr:col>1</xdr:col>
      <xdr:colOff>448883</xdr:colOff>
      <xdr:row>3</xdr:row>
      <xdr:rowOff>46680</xdr:rowOff>
    </xdr:to>
    <xdr:pic>
      <xdr:nvPicPr>
        <xdr:cNvPr id="5" name="Graphic 4" descr="Receiver with solid fill">
          <a:extLst>
            <a:ext uri="{FF2B5EF4-FFF2-40B4-BE49-F238E27FC236}">
              <a16:creationId xmlns:a16="http://schemas.microsoft.com/office/drawing/2014/main" id="{182D8521-F420-459E-9E72-61E39BD8771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6348335" flipH="1">
          <a:off x="447460" y="657845"/>
          <a:ext cx="203451" cy="202807"/>
        </a:xfrm>
        <a:prstGeom prst="rect">
          <a:avLst/>
        </a:prstGeom>
      </xdr:spPr>
    </xdr:pic>
    <xdr:clientData/>
  </xdr:twoCellAnchor>
  <xdr:twoCellAnchor>
    <xdr:from>
      <xdr:col>1</xdr:col>
      <xdr:colOff>397380</xdr:colOff>
      <xdr:row>5</xdr:row>
      <xdr:rowOff>0</xdr:rowOff>
    </xdr:from>
    <xdr:to>
      <xdr:col>2</xdr:col>
      <xdr:colOff>273667</xdr:colOff>
      <xdr:row>6</xdr:row>
      <xdr:rowOff>95026</xdr:rowOff>
    </xdr:to>
    <xdr:sp macro="" textlink="Pivots!A9">
      <xdr:nvSpPr>
        <xdr:cNvPr id="6" name="TextBox 5">
          <a:extLst>
            <a:ext uri="{FF2B5EF4-FFF2-40B4-BE49-F238E27FC236}">
              <a16:creationId xmlns:a16="http://schemas.microsoft.com/office/drawing/2014/main" id="{971DC3FE-3143-5FEB-DCD5-7177640F9C5C}"/>
            </a:ext>
          </a:extLst>
        </xdr:cNvPr>
        <xdr:cNvSpPr txBox="1"/>
      </xdr:nvSpPr>
      <xdr:spPr>
        <a:xfrm>
          <a:off x="599086" y="1172882"/>
          <a:ext cx="5486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705BAB-FE2A-481B-8BB3-2671E5586276}" type="TxLink">
            <a:rPr lang="en-US" sz="1400" b="0" i="0" u="none" strike="noStrike" kern="1200">
              <a:solidFill>
                <a:schemeClr val="bg1"/>
              </a:solidFill>
              <a:latin typeface="Aptos"/>
            </a:rPr>
            <a:pPr algn="ctr"/>
            <a:t>207</a:t>
          </a:fld>
          <a:endParaRPr lang="en-US" sz="1400" kern="1200">
            <a:solidFill>
              <a:schemeClr val="bg1"/>
            </a:solidFill>
          </a:endParaRPr>
        </a:p>
      </xdr:txBody>
    </xdr:sp>
    <xdr:clientData/>
  </xdr:twoCellAnchor>
  <xdr:twoCellAnchor>
    <xdr:from>
      <xdr:col>0</xdr:col>
      <xdr:colOff>178837</xdr:colOff>
      <xdr:row>7</xdr:row>
      <xdr:rowOff>167640</xdr:rowOff>
    </xdr:from>
    <xdr:to>
      <xdr:col>3</xdr:col>
      <xdr:colOff>4025</xdr:colOff>
      <xdr:row>13</xdr:row>
      <xdr:rowOff>6276</xdr:rowOff>
    </xdr:to>
    <xdr:sp macro="" textlink="Pivots!B4">
      <xdr:nvSpPr>
        <xdr:cNvPr id="19" name="Rectangle 18">
          <a:extLst>
            <a:ext uri="{FF2B5EF4-FFF2-40B4-BE49-F238E27FC236}">
              <a16:creationId xmlns:a16="http://schemas.microsoft.com/office/drawing/2014/main" id="{01E8870C-9D78-438F-A2C3-8BB63828DB1C}"/>
            </a:ext>
          </a:extLst>
        </xdr:cNvPr>
        <xdr:cNvSpPr/>
      </xdr:nvSpPr>
      <xdr:spPr>
        <a:xfrm>
          <a:off x="178837" y="1716488"/>
          <a:ext cx="1365753" cy="931940"/>
        </a:xfrm>
        <a:prstGeom prst="rect">
          <a:avLst/>
        </a:prstGeom>
        <a:solidFill>
          <a:schemeClr val="accent2">
            <a:lumMod val="7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76E9900-38AA-4567-8561-AF63F767A748}" type="TxLink">
            <a:rPr lang="en-US" sz="2000" b="0" i="0" u="none" strike="noStrike" kern="1200">
              <a:solidFill>
                <a:schemeClr val="bg1"/>
              </a:solidFill>
              <a:latin typeface="+mj-lt"/>
              <a:ea typeface="+mn-ea"/>
              <a:cs typeface="+mn-cs"/>
            </a:rPr>
            <a:pPr marL="0" indent="0" algn="ctr"/>
            <a:t>$96,623</a:t>
          </a:fld>
          <a:endParaRPr lang="en-US" sz="2000" b="0" i="0" u="none" strike="noStrike" kern="1200">
            <a:solidFill>
              <a:schemeClr val="bg1"/>
            </a:solidFill>
            <a:latin typeface="+mj-lt"/>
            <a:ea typeface="+mn-ea"/>
            <a:cs typeface="+mn-cs"/>
          </a:endParaRPr>
        </a:p>
      </xdr:txBody>
    </xdr:sp>
    <xdr:clientData/>
  </xdr:twoCellAnchor>
  <xdr:twoCellAnchor>
    <xdr:from>
      <xdr:col>1</xdr:col>
      <xdr:colOff>298375</xdr:colOff>
      <xdr:row>8</xdr:row>
      <xdr:rowOff>52294</xdr:rowOff>
    </xdr:from>
    <xdr:to>
      <xdr:col>2</xdr:col>
      <xdr:colOff>458395</xdr:colOff>
      <xdr:row>9</xdr:row>
      <xdr:rowOff>75154</xdr:rowOff>
    </xdr:to>
    <xdr:sp macro="" textlink="">
      <xdr:nvSpPr>
        <xdr:cNvPr id="20" name="TextBox 19">
          <a:extLst>
            <a:ext uri="{FF2B5EF4-FFF2-40B4-BE49-F238E27FC236}">
              <a16:creationId xmlns:a16="http://schemas.microsoft.com/office/drawing/2014/main" id="{A67B2F38-A3BF-424F-BB4E-A424B751B3C2}"/>
            </a:ext>
          </a:extLst>
        </xdr:cNvPr>
        <xdr:cNvSpPr txBox="1"/>
      </xdr:nvSpPr>
      <xdr:spPr>
        <a:xfrm>
          <a:off x="500081" y="1763059"/>
          <a:ext cx="832373" cy="202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kern="1200">
              <a:solidFill>
                <a:schemeClr val="bg1"/>
              </a:solidFill>
              <a:latin typeface="+mj-lt"/>
              <a:ea typeface="+mn-ea"/>
              <a:cs typeface="+mn-cs"/>
            </a:rPr>
            <a:t>Amount</a:t>
          </a:r>
        </a:p>
      </xdr:txBody>
    </xdr:sp>
    <xdr:clientData/>
  </xdr:twoCellAnchor>
  <xdr:twoCellAnchor>
    <xdr:from>
      <xdr:col>1</xdr:col>
      <xdr:colOff>281939</xdr:colOff>
      <xdr:row>11</xdr:row>
      <xdr:rowOff>20676</xdr:rowOff>
    </xdr:from>
    <xdr:to>
      <xdr:col>2</xdr:col>
      <xdr:colOff>467773</xdr:colOff>
      <xdr:row>12</xdr:row>
      <xdr:rowOff>171823</xdr:rowOff>
    </xdr:to>
    <xdr:sp macro="" textlink="Pivots!B9">
      <xdr:nvSpPr>
        <xdr:cNvPr id="22" name="TextBox 21">
          <a:extLst>
            <a:ext uri="{FF2B5EF4-FFF2-40B4-BE49-F238E27FC236}">
              <a16:creationId xmlns:a16="http://schemas.microsoft.com/office/drawing/2014/main" id="{E7968A03-401D-4948-9042-ABB2F1E85804}"/>
            </a:ext>
          </a:extLst>
        </xdr:cNvPr>
        <xdr:cNvSpPr txBox="1"/>
      </xdr:nvSpPr>
      <xdr:spPr>
        <a:xfrm>
          <a:off x="483645" y="2269323"/>
          <a:ext cx="858187" cy="330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E3263B0-A000-42F5-8344-E382F7618956}" type="TxLink">
            <a:rPr lang="en-US" sz="1400" b="0" i="0" u="none" strike="noStrike" kern="1200">
              <a:solidFill>
                <a:schemeClr val="bg1"/>
              </a:solidFill>
              <a:latin typeface="Aptos"/>
              <a:ea typeface="+mn-ea"/>
              <a:cs typeface="+mn-cs"/>
            </a:rPr>
            <a:pPr marL="0" indent="0"/>
            <a:t>$20,872</a:t>
          </a:fld>
          <a:endParaRPr lang="en-US" sz="1400" b="0" i="0" u="none" strike="noStrike" kern="1200">
            <a:solidFill>
              <a:schemeClr val="bg1"/>
            </a:solidFill>
            <a:latin typeface="Aptos"/>
            <a:ea typeface="+mn-ea"/>
            <a:cs typeface="+mn-cs"/>
          </a:endParaRPr>
        </a:p>
      </xdr:txBody>
    </xdr:sp>
    <xdr:clientData/>
  </xdr:twoCellAnchor>
  <xdr:twoCellAnchor>
    <xdr:from>
      <xdr:col>0</xdr:col>
      <xdr:colOff>170476</xdr:colOff>
      <xdr:row>14</xdr:row>
      <xdr:rowOff>50012</xdr:rowOff>
    </xdr:from>
    <xdr:to>
      <xdr:col>2</xdr:col>
      <xdr:colOff>666555</xdr:colOff>
      <xdr:row>19</xdr:row>
      <xdr:rowOff>67941</xdr:rowOff>
    </xdr:to>
    <xdr:sp macro="" textlink="Pivots!C4">
      <xdr:nvSpPr>
        <xdr:cNvPr id="23" name="Rectangle 22">
          <a:extLst>
            <a:ext uri="{FF2B5EF4-FFF2-40B4-BE49-F238E27FC236}">
              <a16:creationId xmlns:a16="http://schemas.microsoft.com/office/drawing/2014/main" id="{8303AE01-6CF5-400B-9605-0449B6418191}"/>
            </a:ext>
          </a:extLst>
        </xdr:cNvPr>
        <xdr:cNvSpPr/>
      </xdr:nvSpPr>
      <xdr:spPr>
        <a:xfrm>
          <a:off x="170476" y="2874382"/>
          <a:ext cx="1365753" cy="929016"/>
        </a:xfrm>
        <a:prstGeom prst="rect">
          <a:avLst/>
        </a:prstGeom>
        <a:solidFill>
          <a:schemeClr val="accent2">
            <a:lumMod val="7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271D1CD-30A4-4C47-8226-47CA60CE189D}" type="TxLink">
            <a:rPr lang="en-US" sz="2000" b="0" i="0" u="none" strike="noStrike" kern="1200">
              <a:solidFill>
                <a:schemeClr val="bg1"/>
              </a:solidFill>
              <a:latin typeface="+mj-lt"/>
              <a:ea typeface="+mn-ea"/>
              <a:cs typeface="+mn-cs"/>
            </a:rPr>
            <a:pPr marL="0" indent="0" algn="ctr"/>
            <a:t>89,850</a:t>
          </a:fld>
          <a:endParaRPr lang="en-US" sz="2000" b="0" i="0" u="none" strike="noStrike" kern="1200">
            <a:solidFill>
              <a:schemeClr val="bg1"/>
            </a:solidFill>
            <a:latin typeface="+mj-lt"/>
            <a:ea typeface="+mn-ea"/>
            <a:cs typeface="+mn-cs"/>
          </a:endParaRPr>
        </a:p>
      </xdr:txBody>
    </xdr:sp>
    <xdr:clientData/>
  </xdr:twoCellAnchor>
  <xdr:twoCellAnchor>
    <xdr:from>
      <xdr:col>1</xdr:col>
      <xdr:colOff>281939</xdr:colOff>
      <xdr:row>14</xdr:row>
      <xdr:rowOff>122449</xdr:rowOff>
    </xdr:from>
    <xdr:to>
      <xdr:col>2</xdr:col>
      <xdr:colOff>449579</xdr:colOff>
      <xdr:row>15</xdr:row>
      <xdr:rowOff>152928</xdr:rowOff>
    </xdr:to>
    <xdr:sp macro="" textlink="">
      <xdr:nvSpPr>
        <xdr:cNvPr id="24" name="TextBox 23">
          <a:extLst>
            <a:ext uri="{FF2B5EF4-FFF2-40B4-BE49-F238E27FC236}">
              <a16:creationId xmlns:a16="http://schemas.microsoft.com/office/drawing/2014/main" id="{C5F008FA-5493-41EB-8AA6-D231345F9DA0}"/>
            </a:ext>
          </a:extLst>
        </xdr:cNvPr>
        <xdr:cNvSpPr txBox="1"/>
      </xdr:nvSpPr>
      <xdr:spPr>
        <a:xfrm>
          <a:off x="483645" y="2908978"/>
          <a:ext cx="839993" cy="209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kern="1200">
              <a:solidFill>
                <a:schemeClr val="bg1"/>
              </a:solidFill>
              <a:latin typeface="+mj-lt"/>
              <a:ea typeface="+mn-ea"/>
              <a:cs typeface="+mn-cs"/>
            </a:rPr>
            <a:t>Duration</a:t>
          </a:r>
        </a:p>
      </xdr:txBody>
    </xdr:sp>
    <xdr:clientData/>
  </xdr:twoCellAnchor>
  <xdr:twoCellAnchor>
    <xdr:from>
      <xdr:col>1</xdr:col>
      <xdr:colOff>312420</xdr:colOff>
      <xdr:row>17</xdr:row>
      <xdr:rowOff>91897</xdr:rowOff>
    </xdr:from>
    <xdr:to>
      <xdr:col>2</xdr:col>
      <xdr:colOff>366226</xdr:colOff>
      <xdr:row>19</xdr:row>
      <xdr:rowOff>0</xdr:rowOff>
    </xdr:to>
    <xdr:sp macro="" textlink="Pivots!C9">
      <xdr:nvSpPr>
        <xdr:cNvPr id="26" name="TextBox 25">
          <a:extLst>
            <a:ext uri="{FF2B5EF4-FFF2-40B4-BE49-F238E27FC236}">
              <a16:creationId xmlns:a16="http://schemas.microsoft.com/office/drawing/2014/main" id="{565F4291-995F-495B-B3A9-B3B40E9CD52F}"/>
            </a:ext>
          </a:extLst>
        </xdr:cNvPr>
        <xdr:cNvSpPr txBox="1"/>
      </xdr:nvSpPr>
      <xdr:spPr>
        <a:xfrm>
          <a:off x="514126" y="3416309"/>
          <a:ext cx="726159" cy="266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AF936EB-1A1F-4BDB-8F62-4ACCE15D35EC}" type="TxLink">
            <a:rPr lang="en-US" sz="1400" b="0" i="0" u="none" strike="noStrike" kern="1200">
              <a:solidFill>
                <a:schemeClr val="bg1"/>
              </a:solidFill>
              <a:latin typeface="Aptos"/>
              <a:ea typeface="+mn-ea"/>
              <a:cs typeface="+mn-cs"/>
            </a:rPr>
            <a:pPr marL="0" indent="0"/>
            <a:t>17,700</a:t>
          </a:fld>
          <a:endParaRPr lang="en-US" sz="1400" b="0" i="0" u="none" strike="noStrike" kern="1200">
            <a:solidFill>
              <a:schemeClr val="bg1"/>
            </a:solidFill>
            <a:latin typeface="Aptos"/>
            <a:ea typeface="+mn-ea"/>
            <a:cs typeface="+mn-cs"/>
          </a:endParaRPr>
        </a:p>
      </xdr:txBody>
    </xdr:sp>
    <xdr:clientData/>
  </xdr:twoCellAnchor>
  <xdr:twoCellAnchor>
    <xdr:from>
      <xdr:col>0</xdr:col>
      <xdr:colOff>157166</xdr:colOff>
      <xdr:row>20</xdr:row>
      <xdr:rowOff>99508</xdr:rowOff>
    </xdr:from>
    <xdr:to>
      <xdr:col>2</xdr:col>
      <xdr:colOff>663578</xdr:colOff>
      <xdr:row>25</xdr:row>
      <xdr:rowOff>101096</xdr:rowOff>
    </xdr:to>
    <xdr:sp macro="" textlink="Pivots!D4">
      <xdr:nvSpPr>
        <xdr:cNvPr id="27" name="Rectangle 26">
          <a:extLst>
            <a:ext uri="{FF2B5EF4-FFF2-40B4-BE49-F238E27FC236}">
              <a16:creationId xmlns:a16="http://schemas.microsoft.com/office/drawing/2014/main" id="{95DF0545-DE9D-4920-B220-A962945A8FF1}"/>
            </a:ext>
          </a:extLst>
        </xdr:cNvPr>
        <xdr:cNvSpPr/>
      </xdr:nvSpPr>
      <xdr:spPr>
        <a:xfrm>
          <a:off x="157166" y="4028571"/>
          <a:ext cx="1371600" cy="914400"/>
        </a:xfrm>
        <a:prstGeom prst="rect">
          <a:avLst/>
        </a:prstGeom>
        <a:solidFill>
          <a:schemeClr val="accent2">
            <a:lumMod val="7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D633455-FBBB-46BA-B491-82DC0E49EC19}" type="TxLink">
            <a:rPr lang="en-US" sz="2000" b="0" i="0" u="none" strike="noStrike" kern="1200">
              <a:solidFill>
                <a:schemeClr val="bg1"/>
              </a:solidFill>
              <a:latin typeface="+mj-lt"/>
              <a:ea typeface="+mn-ea"/>
              <a:cs typeface="+mn-cs"/>
            </a:rPr>
            <a:pPr marL="0" indent="0" algn="ctr"/>
            <a:t>3.9</a:t>
          </a:fld>
          <a:endParaRPr lang="en-US" sz="2000" b="0" i="0" u="none" strike="noStrike" kern="1200">
            <a:solidFill>
              <a:schemeClr val="bg1"/>
            </a:solidFill>
            <a:latin typeface="+mj-lt"/>
            <a:ea typeface="+mn-ea"/>
            <a:cs typeface="+mn-cs"/>
          </a:endParaRPr>
        </a:p>
      </xdr:txBody>
    </xdr:sp>
    <xdr:clientData/>
  </xdr:twoCellAnchor>
  <xdr:twoCellAnchor>
    <xdr:from>
      <xdr:col>1</xdr:col>
      <xdr:colOff>127317</xdr:colOff>
      <xdr:row>20</xdr:row>
      <xdr:rowOff>130175</xdr:rowOff>
    </xdr:from>
    <xdr:to>
      <xdr:col>2</xdr:col>
      <xdr:colOff>531177</xdr:colOff>
      <xdr:row>22</xdr:row>
      <xdr:rowOff>23812</xdr:rowOff>
    </xdr:to>
    <xdr:sp macro="" textlink="">
      <xdr:nvSpPr>
        <xdr:cNvPr id="28" name="TextBox 27">
          <a:extLst>
            <a:ext uri="{FF2B5EF4-FFF2-40B4-BE49-F238E27FC236}">
              <a16:creationId xmlns:a16="http://schemas.microsoft.com/office/drawing/2014/main" id="{9DA9C802-A930-4918-9D03-6753F78A05DC}"/>
            </a:ext>
          </a:extLst>
        </xdr:cNvPr>
        <xdr:cNvSpPr txBox="1"/>
      </xdr:nvSpPr>
      <xdr:spPr>
        <a:xfrm>
          <a:off x="325755" y="4059238"/>
          <a:ext cx="1070610" cy="2587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kern="1200">
              <a:solidFill>
                <a:schemeClr val="bg1"/>
              </a:solidFill>
              <a:latin typeface="+mj-lt"/>
              <a:ea typeface="+mn-ea"/>
              <a:cs typeface="+mn-cs"/>
            </a:rPr>
            <a:t>Avg. Rating</a:t>
          </a:r>
        </a:p>
        <a:p>
          <a:pPr marL="0" indent="0" algn="ctr"/>
          <a:endParaRPr lang="en-US" sz="1200" kern="1200">
            <a:solidFill>
              <a:schemeClr val="bg1"/>
            </a:solidFill>
            <a:latin typeface="+mj-lt"/>
            <a:ea typeface="+mn-ea"/>
            <a:cs typeface="+mn-cs"/>
          </a:endParaRPr>
        </a:p>
      </xdr:txBody>
    </xdr:sp>
    <xdr:clientData/>
  </xdr:twoCellAnchor>
  <xdr:twoCellAnchor>
    <xdr:from>
      <xdr:col>1</xdr:col>
      <xdr:colOff>359384</xdr:colOff>
      <xdr:row>23</xdr:row>
      <xdr:rowOff>115383</xdr:rowOff>
    </xdr:from>
    <xdr:to>
      <xdr:col>2</xdr:col>
      <xdr:colOff>260324</xdr:colOff>
      <xdr:row>25</xdr:row>
      <xdr:rowOff>65629</xdr:rowOff>
    </xdr:to>
    <xdr:sp macro="" textlink="Pivots!D9">
      <xdr:nvSpPr>
        <xdr:cNvPr id="30" name="TextBox 29">
          <a:extLst>
            <a:ext uri="{FF2B5EF4-FFF2-40B4-BE49-F238E27FC236}">
              <a16:creationId xmlns:a16="http://schemas.microsoft.com/office/drawing/2014/main" id="{7C0883B4-D8B4-4AB7-8BBB-92BC8F15470B}"/>
            </a:ext>
          </a:extLst>
        </xdr:cNvPr>
        <xdr:cNvSpPr txBox="1"/>
      </xdr:nvSpPr>
      <xdr:spPr>
        <a:xfrm>
          <a:off x="557822" y="4592133"/>
          <a:ext cx="567690" cy="315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1D7E3C4-86BD-4414-8015-BA1E18E4C6BB}" type="TxLink">
            <a:rPr lang="en-US" sz="1400" b="0" i="0" u="none" strike="noStrike" kern="1200">
              <a:solidFill>
                <a:schemeClr val="bg1"/>
              </a:solidFill>
              <a:latin typeface="Aptos"/>
              <a:ea typeface="+mn-ea"/>
              <a:cs typeface="+mn-cs"/>
            </a:rPr>
            <a:pPr marL="0" indent="0" algn="ctr"/>
            <a:t>3.9</a:t>
          </a:fld>
          <a:endParaRPr lang="en-US" sz="1400" b="0" i="0" u="none" strike="noStrike" kern="1200">
            <a:solidFill>
              <a:schemeClr val="bg1"/>
            </a:solidFill>
            <a:latin typeface="Aptos"/>
            <a:ea typeface="+mn-ea"/>
            <a:cs typeface="+mn-cs"/>
          </a:endParaRPr>
        </a:p>
      </xdr:txBody>
    </xdr:sp>
    <xdr:clientData/>
  </xdr:twoCellAnchor>
  <xdr:twoCellAnchor>
    <xdr:from>
      <xdr:col>0</xdr:col>
      <xdr:colOff>151793</xdr:colOff>
      <xdr:row>26</xdr:row>
      <xdr:rowOff>137665</xdr:rowOff>
    </xdr:from>
    <xdr:to>
      <xdr:col>2</xdr:col>
      <xdr:colOff>658205</xdr:colOff>
      <xdr:row>31</xdr:row>
      <xdr:rowOff>139253</xdr:rowOff>
    </xdr:to>
    <xdr:sp macro="" textlink="Pivots!E4">
      <xdr:nvSpPr>
        <xdr:cNvPr id="31" name="Rectangle 30">
          <a:extLst>
            <a:ext uri="{FF2B5EF4-FFF2-40B4-BE49-F238E27FC236}">
              <a16:creationId xmlns:a16="http://schemas.microsoft.com/office/drawing/2014/main" id="{8B0F33D2-AADD-4AC1-85BB-1C8DBD8C6482}"/>
            </a:ext>
          </a:extLst>
        </xdr:cNvPr>
        <xdr:cNvSpPr/>
      </xdr:nvSpPr>
      <xdr:spPr>
        <a:xfrm>
          <a:off x="151793" y="5162103"/>
          <a:ext cx="1371600" cy="914400"/>
        </a:xfrm>
        <a:prstGeom prst="rect">
          <a:avLst/>
        </a:prstGeom>
        <a:solidFill>
          <a:schemeClr val="accent2">
            <a:lumMod val="7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AD6D803-7AAB-4DFD-9B02-FB3CF3054DD3}" type="TxLink">
            <a:rPr lang="en-US" sz="2000" b="0" i="0" u="none" strike="noStrike" kern="1200">
              <a:solidFill>
                <a:schemeClr val="bg1"/>
              </a:solidFill>
              <a:latin typeface="+mj-lt"/>
              <a:ea typeface="+mn-ea"/>
              <a:cs typeface="+mn-cs"/>
            </a:rPr>
            <a:pPr marL="0" indent="0" algn="ctr"/>
            <a:t>307</a:t>
          </a:fld>
          <a:endParaRPr lang="en-US" sz="2000" b="0" i="0" u="none" strike="noStrike" kern="1200">
            <a:solidFill>
              <a:schemeClr val="bg1"/>
            </a:solidFill>
            <a:latin typeface="+mj-lt"/>
            <a:ea typeface="+mn-ea"/>
            <a:cs typeface="+mn-cs"/>
          </a:endParaRPr>
        </a:p>
      </xdr:txBody>
    </xdr:sp>
    <xdr:clientData/>
  </xdr:twoCellAnchor>
  <xdr:twoCellAnchor>
    <xdr:from>
      <xdr:col>1</xdr:col>
      <xdr:colOff>217612</xdr:colOff>
      <xdr:row>27</xdr:row>
      <xdr:rowOff>0</xdr:rowOff>
    </xdr:from>
    <xdr:to>
      <xdr:col>2</xdr:col>
      <xdr:colOff>430972</xdr:colOff>
      <xdr:row>28</xdr:row>
      <xdr:rowOff>57373</xdr:rowOff>
    </xdr:to>
    <xdr:sp macro="" textlink="">
      <xdr:nvSpPr>
        <xdr:cNvPr id="32" name="TextBox 31">
          <a:extLst>
            <a:ext uri="{FF2B5EF4-FFF2-40B4-BE49-F238E27FC236}">
              <a16:creationId xmlns:a16="http://schemas.microsoft.com/office/drawing/2014/main" id="{32705F11-C624-4EA6-B663-3F2253B22A42}"/>
            </a:ext>
          </a:extLst>
        </xdr:cNvPr>
        <xdr:cNvSpPr txBox="1"/>
      </xdr:nvSpPr>
      <xdr:spPr>
        <a:xfrm>
          <a:off x="416050" y="5207000"/>
          <a:ext cx="880110" cy="239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kern="1200">
              <a:solidFill>
                <a:schemeClr val="bg1"/>
              </a:solidFill>
              <a:latin typeface="+mj-lt"/>
            </a:rPr>
            <a:t>5*</a:t>
          </a:r>
          <a:r>
            <a:rPr lang="en-US" sz="1200" kern="1200" baseline="0">
              <a:solidFill>
                <a:schemeClr val="bg1"/>
              </a:solidFill>
              <a:latin typeface="+mj-lt"/>
            </a:rPr>
            <a:t> Calls</a:t>
          </a:r>
          <a:endParaRPr lang="en-US" sz="1200" kern="1200">
            <a:solidFill>
              <a:schemeClr val="bg1"/>
            </a:solidFill>
            <a:latin typeface="+mj-lt"/>
          </a:endParaRPr>
        </a:p>
        <a:p>
          <a:pPr algn="ctr"/>
          <a:endParaRPr lang="en-US" sz="1100" kern="1200">
            <a:solidFill>
              <a:schemeClr val="bg1"/>
            </a:solidFill>
          </a:endParaRPr>
        </a:p>
      </xdr:txBody>
    </xdr:sp>
    <xdr:clientData/>
  </xdr:twoCellAnchor>
  <xdr:twoCellAnchor>
    <xdr:from>
      <xdr:col>1</xdr:col>
      <xdr:colOff>359384</xdr:colOff>
      <xdr:row>30</xdr:row>
      <xdr:rowOff>0</xdr:rowOff>
    </xdr:from>
    <xdr:to>
      <xdr:col>2</xdr:col>
      <xdr:colOff>260324</xdr:colOff>
      <xdr:row>31</xdr:row>
      <xdr:rowOff>129222</xdr:rowOff>
    </xdr:to>
    <xdr:sp macro="" textlink="Pivots!E9">
      <xdr:nvSpPr>
        <xdr:cNvPr id="34" name="TextBox 33">
          <a:extLst>
            <a:ext uri="{FF2B5EF4-FFF2-40B4-BE49-F238E27FC236}">
              <a16:creationId xmlns:a16="http://schemas.microsoft.com/office/drawing/2014/main" id="{F1422EFE-EA57-44BD-9CBD-ABD6991E3659}"/>
            </a:ext>
          </a:extLst>
        </xdr:cNvPr>
        <xdr:cNvSpPr txBox="1"/>
      </xdr:nvSpPr>
      <xdr:spPr>
        <a:xfrm>
          <a:off x="557822" y="5754688"/>
          <a:ext cx="567690" cy="311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575DEDA-708D-4B75-8DEE-E504337082E1}" type="TxLink">
            <a:rPr lang="en-US" sz="1400" b="0" i="0" u="none" strike="noStrike" kern="1200">
              <a:solidFill>
                <a:schemeClr val="bg1"/>
              </a:solidFill>
              <a:latin typeface="Aptos"/>
              <a:ea typeface="+mn-ea"/>
              <a:cs typeface="+mn-cs"/>
            </a:rPr>
            <a:pPr marL="0" indent="0" algn="ctr"/>
            <a:t>60</a:t>
          </a:fld>
          <a:endParaRPr lang="en-US" sz="1400" b="0" i="0" u="none" strike="noStrike" kern="1200">
            <a:solidFill>
              <a:schemeClr val="bg1"/>
            </a:solidFill>
            <a:latin typeface="Aptos"/>
            <a:ea typeface="+mn-ea"/>
            <a:cs typeface="+mn-cs"/>
          </a:endParaRPr>
        </a:p>
      </xdr:txBody>
    </xdr:sp>
    <xdr:clientData/>
  </xdr:twoCellAnchor>
  <xdr:twoCellAnchor editAs="oneCell">
    <xdr:from>
      <xdr:col>1</xdr:col>
      <xdr:colOff>146024</xdr:colOff>
      <xdr:row>8</xdr:row>
      <xdr:rowOff>52294</xdr:rowOff>
    </xdr:from>
    <xdr:to>
      <xdr:col>1</xdr:col>
      <xdr:colOff>374624</xdr:colOff>
      <xdr:row>9</xdr:row>
      <xdr:rowOff>89695</xdr:rowOff>
    </xdr:to>
    <xdr:pic>
      <xdr:nvPicPr>
        <xdr:cNvPr id="2" name="Graphic 1" descr="Shopping cart with solid fill">
          <a:extLst>
            <a:ext uri="{FF2B5EF4-FFF2-40B4-BE49-F238E27FC236}">
              <a16:creationId xmlns:a16="http://schemas.microsoft.com/office/drawing/2014/main" id="{6BB86A11-AA16-46D1-9C63-B350A763EAA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47730" y="1763059"/>
          <a:ext cx="228600" cy="216695"/>
        </a:xfrm>
        <a:prstGeom prst="rect">
          <a:avLst/>
        </a:prstGeom>
      </xdr:spPr>
    </xdr:pic>
    <xdr:clientData/>
  </xdr:twoCellAnchor>
  <xdr:twoCellAnchor editAs="oneCell">
    <xdr:from>
      <xdr:col>1</xdr:col>
      <xdr:colOff>146024</xdr:colOff>
      <xdr:row>14</xdr:row>
      <xdr:rowOff>147129</xdr:rowOff>
    </xdr:from>
    <xdr:to>
      <xdr:col>1</xdr:col>
      <xdr:colOff>359384</xdr:colOff>
      <xdr:row>15</xdr:row>
      <xdr:rowOff>171435</xdr:rowOff>
    </xdr:to>
    <xdr:pic>
      <xdr:nvPicPr>
        <xdr:cNvPr id="7" name="Graphic 6" descr="Hourglass Finished with solid fill">
          <a:extLst>
            <a:ext uri="{FF2B5EF4-FFF2-40B4-BE49-F238E27FC236}">
              <a16:creationId xmlns:a16="http://schemas.microsoft.com/office/drawing/2014/main" id="{BD2110A1-752D-45FB-B8E0-45D0EBA1FA7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47730" y="2933658"/>
          <a:ext cx="213360" cy="203601"/>
        </a:xfrm>
        <a:prstGeom prst="rect">
          <a:avLst/>
        </a:prstGeom>
      </xdr:spPr>
    </xdr:pic>
    <xdr:clientData/>
  </xdr:twoCellAnchor>
  <xdr:twoCellAnchor editAs="oneCell">
    <xdr:from>
      <xdr:col>1</xdr:col>
      <xdr:colOff>0</xdr:colOff>
      <xdr:row>20</xdr:row>
      <xdr:rowOff>135516</xdr:rowOff>
    </xdr:from>
    <xdr:to>
      <xdr:col>1</xdr:col>
      <xdr:colOff>251459</xdr:colOff>
      <xdr:row>22</xdr:row>
      <xdr:rowOff>18727</xdr:rowOff>
    </xdr:to>
    <xdr:pic>
      <xdr:nvPicPr>
        <xdr:cNvPr id="8" name="Graphic 7" descr="Rating Star with solid fill">
          <a:extLst>
            <a:ext uri="{FF2B5EF4-FFF2-40B4-BE49-F238E27FC236}">
              <a16:creationId xmlns:a16="http://schemas.microsoft.com/office/drawing/2014/main" id="{5331DC01-138C-4817-A08F-A9C9257C5B35}"/>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198438" y="4064579"/>
          <a:ext cx="251459" cy="248336"/>
        </a:xfrm>
        <a:prstGeom prst="rect">
          <a:avLst/>
        </a:prstGeom>
      </xdr:spPr>
    </xdr:pic>
    <xdr:clientData/>
  </xdr:twoCellAnchor>
  <xdr:twoCellAnchor editAs="oneCell">
    <xdr:from>
      <xdr:col>1</xdr:col>
      <xdr:colOff>114300</xdr:colOff>
      <xdr:row>27</xdr:row>
      <xdr:rowOff>39360</xdr:rowOff>
    </xdr:from>
    <xdr:to>
      <xdr:col>1</xdr:col>
      <xdr:colOff>312420</xdr:colOff>
      <xdr:row>28</xdr:row>
      <xdr:rowOff>49794</xdr:rowOff>
    </xdr:to>
    <xdr:pic>
      <xdr:nvPicPr>
        <xdr:cNvPr id="9" name="Graphic 8" descr="Star-struck face outline with solid fill">
          <a:extLst>
            <a:ext uri="{FF2B5EF4-FFF2-40B4-BE49-F238E27FC236}">
              <a16:creationId xmlns:a16="http://schemas.microsoft.com/office/drawing/2014/main" id="{C37BBB7E-0CD2-4FC5-92C1-21998A6704E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10945" y="5225876"/>
          <a:ext cx="198120" cy="192331"/>
        </a:xfrm>
        <a:prstGeom prst="rect">
          <a:avLst/>
        </a:prstGeom>
      </xdr:spPr>
    </xdr:pic>
    <xdr:clientData/>
  </xdr:twoCellAnchor>
  <xdr:twoCellAnchor editAs="oneCell">
    <xdr:from>
      <xdr:col>10</xdr:col>
      <xdr:colOff>561292</xdr:colOff>
      <xdr:row>16</xdr:row>
      <xdr:rowOff>132022</xdr:rowOff>
    </xdr:from>
    <xdr:to>
      <xdr:col>12</xdr:col>
      <xdr:colOff>126317</xdr:colOff>
      <xdr:row>25</xdr:row>
      <xdr:rowOff>43440</xdr:rowOff>
    </xdr:to>
    <mc:AlternateContent xmlns:mc="http://schemas.openxmlformats.org/markup-compatibility/2006" xmlns:a14="http://schemas.microsoft.com/office/drawing/2010/main">
      <mc:Choice Requires="a14">
        <xdr:graphicFrame macro="">
          <xdr:nvGraphicFramePr>
            <xdr:cNvPr id="10" name="Representative 1">
              <a:extLst>
                <a:ext uri="{FF2B5EF4-FFF2-40B4-BE49-F238E27FC236}">
                  <a16:creationId xmlns:a16="http://schemas.microsoft.com/office/drawing/2014/main" id="{AA7C80E1-9B42-468C-A707-2C7F79356347}"/>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6315980" y="3330835"/>
              <a:ext cx="914400" cy="1554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206188</xdr:colOff>
      <xdr:row>1</xdr:row>
      <xdr:rowOff>149527</xdr:rowOff>
    </xdr:from>
    <xdr:to>
      <xdr:col>9</xdr:col>
      <xdr:colOff>399228</xdr:colOff>
      <xdr:row>15</xdr:row>
      <xdr:rowOff>153972</xdr:rowOff>
    </xdr:to>
    <xdr:graphicFrame macro="">
      <xdr:nvGraphicFramePr>
        <xdr:cNvPr id="13" name="Chart 12">
          <a:extLst>
            <a:ext uri="{FF2B5EF4-FFF2-40B4-BE49-F238E27FC236}">
              <a16:creationId xmlns:a16="http://schemas.microsoft.com/office/drawing/2014/main" id="{381C1902-A19E-4572-957C-9DE65E6910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448453</xdr:colOff>
      <xdr:row>1</xdr:row>
      <xdr:rowOff>140284</xdr:rowOff>
    </xdr:from>
    <xdr:to>
      <xdr:col>12</xdr:col>
      <xdr:colOff>78248</xdr:colOff>
      <xdr:row>15</xdr:row>
      <xdr:rowOff>144729</xdr:rowOff>
    </xdr:to>
    <xdr:graphicFrame macro="">
      <xdr:nvGraphicFramePr>
        <xdr:cNvPr id="14" name="Chart 13">
          <a:extLst>
            <a:ext uri="{FF2B5EF4-FFF2-40B4-BE49-F238E27FC236}">
              <a16:creationId xmlns:a16="http://schemas.microsoft.com/office/drawing/2014/main" id="{8A93BEC1-84FB-4963-AF4A-0E10BB2CA4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206189</xdr:colOff>
      <xdr:row>16</xdr:row>
      <xdr:rowOff>85530</xdr:rowOff>
    </xdr:from>
    <xdr:to>
      <xdr:col>7</xdr:col>
      <xdr:colOff>176954</xdr:colOff>
      <xdr:row>31</xdr:row>
      <xdr:rowOff>120987</xdr:rowOff>
    </xdr:to>
    <xdr:graphicFrame macro="">
      <xdr:nvGraphicFramePr>
        <xdr:cNvPr id="12" name="Chart 11">
          <a:extLst>
            <a:ext uri="{FF2B5EF4-FFF2-40B4-BE49-F238E27FC236}">
              <a16:creationId xmlns:a16="http://schemas.microsoft.com/office/drawing/2014/main" id="{FF27331F-D31D-44AD-91EE-A6EBD0B6E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239174</xdr:colOff>
      <xdr:row>16</xdr:row>
      <xdr:rowOff>85530</xdr:rowOff>
    </xdr:from>
    <xdr:to>
      <xdr:col>10</xdr:col>
      <xdr:colOff>427652</xdr:colOff>
      <xdr:row>31</xdr:row>
      <xdr:rowOff>120987</xdr:rowOff>
    </xdr:to>
    <xdr:graphicFrame macro="">
      <xdr:nvGraphicFramePr>
        <xdr:cNvPr id="15" name="Chart 14">
          <a:extLst>
            <a:ext uri="{FF2B5EF4-FFF2-40B4-BE49-F238E27FC236}">
              <a16:creationId xmlns:a16="http://schemas.microsoft.com/office/drawing/2014/main" id="{0A49435F-AE7B-4BC1-A1D9-DEAF6C6206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458754</xdr:colOff>
      <xdr:row>1</xdr:row>
      <xdr:rowOff>139958</xdr:rowOff>
    </xdr:from>
    <xdr:to>
      <xdr:col>15</xdr:col>
      <xdr:colOff>590938</xdr:colOff>
      <xdr:row>11</xdr:row>
      <xdr:rowOff>143133</xdr:rowOff>
    </xdr:to>
    <xdr:graphicFrame macro="">
      <xdr:nvGraphicFramePr>
        <xdr:cNvPr id="16" name="Chart 15">
          <a:extLst>
            <a:ext uri="{FF2B5EF4-FFF2-40B4-BE49-F238E27FC236}">
              <a16:creationId xmlns:a16="http://schemas.microsoft.com/office/drawing/2014/main" id="{F9D36974-BD7E-4074-97BA-1753FAFEA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1</xdr:colOff>
      <xdr:row>1</xdr:row>
      <xdr:rowOff>142875</xdr:rowOff>
    </xdr:from>
    <xdr:to>
      <xdr:col>20</xdr:col>
      <xdr:colOff>370524</xdr:colOff>
      <xdr:row>11</xdr:row>
      <xdr:rowOff>146050</xdr:rowOff>
    </xdr:to>
    <xdr:graphicFrame macro="">
      <xdr:nvGraphicFramePr>
        <xdr:cNvPr id="18" name="Customer Satisfaction">
          <a:extLst>
            <a:ext uri="{FF2B5EF4-FFF2-40B4-BE49-F238E27FC236}">
              <a16:creationId xmlns:a16="http://schemas.microsoft.com/office/drawing/2014/main" id="{36FDEB25-1F40-4B4F-AA8A-8D68220A588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269875</xdr:colOff>
      <xdr:row>0</xdr:row>
      <xdr:rowOff>452438</xdr:rowOff>
    </xdr:from>
    <xdr:to>
      <xdr:col>12</xdr:col>
      <xdr:colOff>269875</xdr:colOff>
      <xdr:row>33</xdr:row>
      <xdr:rowOff>166688</xdr:rowOff>
    </xdr:to>
    <xdr:cxnSp macro="">
      <xdr:nvCxnSpPr>
        <xdr:cNvPr id="25" name="Straight Connector 24">
          <a:extLst>
            <a:ext uri="{FF2B5EF4-FFF2-40B4-BE49-F238E27FC236}">
              <a16:creationId xmlns:a16="http://schemas.microsoft.com/office/drawing/2014/main" id="{5C5A6A0C-3EA0-56BE-A749-859FEF8901A0}"/>
            </a:ext>
          </a:extLst>
        </xdr:cNvPr>
        <xdr:cNvCxnSpPr/>
      </xdr:nvCxnSpPr>
      <xdr:spPr>
        <a:xfrm>
          <a:off x="7373938" y="452438"/>
          <a:ext cx="0" cy="6016625"/>
        </a:xfrm>
        <a:prstGeom prst="line">
          <a:avLst/>
        </a:prstGeom>
        <a:ln>
          <a:solidFill>
            <a:schemeClr val="accent2">
              <a:lumMod val="75000"/>
            </a:schemeClr>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269875</xdr:colOff>
      <xdr:row>12</xdr:row>
      <xdr:rowOff>87312</xdr:rowOff>
    </xdr:from>
    <xdr:to>
      <xdr:col>20</xdr:col>
      <xdr:colOff>635000</xdr:colOff>
      <xdr:row>12</xdr:row>
      <xdr:rowOff>103187</xdr:rowOff>
    </xdr:to>
    <xdr:cxnSp macro="">
      <xdr:nvCxnSpPr>
        <xdr:cNvPr id="35" name="Straight Connector 34">
          <a:extLst>
            <a:ext uri="{FF2B5EF4-FFF2-40B4-BE49-F238E27FC236}">
              <a16:creationId xmlns:a16="http://schemas.microsoft.com/office/drawing/2014/main" id="{E8C6A9BC-7477-788A-D7D5-E6E86C824D04}"/>
            </a:ext>
          </a:extLst>
        </xdr:cNvPr>
        <xdr:cNvCxnSpPr/>
      </xdr:nvCxnSpPr>
      <xdr:spPr>
        <a:xfrm flipV="1">
          <a:off x="7373938" y="2555875"/>
          <a:ext cx="5945187" cy="15875"/>
        </a:xfrm>
        <a:prstGeom prst="line">
          <a:avLst/>
        </a:prstGeom>
        <a:ln>
          <a:solidFill>
            <a:schemeClr val="accent2">
              <a:lumMod val="75000"/>
            </a:schemeClr>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120650</xdr:colOff>
      <xdr:row>1</xdr:row>
      <xdr:rowOff>1588</xdr:rowOff>
    </xdr:from>
    <xdr:to>
      <xdr:col>3</xdr:col>
      <xdr:colOff>120650</xdr:colOff>
      <xdr:row>33</xdr:row>
      <xdr:rowOff>176213</xdr:rowOff>
    </xdr:to>
    <xdr:cxnSp macro="">
      <xdr:nvCxnSpPr>
        <xdr:cNvPr id="37" name="Straight Connector 36">
          <a:extLst>
            <a:ext uri="{FF2B5EF4-FFF2-40B4-BE49-F238E27FC236}">
              <a16:creationId xmlns:a16="http://schemas.microsoft.com/office/drawing/2014/main" id="{8DC85741-FB0A-481F-A1D1-0671F6942317}"/>
            </a:ext>
          </a:extLst>
        </xdr:cNvPr>
        <xdr:cNvCxnSpPr/>
      </xdr:nvCxnSpPr>
      <xdr:spPr>
        <a:xfrm>
          <a:off x="1652588" y="461963"/>
          <a:ext cx="0" cy="6016625"/>
        </a:xfrm>
        <a:prstGeom prst="line">
          <a:avLst/>
        </a:prstGeom>
        <a:ln>
          <a:solidFill>
            <a:schemeClr val="accent2">
              <a:lumMod val="75000"/>
            </a:schemeClr>
          </a:solidFill>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197287</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4</xdr:col>
      <xdr:colOff>152400</xdr:colOff>
      <xdr:row>17</xdr:row>
      <xdr:rowOff>129541</xdr:rowOff>
    </xdr:from>
    <xdr:ext cx="1821180" cy="1859280"/>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3029B77F-9D42-95C6-365C-F40FFB3E917D}"/>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3741420" y="3238501"/>
              <a:ext cx="1821180" cy="1859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9</xdr:col>
      <xdr:colOff>506730</xdr:colOff>
      <xdr:row>25</xdr:row>
      <xdr:rowOff>15240</xdr:rowOff>
    </xdr:from>
    <xdr:to>
      <xdr:col>13</xdr:col>
      <xdr:colOff>110490</xdr:colOff>
      <xdr:row>40</xdr:row>
      <xdr:rowOff>15240</xdr:rowOff>
    </xdr:to>
    <xdr:graphicFrame macro="">
      <xdr:nvGraphicFramePr>
        <xdr:cNvPr id="5" name="Chart 4">
          <a:extLst>
            <a:ext uri="{FF2B5EF4-FFF2-40B4-BE49-F238E27FC236}">
              <a16:creationId xmlns:a16="http://schemas.microsoft.com/office/drawing/2014/main" id="{C0BB8A17-614C-EE08-3B85-F12D66F679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118110</xdr:colOff>
      <xdr:row>25</xdr:row>
      <xdr:rowOff>22860</xdr:rowOff>
    </xdr:from>
    <xdr:to>
      <xdr:col>17</xdr:col>
      <xdr:colOff>26670</xdr:colOff>
      <xdr:row>40</xdr:row>
      <xdr:rowOff>22860</xdr:rowOff>
    </xdr:to>
    <xdr:graphicFrame macro="">
      <xdr:nvGraphicFramePr>
        <xdr:cNvPr id="6" name="Chart 5">
          <a:extLst>
            <a:ext uri="{FF2B5EF4-FFF2-40B4-BE49-F238E27FC236}">
              <a16:creationId xmlns:a16="http://schemas.microsoft.com/office/drawing/2014/main" id="{1D226036-86F7-1FCE-1F12-8387A25563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Sabha" refreshedDate="45670.930895833335" backgroundQuery="1" createdVersion="8" refreshedVersion="8" minRefreshableVersion="3" recordCount="0" supportSubquery="1" supportAdvancedDrill="1" xr:uid="{160DBF53-5248-4B2E-B59F-44F95791D1C7}">
  <cacheSource type="external" connectionId="1"/>
  <cacheFields count="5">
    <cacheField name="[Measures].[5* Calls]" caption="5* Calls" numFmtId="0" hierarchy="21" level="32767"/>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oneField="1">
      <fieldsUsage count="1">
        <fieldUsage x="3"/>
      </fieldsUsage>
    </cacheHierarchy>
    <cacheHierarchy uniqueName="[Measures].[Average Rating]" caption="Average Rating" measure="1" displayFolder="" measureGroup="calls" count="0" oneField="1">
      <fieldsUsage count="1">
        <fieldUsage x="4"/>
      </fieldsUsage>
    </cacheHierarchy>
    <cacheHierarchy uniqueName="[Measures].[5* Calls]" caption="5* Calls"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Sabha" refreshedDate="45670.930897106482" backgroundQuery="1" createdVersion="8" refreshedVersion="8" minRefreshableVersion="3" recordCount="0" supportSubquery="1" supportAdvancedDrill="1" xr:uid="{1AC00A07-9105-494B-BC5E-8C45E535E744}">
  <cacheSource type="external" connectionId="1"/>
  <cacheFields count="3">
    <cacheField name="[calls].[Representative].[Representative]" caption="Representative" numFmtId="0" hierarchy="3" level="1">
      <sharedItems count="5">
        <s v="R01"/>
        <s v="R02"/>
        <s v="R03"/>
        <s v="R04"/>
        <s v="R05"/>
      </sharedItems>
    </cacheField>
    <cacheField name="[Measures].[Calls Count]" caption="Calls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Sabha" refreshedDate="45670.930898611114" backgroundQuery="1" createdVersion="8" refreshedVersion="8" minRefreshableVersion="3" recordCount="0" supportSubquery="1" supportAdvancedDrill="1" xr:uid="{EFEE1BD6-5864-40C7-B398-45444208E206}">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s Count]" caption="Calls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Sabha" refreshedDate="45670.941461921298" backgroundQuery="1" createdVersion="8" refreshedVersion="8" minRefreshableVersion="3" recordCount="0" supportSubquery="1" supportAdvancedDrill="1" xr:uid="{469CC985-838E-4ACC-890D-D1A1EF857DAB}">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Sabha" refreshedDate="45682.582269212966" backgroundQuery="1" createdVersion="8" refreshedVersion="8" minRefreshableVersion="3" recordCount="0" supportSubquery="1" supportAdvancedDrill="1" xr:uid="{F1D7174E-3DEF-485C-83C8-2223EB35B956}">
  <cacheSource type="external" connectionId="1"/>
  <cacheFields count="6">
    <cacheField name="[Measures].[5* Calls]" caption="5* Calls" numFmtId="0" hierarchy="21" level="32767"/>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oneField="1">
      <fieldsUsage count="1">
        <fieldUsage x="3"/>
      </fieldsUsage>
    </cacheHierarchy>
    <cacheHierarchy uniqueName="[Measures].[Average Rating]" caption="Average Rating" measure="1" displayFolder="" measureGroup="calls" count="0" oneField="1">
      <fieldsUsage count="1">
        <fieldUsage x="4"/>
      </fieldsUsage>
    </cacheHierarchy>
    <cacheHierarchy uniqueName="[Measures].[5* Calls]" caption="5* Calls"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Sabha" refreshedDate="45682.582270949075" backgroundQuery="1" createdVersion="8" refreshedVersion="8" minRefreshableVersion="3" recordCount="0" supportSubquery="1" supportAdvancedDrill="1" xr:uid="{9BCAFCA7-9DE6-4720-8F63-CE6F8F71B7F3}">
  <cacheSource type="external" connectionId="1"/>
  <cacheFields count="5">
    <cacheField name="[calls].[Date of Call].[Date of Call]" caption="Date of Call" numFmtId="0" hierarchy="4" level="1">
      <sharedItems containsSemiMixedTypes="0" containsNonDate="0" containsDate="1" containsString="0" minDate="2023-12-01T00:00:00" maxDate="2024-01-01T00:00:00" count="24">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Sabha" refreshedDate="45682.582271643521" backgroundQuery="1" createdVersion="8" refreshedVersion="8" minRefreshableVersion="3" recordCount="0" supportSubquery="1" supportAdvancedDrill="1" xr:uid="{9CC1D7FB-9555-4C73-83F6-58E1DE32D7C3}">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s Count]" caption="Calls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Sabha" refreshedDate="45682.582272800923" backgroundQuery="1" createdVersion="8" refreshedVersion="8" minRefreshableVersion="3" recordCount="0" supportSubquery="1" supportAdvancedDrill="1" xr:uid="{C225818F-4A6D-4FC3-9806-62DB17396DB1}">
  <cacheSource type="external" connectionId="1"/>
  <cacheFields count="1">
    <cacheField name="[calls].[Representative].[Representative]" caption="Representative" numFmtId="0" hierarchy="3" level="1">
      <sharedItems count="1">
        <s v="R03"/>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Sabha" refreshedDate="45682.582273842592" backgroundQuery="1" createdVersion="8" refreshedVersion="8" minRefreshableVersion="3" recordCount="0" supportSubquery="1" supportAdvancedDrill="1" xr:uid="{24631215-F827-4B92-AD9D-02A4026273C2}">
  <cacheSource type="external" connectionId="1"/>
  <cacheFields count="3">
    <cacheField name="[Measures].[Calls Count]" caption="Calls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Sabha" refreshedDate="45670.930887152776" backgroundQuery="1" createdVersion="3" refreshedVersion="8" minRefreshableVersion="3" recordCount="0" supportSubquery="1" supportAdvancedDrill="1" xr:uid="{BF79AEA4-20FB-430B-8078-B0E43DFC473F}">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66675448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A84F05-70A7-440B-9F3E-489A22F4FFC1}" name="Rep Pivot" cacheId="14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1" subtotal="count" baseField="0" baseItem="0"/>
    <dataField fld="2" subtotal="count" baseField="0" baseItem="0"/>
    <dataField fld="3" subtotal="count" baseField="0" baseItem="0"/>
    <dataField fld="4" subtotal="count" baseField="0" baseItem="0"/>
    <dataField fld="0" subtotal="count" baseField="0" baseItem="0"/>
  </dataField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80BF31-FA69-40FC-9EF8-AD46FD6A14F4}" name="Rep Slicers" cacheId="15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1:A4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8">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28E8E1-8040-4787-90E4-B52F4EACEFC6}" name="Rating Pivot" cacheId="159" applyNumberFormats="0" applyBorderFormats="0" applyFontFormats="0" applyPatternFormats="0" applyAlignmentFormats="0" applyWidthHeightFormats="1" dataCaption="Values" updatedVersion="8" minRefreshableVersion="3" subtotalHiddenItems="1" itemPrintTitles="1" createdVersion="8" indent="0" outline="1" outlineData="1" multipleFieldFilters="0" chartFormat="17">
  <location ref="A52:B59"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2">
    <chartFormat chart="4"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2FBE86-EA31-4004-9A57-87023F85019F}" name="Rep Amount"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8">
  <location ref="A62:G81"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0E766E3-3E1D-40DC-8E92-53987B807A53}" name="Gender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M45:P5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739EA1-306F-4FEE-8C12-3CDAC6803DB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C3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646A9D-39EB-4999-AB06-77344ED98D35}" name="Weekly Trend" cacheId="15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J3:K11"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EB7931-DEA1-43A1-88C5-16DFB1A2329C}"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1" subtotal="count" baseField="0" baseItem="0"/>
    <dataField fld="2" subtotal="count" baseField="0" baseItem="0"/>
    <dataField fld="3" subtotal="count" baseField="0" baseItem="0"/>
    <dataField fld="4" subtotal="count" baseField="0" baseItem="0"/>
    <dataField fld="0"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1657E8-F4EA-4602-8611-232788A8BF14}" name="Monthly Trend" cacheId="15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16:C29" firstHeaderRow="0" firstDataRow="1" firstDataCol="1"/>
  <pivotFields count="5">
    <pivotField axis="axisRow" allDrilled="1" subtotalTop="0" showAll="0" dataSourceSort="1"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xis="axisRow" allDrilled="1" subtotalTop="0" showAll="0" dataSourceSort="1" defaultSubtotal="0" defaultAttributeDrillState="1">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s Count2" fld="4" subtotal="count" baseField="0" baseItem="0">
      <extLst>
        <ext xmlns:x14="http://schemas.microsoft.com/office/spreadsheetml/2009/9/main" uri="{E15A36E0-9728-4e99-A89B-3F7291B0FE68}">
          <x14:dataField sourceField="2" uniqueName="[__Xl2].[Measures].[Calls Count]"/>
        </ext>
      </extLst>
    </dataField>
  </dataField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872B097-56EA-4589-993D-126712415015}" sourceName="[calls].[Representative]">
  <pivotTables>
    <pivotTable tabId="6" name="Rep Pivot"/>
    <pivotTable tabId="6" name="Monthly Trend"/>
    <pivotTable tabId="6" name="Weekly Trend"/>
    <pivotTable tabId="6" name="Rep Slicers"/>
    <pivotTable tabId="6" name="Rating Pivot"/>
  </pivotTables>
  <data>
    <olap pivotCacheId="166675448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2918C078-BC56-4A68-AF06-CA73811F52E9}" cache="Slicer_Representative" caption="Representative" showCaption="0" level="1" style="SlicerStyleDark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9307EFE-EF29-4792-BB80-AB77DE296E8F}" cache="Slicer_Representative" caption="Representative" level="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4"/>
    <tableColumn id="5" xr3:uid="{5A35565E-8707-4DED-AD15-A0669D67B382}" name="Date of Call" dataDxfId="23"/>
    <tableColumn id="6" xr3:uid="{F2E4F158-B41F-47BC-8DF8-DFCADFEE4E40}" name="Purchase Amount"/>
    <tableColumn id="7" xr3:uid="{04B291B5-47BD-4F78-8FD8-D1551CCA6BD9}" name="Satisfaction Rating"/>
    <tableColumn id="8" xr3:uid="{6E4123C0-0B17-43B8-A142-A1E540CE974C}" name="FY" dataDxfId="22">
      <calculatedColumnFormula>IF(MONTH(calls[[#This Row],[Date of Call]])&lt;=6, YEAR(calls[[#This Row],[Date of Call]]), YEAR(calls[[#This Row],[Date of Call]])+1)</calculatedColumnFormula>
    </tableColumn>
    <tableColumn id="9" xr3:uid="{199FA271-5E9B-46CE-9BC6-2801F92CD17E}" name="Day of week" dataDxfId="21">
      <calculatedColumnFormula>TEXT(calls[[#This Row],[Date of Call]],"DDDD")</calculatedColumnFormula>
    </tableColumn>
    <tableColumn id="10" xr3:uid="{328CDB09-95B8-4D5E-9ED9-EF0D363735A1}" name="Duration Bucket" dataDxfId="2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8" headerRowBorderDxfId="17" tableBorderDxfId="16" totalsRowBorderDxfId="15">
  <autoFilter ref="Q3:T18" xr:uid="{27158F51-A707-4171-8A04-81FB0AABCBA5}"/>
  <tableColumns count="4">
    <tableColumn id="1" xr3:uid="{02688061-6A8C-4E23-B7FF-D00CD8B58CAC}" name="Customer ID" dataDxfId="14"/>
    <tableColumn id="2" xr3:uid="{771678B6-DB44-426B-9874-B4E421A440D5}" name="Gedner" dataDxfId="13"/>
    <tableColumn id="3" xr3:uid="{B0D41C62-587E-494D-B49A-603F2C05F8D3}" name="Age" dataDxfId="12"/>
    <tableColumn id="4" xr3:uid="{663F92D6-FE31-4D81-9E01-8D066DDC8A88}" name="City" dataDxfId="1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3.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9091C-33E3-4DE0-9A17-6D4A80FE0C4E}">
  <sheetPr codeName="Sheet1"/>
  <dimension ref="A1:U34"/>
  <sheetViews>
    <sheetView tabSelected="1" zoomScale="96" zoomScaleNormal="96" workbookViewId="0">
      <selection activeCell="W7" sqref="W7"/>
    </sheetView>
  </sheetViews>
  <sheetFormatPr defaultRowHeight="14.4" x14ac:dyDescent="0.3"/>
  <cols>
    <col min="1" max="1" width="2.59765625" customWidth="1"/>
    <col min="4" max="4" width="2.8984375" customWidth="1"/>
    <col min="12" max="12" width="9" customWidth="1"/>
    <col min="13" max="13" width="6" customWidth="1"/>
    <col min="14" max="14" width="12.09765625" bestFit="1" customWidth="1"/>
    <col min="15" max="15" width="10.09765625" customWidth="1"/>
    <col min="16" max="19" width="9.09765625" bestFit="1" customWidth="1"/>
    <col min="20" max="20" width="8.796875" customWidth="1"/>
  </cols>
  <sheetData>
    <row r="1" spans="1:21" ht="36" customHeight="1" x14ac:dyDescent="0.3">
      <c r="A1" s="32" t="s">
        <v>1082</v>
      </c>
      <c r="B1" s="32"/>
      <c r="C1" s="32"/>
      <c r="D1" s="32"/>
      <c r="E1" s="32"/>
      <c r="F1" s="32"/>
      <c r="G1" s="32"/>
      <c r="H1" s="32"/>
      <c r="I1" s="32"/>
      <c r="J1" s="32"/>
      <c r="K1" s="32"/>
      <c r="L1" s="32"/>
      <c r="M1" s="32"/>
      <c r="N1" s="32"/>
      <c r="O1" s="32"/>
      <c r="P1" s="32"/>
      <c r="Q1" s="32"/>
      <c r="R1" s="32"/>
      <c r="S1" s="32"/>
      <c r="T1" s="32"/>
      <c r="U1" s="32"/>
    </row>
    <row r="2" spans="1:21" x14ac:dyDescent="0.3">
      <c r="A2" s="20"/>
      <c r="B2" s="20"/>
      <c r="C2" s="20"/>
      <c r="D2" s="20"/>
      <c r="E2" s="20"/>
      <c r="F2" s="20"/>
      <c r="G2" s="20"/>
      <c r="H2" s="20"/>
      <c r="I2" s="20"/>
      <c r="J2" s="20"/>
      <c r="K2" s="20"/>
      <c r="L2" s="20"/>
      <c r="M2" s="20"/>
      <c r="N2" s="20"/>
      <c r="O2" s="20"/>
      <c r="P2" s="20"/>
      <c r="Q2" s="20"/>
      <c r="R2" s="20"/>
      <c r="S2" s="20"/>
      <c r="T2" s="20"/>
      <c r="U2" s="20"/>
    </row>
    <row r="3" spans="1:21" x14ac:dyDescent="0.3">
      <c r="A3" s="20"/>
      <c r="B3" s="20"/>
      <c r="C3" s="20"/>
      <c r="D3" s="20"/>
      <c r="E3" s="20"/>
      <c r="F3" s="20"/>
      <c r="G3" s="20"/>
      <c r="H3" s="20"/>
      <c r="I3" s="20"/>
      <c r="J3" s="20"/>
      <c r="K3" s="20"/>
      <c r="L3" s="20"/>
      <c r="M3" s="20"/>
      <c r="N3" s="20"/>
      <c r="O3" s="20"/>
      <c r="P3" s="20"/>
      <c r="Q3" s="20"/>
      <c r="R3" s="20"/>
      <c r="S3" s="20"/>
      <c r="T3" s="20"/>
      <c r="U3" s="20"/>
    </row>
    <row r="4" spans="1:21" x14ac:dyDescent="0.3">
      <c r="A4" s="20"/>
      <c r="B4" s="20"/>
      <c r="C4" s="20"/>
      <c r="D4" s="20"/>
      <c r="E4" s="20"/>
      <c r="F4" s="20"/>
      <c r="G4" s="20"/>
      <c r="H4" s="20"/>
      <c r="I4" s="20"/>
      <c r="J4" s="20"/>
      <c r="K4" s="20"/>
      <c r="L4" s="20"/>
      <c r="M4" s="20"/>
      <c r="N4" s="20"/>
      <c r="O4" s="20"/>
      <c r="P4" s="20"/>
      <c r="Q4" s="20"/>
      <c r="R4" s="20"/>
      <c r="S4" s="20"/>
      <c r="T4" s="20"/>
      <c r="U4" s="20"/>
    </row>
    <row r="5" spans="1:21" x14ac:dyDescent="0.3">
      <c r="A5" s="20"/>
      <c r="B5" s="20"/>
      <c r="C5" s="20"/>
      <c r="D5" s="20"/>
      <c r="E5" s="20"/>
      <c r="F5" s="20"/>
      <c r="G5" s="20"/>
      <c r="H5" s="20"/>
      <c r="I5" s="20"/>
      <c r="J5" s="20"/>
      <c r="K5" s="20"/>
      <c r="L5" s="20"/>
      <c r="M5" s="20"/>
      <c r="N5" s="20"/>
      <c r="O5" s="20"/>
      <c r="P5" s="20"/>
      <c r="Q5" s="20"/>
      <c r="R5" s="20"/>
      <c r="S5" s="20"/>
      <c r="T5" s="20"/>
      <c r="U5" s="20"/>
    </row>
    <row r="6" spans="1:21" x14ac:dyDescent="0.3">
      <c r="A6" s="20"/>
      <c r="B6" s="20"/>
      <c r="C6" s="20"/>
      <c r="D6" s="20"/>
      <c r="E6" s="20"/>
      <c r="F6" s="20"/>
      <c r="G6" s="20"/>
      <c r="H6" s="20"/>
      <c r="I6" s="20"/>
      <c r="J6" s="20"/>
      <c r="K6" s="20"/>
      <c r="L6" s="20"/>
      <c r="M6" s="20"/>
      <c r="N6" s="20"/>
      <c r="O6" s="20"/>
      <c r="P6" s="20"/>
      <c r="Q6" s="20"/>
      <c r="R6" s="20"/>
      <c r="S6" s="20"/>
      <c r="T6" s="20"/>
      <c r="U6" s="20"/>
    </row>
    <row r="7" spans="1:21" x14ac:dyDescent="0.3">
      <c r="A7" s="20"/>
      <c r="B7" s="20"/>
      <c r="C7" s="20"/>
      <c r="D7" s="20"/>
      <c r="E7" s="20"/>
      <c r="F7" s="20"/>
      <c r="G7" s="20"/>
      <c r="H7" s="20"/>
      <c r="I7" s="20"/>
      <c r="J7" s="20"/>
      <c r="K7" s="20"/>
      <c r="L7" s="20"/>
      <c r="M7" s="20"/>
      <c r="N7" s="20"/>
      <c r="O7" s="20"/>
      <c r="P7" s="20"/>
      <c r="Q7" s="20"/>
      <c r="R7" s="20"/>
      <c r="S7" s="20"/>
      <c r="T7" s="20"/>
      <c r="U7" s="20"/>
    </row>
    <row r="8" spans="1:21" x14ac:dyDescent="0.3">
      <c r="A8" s="20"/>
      <c r="B8" s="20"/>
      <c r="C8" s="20"/>
      <c r="D8" s="20"/>
      <c r="E8" s="20"/>
      <c r="F8" s="20"/>
      <c r="G8" s="20"/>
      <c r="H8" s="20"/>
      <c r="I8" s="20"/>
      <c r="J8" s="20"/>
      <c r="K8" s="20"/>
      <c r="L8" s="20"/>
      <c r="M8" s="20"/>
      <c r="N8" s="20"/>
      <c r="O8" s="20"/>
      <c r="P8" s="20"/>
      <c r="Q8" s="20"/>
      <c r="R8" s="20"/>
      <c r="S8" s="20"/>
      <c r="T8" s="20"/>
      <c r="U8" s="20"/>
    </row>
    <row r="9" spans="1:21" x14ac:dyDescent="0.3">
      <c r="A9" s="20"/>
      <c r="B9" s="20"/>
      <c r="C9" s="20"/>
      <c r="D9" s="20"/>
      <c r="E9" s="20"/>
      <c r="F9" s="20"/>
      <c r="G9" s="20"/>
      <c r="H9" s="20"/>
      <c r="I9" s="20"/>
      <c r="J9" s="20"/>
      <c r="K9" s="20"/>
      <c r="L9" s="20"/>
      <c r="M9" s="20"/>
      <c r="N9" s="20"/>
      <c r="O9" s="20"/>
      <c r="P9" s="20"/>
      <c r="Q9" s="20"/>
      <c r="R9" s="20"/>
      <c r="S9" s="20"/>
      <c r="T9" s="20"/>
      <c r="U9" s="20"/>
    </row>
    <row r="10" spans="1:21" x14ac:dyDescent="0.3">
      <c r="A10" s="20"/>
      <c r="B10" s="20"/>
      <c r="C10" s="20"/>
      <c r="D10" s="20"/>
      <c r="E10" s="20"/>
      <c r="F10" s="20"/>
      <c r="G10" s="20"/>
      <c r="H10" s="20"/>
      <c r="I10" s="20"/>
      <c r="J10" s="20"/>
      <c r="K10" s="20"/>
      <c r="L10" s="20"/>
      <c r="M10" s="20"/>
      <c r="N10" s="20"/>
      <c r="O10" s="20"/>
      <c r="P10" s="20"/>
      <c r="Q10" s="20"/>
      <c r="R10" s="20"/>
      <c r="S10" s="20"/>
      <c r="T10" s="20"/>
      <c r="U10" s="20"/>
    </row>
    <row r="11" spans="1:21" x14ac:dyDescent="0.3">
      <c r="A11" s="20"/>
      <c r="B11" s="20"/>
      <c r="C11" s="20"/>
      <c r="D11" s="20"/>
      <c r="E11" s="20"/>
      <c r="F11" s="20"/>
      <c r="G11" s="20"/>
      <c r="H11" s="20"/>
      <c r="I11" s="20"/>
      <c r="J11" s="20"/>
      <c r="K11" s="20"/>
      <c r="L11" s="20"/>
      <c r="M11" s="20"/>
      <c r="N11" s="20"/>
      <c r="O11" s="20"/>
      <c r="P11" s="20"/>
      <c r="Q11" s="20"/>
      <c r="R11" s="20"/>
      <c r="S11" s="20"/>
      <c r="T11" s="20"/>
      <c r="U11" s="20"/>
    </row>
    <row r="12" spans="1:21" x14ac:dyDescent="0.3">
      <c r="A12" s="20"/>
      <c r="B12" s="20"/>
      <c r="C12" s="20"/>
      <c r="D12" s="20"/>
      <c r="E12" s="20"/>
      <c r="F12" s="20"/>
      <c r="G12" s="20"/>
      <c r="H12" s="20"/>
      <c r="I12" s="20"/>
      <c r="J12" s="20"/>
      <c r="K12" s="20"/>
      <c r="L12" s="20"/>
      <c r="M12" s="20"/>
      <c r="N12" s="20"/>
      <c r="O12" s="20"/>
      <c r="P12" s="20"/>
      <c r="Q12" s="20"/>
      <c r="R12" s="20"/>
      <c r="S12" s="20"/>
      <c r="T12" s="20"/>
      <c r="U12" s="20"/>
    </row>
    <row r="13" spans="1:21" x14ac:dyDescent="0.3">
      <c r="A13" s="20"/>
      <c r="B13" s="20"/>
      <c r="C13" s="20"/>
      <c r="D13" s="20"/>
      <c r="E13" s="20"/>
      <c r="F13" s="20"/>
      <c r="G13" s="20"/>
      <c r="H13" s="20"/>
      <c r="I13" s="20"/>
      <c r="J13" s="20"/>
      <c r="K13" s="20"/>
      <c r="L13" s="20"/>
      <c r="M13" s="20"/>
      <c r="N13" s="20"/>
      <c r="O13" s="20"/>
      <c r="P13" s="20"/>
      <c r="Q13" s="20"/>
      <c r="R13" s="20"/>
      <c r="S13" s="20"/>
      <c r="T13" s="20"/>
      <c r="U13" s="20"/>
    </row>
    <row r="14" spans="1:21" x14ac:dyDescent="0.3">
      <c r="A14" s="20"/>
      <c r="B14" s="20"/>
      <c r="C14" s="20"/>
      <c r="D14" s="20"/>
      <c r="E14" s="20"/>
      <c r="F14" s="20"/>
      <c r="G14" s="20"/>
      <c r="H14" s="20"/>
      <c r="I14" s="20"/>
      <c r="J14" s="20"/>
      <c r="K14" s="20"/>
      <c r="L14" s="20"/>
      <c r="M14" s="20"/>
      <c r="N14" s="20"/>
      <c r="O14" s="20" t="str">
        <f>Pivots!B63</f>
        <v>R01</v>
      </c>
      <c r="P14" s="20" t="str">
        <f>Pivots!C63</f>
        <v>R02</v>
      </c>
      <c r="Q14" s="20" t="str">
        <f>Pivots!D63</f>
        <v>R03</v>
      </c>
      <c r="R14" s="20" t="str">
        <f>Pivots!E63</f>
        <v>R04</v>
      </c>
      <c r="S14" s="20" t="str">
        <f>Pivots!F63</f>
        <v>R05</v>
      </c>
      <c r="T14" s="20" t="s">
        <v>1075</v>
      </c>
      <c r="U14" s="20"/>
    </row>
    <row r="15" spans="1:21" x14ac:dyDescent="0.3">
      <c r="A15" s="20"/>
      <c r="B15" s="20"/>
      <c r="C15" s="20"/>
      <c r="D15" s="20"/>
      <c r="E15" s="20"/>
      <c r="F15" s="20"/>
      <c r="G15" s="20"/>
      <c r="H15" s="20"/>
      <c r="I15" s="20"/>
      <c r="J15" s="20"/>
      <c r="K15" s="20"/>
      <c r="L15" s="20"/>
      <c r="M15" s="20"/>
      <c r="N15" s="20" t="str">
        <f>Pivots!A64</f>
        <v>Cincinnati</v>
      </c>
      <c r="O15" s="20"/>
      <c r="P15" s="20"/>
      <c r="Q15" s="20"/>
      <c r="R15" s="20"/>
      <c r="S15" s="20"/>
      <c r="T15" s="20"/>
      <c r="U15" s="20"/>
    </row>
    <row r="16" spans="1:21" x14ac:dyDescent="0.3">
      <c r="A16" s="20"/>
      <c r="B16" s="20"/>
      <c r="C16" s="20"/>
      <c r="D16" s="20"/>
      <c r="E16" s="20"/>
      <c r="F16" s="20"/>
      <c r="G16" s="20"/>
      <c r="H16" s="20"/>
      <c r="I16" s="20"/>
      <c r="J16" s="20"/>
      <c r="K16" s="20"/>
      <c r="L16" s="20"/>
      <c r="M16" s="20"/>
      <c r="N16" s="20" t="str">
        <f>Pivots!A65</f>
        <v>C0003</v>
      </c>
      <c r="O16" s="29">
        <f>Pivots!B65</f>
        <v>891</v>
      </c>
      <c r="P16" s="29">
        <f>Pivots!C65</f>
        <v>1332</v>
      </c>
      <c r="Q16" s="29">
        <f>Pivots!D65</f>
        <v>1282</v>
      </c>
      <c r="R16" s="29">
        <f>Pivots!E65</f>
        <v>739</v>
      </c>
      <c r="S16" s="29">
        <f>Pivots!F65</f>
        <v>560</v>
      </c>
      <c r="T16" s="29">
        <f>Pivots!G65</f>
        <v>4804</v>
      </c>
      <c r="U16" s="20"/>
    </row>
    <row r="17" spans="1:21" x14ac:dyDescent="0.3">
      <c r="A17" s="20"/>
      <c r="B17" s="20"/>
      <c r="C17" s="20"/>
      <c r="D17" s="20"/>
      <c r="E17" s="20"/>
      <c r="F17" s="20"/>
      <c r="G17" s="20"/>
      <c r="H17" s="20"/>
      <c r="I17" s="20"/>
      <c r="J17" s="20"/>
      <c r="K17" s="20"/>
      <c r="L17" s="20"/>
      <c r="M17" s="20"/>
      <c r="N17" s="20" t="str">
        <f>Pivots!A66</f>
        <v>C0004</v>
      </c>
      <c r="O17" s="29">
        <f>Pivots!B66</f>
        <v>1991</v>
      </c>
      <c r="P17" s="29">
        <f>Pivots!C66</f>
        <v>1886</v>
      </c>
      <c r="Q17" s="29">
        <f>Pivots!D66</f>
        <v>1206</v>
      </c>
      <c r="R17" s="29">
        <f>Pivots!E66</f>
        <v>884</v>
      </c>
      <c r="S17" s="29">
        <f>Pivots!F66</f>
        <v>1722</v>
      </c>
      <c r="T17" s="29">
        <f>Pivots!G66</f>
        <v>7689</v>
      </c>
      <c r="U17" s="20"/>
    </row>
    <row r="18" spans="1:21" x14ac:dyDescent="0.3">
      <c r="A18" s="20"/>
      <c r="B18" s="20"/>
      <c r="C18" s="20"/>
      <c r="D18" s="20"/>
      <c r="E18" s="20"/>
      <c r="F18" s="20"/>
      <c r="G18" s="20"/>
      <c r="H18" s="20"/>
      <c r="I18" s="20"/>
      <c r="J18" s="20"/>
      <c r="K18" s="20"/>
      <c r="L18" s="20"/>
      <c r="M18" s="20"/>
      <c r="N18" s="20" t="str">
        <f>Pivots!A67</f>
        <v>C0011</v>
      </c>
      <c r="O18" s="29">
        <f>Pivots!B67</f>
        <v>1163</v>
      </c>
      <c r="P18" s="29">
        <f>Pivots!C67</f>
        <v>1180</v>
      </c>
      <c r="Q18" s="29">
        <f>Pivots!D67</f>
        <v>1616</v>
      </c>
      <c r="R18" s="29">
        <f>Pivots!E67</f>
        <v>1043</v>
      </c>
      <c r="S18" s="29">
        <f>Pivots!F67</f>
        <v>1747</v>
      </c>
      <c r="T18" s="29">
        <f>Pivots!G67</f>
        <v>6749</v>
      </c>
      <c r="U18" s="20"/>
    </row>
    <row r="19" spans="1:21" x14ac:dyDescent="0.3">
      <c r="A19" s="20"/>
      <c r="B19" s="20"/>
      <c r="C19" s="20"/>
      <c r="D19" s="20"/>
      <c r="E19" s="20"/>
      <c r="F19" s="20"/>
      <c r="G19" s="20"/>
      <c r="H19" s="20"/>
      <c r="I19" s="20"/>
      <c r="J19" s="20"/>
      <c r="K19" s="20"/>
      <c r="L19" s="20"/>
      <c r="M19" s="20"/>
      <c r="N19" s="20" t="str">
        <f>Pivots!A68</f>
        <v>C0012</v>
      </c>
      <c r="O19" s="29">
        <f>Pivots!B68</f>
        <v>1438</v>
      </c>
      <c r="P19" s="29">
        <f>Pivots!C68</f>
        <v>1616</v>
      </c>
      <c r="Q19" s="29">
        <f>Pivots!D68</f>
        <v>866</v>
      </c>
      <c r="R19" s="29">
        <f>Pivots!E68</f>
        <v>829</v>
      </c>
      <c r="S19" s="29">
        <f>Pivots!F68</f>
        <v>2070</v>
      </c>
      <c r="T19" s="29">
        <f>Pivots!G68</f>
        <v>6819</v>
      </c>
      <c r="U19" s="20"/>
    </row>
    <row r="20" spans="1:21" x14ac:dyDescent="0.3">
      <c r="A20" s="20"/>
      <c r="B20" s="20"/>
      <c r="C20" s="20"/>
      <c r="D20" s="20"/>
      <c r="E20" s="20"/>
      <c r="F20" s="20"/>
      <c r="G20" s="20"/>
      <c r="H20" s="20"/>
      <c r="I20" s="20"/>
      <c r="J20" s="20"/>
      <c r="K20" s="20"/>
      <c r="L20" s="20"/>
      <c r="M20" s="20"/>
      <c r="N20" s="20" t="str">
        <f>Pivots!A69</f>
        <v>Cleveland</v>
      </c>
      <c r="O20" s="29"/>
      <c r="P20" s="29"/>
      <c r="Q20" s="29"/>
      <c r="R20" s="29"/>
      <c r="S20" s="29"/>
      <c r="T20" s="29"/>
      <c r="U20" s="20"/>
    </row>
    <row r="21" spans="1:21" x14ac:dyDescent="0.3">
      <c r="A21" s="20"/>
      <c r="B21" s="20"/>
      <c r="C21" s="20"/>
      <c r="D21" s="20"/>
      <c r="E21" s="20"/>
      <c r="F21" s="20"/>
      <c r="G21" s="20"/>
      <c r="H21" s="20"/>
      <c r="I21" s="20"/>
      <c r="J21" s="20"/>
      <c r="K21" s="20"/>
      <c r="L21" s="20"/>
      <c r="M21" s="20"/>
      <c r="N21" s="20" t="str">
        <f>Pivots!A70</f>
        <v>C0002</v>
      </c>
      <c r="O21" s="29">
        <f>Pivots!B70</f>
        <v>1233</v>
      </c>
      <c r="P21" s="29">
        <f>Pivots!C70</f>
        <v>223</v>
      </c>
      <c r="Q21" s="29">
        <f>Pivots!D70</f>
        <v>1680</v>
      </c>
      <c r="R21" s="29">
        <f>Pivots!E70</f>
        <v>990</v>
      </c>
      <c r="S21" s="29">
        <f>Pivots!F70</f>
        <v>1508</v>
      </c>
      <c r="T21" s="29">
        <f>Pivots!G70</f>
        <v>5634</v>
      </c>
      <c r="U21" s="20"/>
    </row>
    <row r="22" spans="1:21" x14ac:dyDescent="0.3">
      <c r="A22" s="20"/>
      <c r="B22" s="20"/>
      <c r="C22" s="20"/>
      <c r="D22" s="20"/>
      <c r="E22" s="20"/>
      <c r="F22" s="20"/>
      <c r="G22" s="20"/>
      <c r="H22" s="20"/>
      <c r="I22" s="20"/>
      <c r="J22" s="20"/>
      <c r="K22" s="20"/>
      <c r="L22" s="20"/>
      <c r="M22" s="20"/>
      <c r="N22" s="20" t="str">
        <f>Pivots!A71</f>
        <v>C0007</v>
      </c>
      <c r="O22" s="29">
        <f>Pivots!B71</f>
        <v>1598</v>
      </c>
      <c r="P22" s="29">
        <f>Pivots!C71</f>
        <v>1907</v>
      </c>
      <c r="Q22" s="29">
        <f>Pivots!D71</f>
        <v>869</v>
      </c>
      <c r="R22" s="29">
        <f>Pivots!E71</f>
        <v>1426</v>
      </c>
      <c r="S22" s="29">
        <f>Pivots!F71</f>
        <v>1416</v>
      </c>
      <c r="T22" s="29">
        <f>Pivots!G71</f>
        <v>7216</v>
      </c>
      <c r="U22" s="20"/>
    </row>
    <row r="23" spans="1:21" x14ac:dyDescent="0.3">
      <c r="A23" s="20"/>
      <c r="B23" s="20"/>
      <c r="C23" s="20"/>
      <c r="D23" s="20"/>
      <c r="E23" s="20"/>
      <c r="F23" s="20"/>
      <c r="G23" s="20"/>
      <c r="H23" s="20"/>
      <c r="I23" s="20"/>
      <c r="J23" s="20"/>
      <c r="K23" s="20"/>
      <c r="L23" s="20"/>
      <c r="M23" s="20"/>
      <c r="N23" s="20" t="str">
        <f>Pivots!A72</f>
        <v>C0008</v>
      </c>
      <c r="O23" s="29">
        <f>Pivots!B72</f>
        <v>900</v>
      </c>
      <c r="P23" s="29">
        <f>Pivots!C72</f>
        <v>1016</v>
      </c>
      <c r="Q23" s="29">
        <f>Pivots!D72</f>
        <v>960</v>
      </c>
      <c r="R23" s="29">
        <f>Pivots!E72</f>
        <v>940</v>
      </c>
      <c r="S23" s="29">
        <f>Pivots!F72</f>
        <v>1193</v>
      </c>
      <c r="T23" s="29">
        <f>Pivots!G72</f>
        <v>5009</v>
      </c>
      <c r="U23" s="20"/>
    </row>
    <row r="24" spans="1:21" x14ac:dyDescent="0.3">
      <c r="A24" s="20"/>
      <c r="B24" s="20"/>
      <c r="C24" s="20"/>
      <c r="D24" s="20"/>
      <c r="E24" s="20"/>
      <c r="F24" s="20"/>
      <c r="G24" s="20"/>
      <c r="H24" s="20"/>
      <c r="I24" s="20"/>
      <c r="J24" s="20"/>
      <c r="K24" s="20"/>
      <c r="L24" s="20"/>
      <c r="M24" s="20"/>
      <c r="N24" s="20" t="str">
        <f>Pivots!A73</f>
        <v>C0010</v>
      </c>
      <c r="O24" s="29">
        <f>Pivots!B73</f>
        <v>900</v>
      </c>
      <c r="P24" s="29">
        <f>Pivots!C73</f>
        <v>1470</v>
      </c>
      <c r="Q24" s="29">
        <f>Pivots!D73</f>
        <v>1617</v>
      </c>
      <c r="R24" s="29">
        <f>Pivots!E73</f>
        <v>1314</v>
      </c>
      <c r="S24" s="29">
        <f>Pivots!F73</f>
        <v>941</v>
      </c>
      <c r="T24" s="29">
        <f>Pivots!G73</f>
        <v>6242</v>
      </c>
      <c r="U24" s="20"/>
    </row>
    <row r="25" spans="1:21" x14ac:dyDescent="0.3">
      <c r="A25" s="20"/>
      <c r="B25" s="20"/>
      <c r="C25" s="20"/>
      <c r="D25" s="20"/>
      <c r="E25" s="20"/>
      <c r="F25" s="20"/>
      <c r="G25" s="20"/>
      <c r="H25" s="20"/>
      <c r="I25" s="20"/>
      <c r="J25" s="20"/>
      <c r="K25" s="20"/>
      <c r="L25" s="20"/>
      <c r="M25" s="20"/>
      <c r="N25" s="20" t="str">
        <f>Pivots!A74</f>
        <v>C0013</v>
      </c>
      <c r="O25" s="29">
        <f>Pivots!B74</f>
        <v>1255</v>
      </c>
      <c r="P25" s="29">
        <f>Pivots!C74</f>
        <v>516</v>
      </c>
      <c r="Q25" s="29">
        <f>Pivots!D74</f>
        <v>1874</v>
      </c>
      <c r="R25" s="29">
        <f>Pivots!E74</f>
        <v>1863</v>
      </c>
      <c r="S25" s="29">
        <f>Pivots!F74</f>
        <v>1722</v>
      </c>
      <c r="T25" s="29">
        <f>Pivots!G74</f>
        <v>7230</v>
      </c>
      <c r="U25" s="20"/>
    </row>
    <row r="26" spans="1:21" x14ac:dyDescent="0.3">
      <c r="A26" s="20"/>
      <c r="B26" s="20"/>
      <c r="C26" s="20"/>
      <c r="D26" s="20"/>
      <c r="E26" s="20"/>
      <c r="F26" s="20"/>
      <c r="G26" s="20"/>
      <c r="H26" s="20"/>
      <c r="I26" s="20"/>
      <c r="J26" s="20"/>
      <c r="K26" s="20"/>
      <c r="L26" s="20"/>
      <c r="M26" s="20"/>
      <c r="N26" s="20" t="str">
        <f>Pivots!A75</f>
        <v>C0015</v>
      </c>
      <c r="O26" s="29">
        <f>Pivots!B75</f>
        <v>1138</v>
      </c>
      <c r="P26" s="29">
        <f>Pivots!C75</f>
        <v>1898</v>
      </c>
      <c r="Q26" s="29">
        <f>Pivots!D75</f>
        <v>1482</v>
      </c>
      <c r="R26" s="29">
        <f>Pivots!E75</f>
        <v>846</v>
      </c>
      <c r="S26" s="29">
        <f>Pivots!F75</f>
        <v>1154</v>
      </c>
      <c r="T26" s="29">
        <f>Pivots!G75</f>
        <v>6518</v>
      </c>
      <c r="U26" s="20"/>
    </row>
    <row r="27" spans="1:21" x14ac:dyDescent="0.3">
      <c r="A27" s="20"/>
      <c r="B27" s="20"/>
      <c r="C27" s="20"/>
      <c r="D27" s="20"/>
      <c r="E27" s="20"/>
      <c r="F27" s="20"/>
      <c r="G27" s="20"/>
      <c r="H27" s="20"/>
      <c r="I27" s="20"/>
      <c r="J27" s="20"/>
      <c r="K27" s="20"/>
      <c r="L27" s="33" t="str">
        <f>Pivots!H55</f>
        <v>R03</v>
      </c>
      <c r="M27" s="20"/>
      <c r="N27" s="20" t="str">
        <f>Pivots!A76</f>
        <v>Columbus</v>
      </c>
      <c r="O27" s="29"/>
      <c r="P27" s="29"/>
      <c r="Q27" s="29"/>
      <c r="R27" s="29"/>
      <c r="S27" s="29"/>
      <c r="T27" s="29"/>
      <c r="U27" s="20"/>
    </row>
    <row r="28" spans="1:21" x14ac:dyDescent="0.3">
      <c r="A28" s="20"/>
      <c r="B28" s="20"/>
      <c r="C28" s="20"/>
      <c r="D28" s="20"/>
      <c r="E28" s="20"/>
      <c r="F28" s="20"/>
      <c r="G28" s="20"/>
      <c r="H28" s="20"/>
      <c r="I28" s="20"/>
      <c r="J28" s="20"/>
      <c r="K28" s="20"/>
      <c r="L28" s="33"/>
      <c r="M28" s="20"/>
      <c r="N28" s="20" t="str">
        <f>Pivots!A77</f>
        <v>C0001</v>
      </c>
      <c r="O28" s="29">
        <f>Pivots!B77</f>
        <v>1655</v>
      </c>
      <c r="P28" s="29">
        <f>Pivots!C77</f>
        <v>805</v>
      </c>
      <c r="Q28" s="29">
        <f>Pivots!D77</f>
        <v>2263</v>
      </c>
      <c r="R28" s="29">
        <f>Pivots!E77</f>
        <v>987</v>
      </c>
      <c r="S28" s="29">
        <f>Pivots!F77</f>
        <v>1075</v>
      </c>
      <c r="T28" s="29">
        <f>Pivots!G77</f>
        <v>6785</v>
      </c>
      <c r="U28" s="20"/>
    </row>
    <row r="29" spans="1:21" x14ac:dyDescent="0.3">
      <c r="A29" s="20"/>
      <c r="B29" s="20"/>
      <c r="C29" s="20"/>
      <c r="D29" s="20"/>
      <c r="E29" s="20"/>
      <c r="F29" s="20"/>
      <c r="G29" s="20"/>
      <c r="H29" s="20"/>
      <c r="I29" s="20"/>
      <c r="J29" s="20"/>
      <c r="K29" s="20"/>
      <c r="L29" s="31" t="str">
        <f>Pivots!H51</f>
        <v>% of calls:21%</v>
      </c>
      <c r="M29" s="20"/>
      <c r="N29" s="20" t="str">
        <f>Pivots!A78</f>
        <v>C0005</v>
      </c>
      <c r="O29" s="29">
        <f>Pivots!B78</f>
        <v>1104</v>
      </c>
      <c r="P29" s="29">
        <f>Pivots!C78</f>
        <v>2280</v>
      </c>
      <c r="Q29" s="29">
        <f>Pivots!D78</f>
        <v>1445</v>
      </c>
      <c r="R29" s="29">
        <f>Pivots!E78</f>
        <v>1722</v>
      </c>
      <c r="S29" s="29">
        <f>Pivots!F78</f>
        <v>1196</v>
      </c>
      <c r="T29" s="29">
        <f>Pivots!G78</f>
        <v>7747</v>
      </c>
      <c r="U29" s="20"/>
    </row>
    <row r="30" spans="1:21" x14ac:dyDescent="0.3">
      <c r="A30" s="20"/>
      <c r="B30" s="20"/>
      <c r="C30" s="20"/>
      <c r="D30" s="20"/>
      <c r="E30" s="20"/>
      <c r="F30" s="20"/>
      <c r="G30" s="20"/>
      <c r="H30" s="20"/>
      <c r="I30" s="20"/>
      <c r="J30" s="20"/>
      <c r="K30" s="20"/>
      <c r="L30" s="31" t="str">
        <f>Pivots!H52</f>
        <v>Call Rank:2</v>
      </c>
      <c r="M30" s="20"/>
      <c r="N30" s="20" t="str">
        <f>Pivots!A79</f>
        <v>C0006</v>
      </c>
      <c r="O30" s="29">
        <f>Pivots!B79</f>
        <v>372</v>
      </c>
      <c r="P30" s="29">
        <f>Pivots!C79</f>
        <v>1818</v>
      </c>
      <c r="Q30" s="29">
        <f>Pivots!D79</f>
        <v>1346</v>
      </c>
      <c r="R30" s="29">
        <f>Pivots!E79</f>
        <v>1156</v>
      </c>
      <c r="S30" s="29">
        <f>Pivots!F79</f>
        <v>1484</v>
      </c>
      <c r="T30" s="29">
        <f>Pivots!G79</f>
        <v>6176</v>
      </c>
      <c r="U30" s="20"/>
    </row>
    <row r="31" spans="1:21" x14ac:dyDescent="0.3">
      <c r="A31" s="20"/>
      <c r="B31" s="20"/>
      <c r="C31" s="20"/>
      <c r="D31" s="20"/>
      <c r="E31" s="20"/>
      <c r="F31" s="20"/>
      <c r="G31" s="20"/>
      <c r="H31" s="20"/>
      <c r="I31" s="20"/>
      <c r="J31" s="20"/>
      <c r="K31" s="20"/>
      <c r="L31" s="31" t="str">
        <f>Pivots!H53</f>
        <v>Amount Rank:1</v>
      </c>
      <c r="M31" s="20"/>
      <c r="N31" s="20" t="str">
        <f>Pivots!A80</f>
        <v>C0009</v>
      </c>
      <c r="O31" s="29">
        <f>Pivots!B80</f>
        <v>1415</v>
      </c>
      <c r="P31" s="29">
        <f>Pivots!C80</f>
        <v>1271</v>
      </c>
      <c r="Q31" s="29">
        <f>Pivots!D80</f>
        <v>1214</v>
      </c>
      <c r="R31" s="29">
        <f>Pivots!E80</f>
        <v>1135</v>
      </c>
      <c r="S31" s="29">
        <f>Pivots!F80</f>
        <v>1566</v>
      </c>
      <c r="T31" s="29">
        <f>Pivots!G80</f>
        <v>6601</v>
      </c>
      <c r="U31" s="20"/>
    </row>
    <row r="32" spans="1:21" x14ac:dyDescent="0.3">
      <c r="A32" s="20"/>
      <c r="B32" s="20"/>
      <c r="C32" s="20"/>
      <c r="D32" s="20"/>
      <c r="E32" s="20"/>
      <c r="F32" s="20"/>
      <c r="G32" s="20"/>
      <c r="H32" s="20"/>
      <c r="I32" s="20"/>
      <c r="J32" s="20"/>
      <c r="K32" s="20"/>
      <c r="L32" s="20"/>
      <c r="M32" s="20"/>
      <c r="N32" s="20" t="str">
        <f>Pivots!A81</f>
        <v>C0014</v>
      </c>
      <c r="O32" s="29">
        <f>Pivots!B81</f>
        <v>1362</v>
      </c>
      <c r="P32" s="29">
        <f>Pivots!C81</f>
        <v>1363</v>
      </c>
      <c r="Q32" s="29">
        <f>Pivots!D81</f>
        <v>1152</v>
      </c>
      <c r="R32" s="29">
        <f>Pivots!E81</f>
        <v>777</v>
      </c>
      <c r="S32" s="29">
        <f>Pivots!F81</f>
        <v>750</v>
      </c>
      <c r="T32" s="29">
        <f>Pivots!G81</f>
        <v>5404</v>
      </c>
      <c r="U32" s="20"/>
    </row>
    <row r="33" spans="1:21" x14ac:dyDescent="0.3">
      <c r="A33" s="20"/>
      <c r="B33" s="20"/>
      <c r="C33" s="20"/>
      <c r="D33" s="20"/>
      <c r="E33" s="20"/>
      <c r="F33" s="20"/>
      <c r="G33" s="20"/>
      <c r="H33" s="20"/>
      <c r="I33" s="20"/>
      <c r="J33" s="20"/>
      <c r="K33" s="20"/>
      <c r="L33" s="20"/>
      <c r="M33" s="20"/>
      <c r="N33" s="20"/>
      <c r="O33" s="20"/>
      <c r="P33" s="20"/>
      <c r="Q33" s="20"/>
      <c r="R33" s="20"/>
      <c r="S33" s="20"/>
      <c r="T33" s="20"/>
      <c r="U33" s="20"/>
    </row>
    <row r="34" spans="1:21" x14ac:dyDescent="0.3">
      <c r="A34" s="20"/>
      <c r="B34" s="20"/>
      <c r="C34" s="20"/>
      <c r="D34" s="20"/>
      <c r="E34" s="20"/>
      <c r="F34" s="20"/>
      <c r="G34" s="20"/>
      <c r="H34" s="20"/>
      <c r="I34" s="20"/>
      <c r="J34" s="20"/>
      <c r="K34" s="20"/>
      <c r="L34" s="20"/>
      <c r="M34" s="20"/>
      <c r="N34" s="20"/>
      <c r="O34" s="20"/>
      <c r="P34" s="20"/>
      <c r="Q34" s="20"/>
      <c r="R34" s="20"/>
      <c r="S34" s="20"/>
      <c r="T34" s="20"/>
      <c r="U34" s="20"/>
    </row>
  </sheetData>
  <mergeCells count="2">
    <mergeCell ref="A1:U1"/>
    <mergeCell ref="L27:L28"/>
  </mergeCells>
  <conditionalFormatting sqref="O15:S32">
    <cfRule type="dataBar" priority="3">
      <dataBar>
        <cfvo type="num" val="0"/>
        <cfvo type="formula" val="MAX($O$15:$S$32)*2"/>
        <color theme="5" tint="-0.249977111117893"/>
      </dataBar>
      <extLst>
        <ext xmlns:x14="http://schemas.microsoft.com/office/spreadsheetml/2009/9/main" uri="{B025F937-C7B1-47D3-B67F-A62EFF666E3E}">
          <x14:id>{77C3421E-6AC3-430D-9DFE-BC2C723B82BE}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DD5B9706-805F-493F-B920-92393917BC49}">
            <xm:f>O$14=Pivots!$A$42</xm:f>
            <x14:dxf>
              <fill>
                <patternFill>
                  <bgColor theme="5" tint="0.59996337778862885"/>
                </patternFill>
              </fill>
              <border>
                <left style="thin">
                  <color auto="1"/>
                </left>
                <right style="thin">
                  <color auto="1"/>
                </right>
                <top/>
                <bottom/>
                <vertical/>
                <horizontal/>
              </border>
            </x14:dxf>
          </x14:cfRule>
          <xm:sqref>O14:S32</xm:sqref>
        </x14:conditionalFormatting>
        <x14:conditionalFormatting xmlns:xm="http://schemas.microsoft.com/office/excel/2006/main">
          <x14:cfRule type="dataBar" id="{77C3421E-6AC3-430D-9DFE-BC2C723B82BE}">
            <x14:dataBar minLength="0" maxLength="100" gradient="0">
              <x14:cfvo type="num">
                <xm:f>0</xm:f>
              </x14:cfvo>
              <x14:cfvo type="formula">
                <xm:f>MAX($O$15:$S$32)*2</xm:f>
              </x14:cfvo>
              <x14:negativeFillColor rgb="FFFF0000"/>
              <x14:axisColor rgb="FF000000"/>
            </x14:dataBar>
          </x14:cfRule>
          <xm:sqref>O15:S32</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sheetPr codeName="Sheet2"/>
  <dimension ref="B1:T1003"/>
  <sheetViews>
    <sheetView zoomScale="115" zoomScaleNormal="115" workbookViewId="0">
      <selection activeCell="C9" sqref="C9"/>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sheetPr codeName="Sheet3"/>
  <dimension ref="E2:E7"/>
  <sheetViews>
    <sheetView zoomScale="115" zoomScaleNormal="115" workbookViewId="0">
      <selection activeCell="F3" sqref="F3"/>
    </sheetView>
  </sheetViews>
  <sheetFormatPr defaultRowHeight="14.4" x14ac:dyDescent="0.3"/>
  <cols>
    <col min="5" max="5" width="10.8984375" customWidth="1"/>
  </cols>
  <sheetData>
    <row r="2" spans="5:5" x14ac:dyDescent="0.3">
      <c r="E2" t="s">
        <v>1040</v>
      </c>
    </row>
    <row r="3" spans="5:5" ht="24" customHeight="1" x14ac:dyDescent="0.3">
      <c r="E3" t="s">
        <v>11</v>
      </c>
    </row>
    <row r="4" spans="5:5" ht="24" customHeight="1" x14ac:dyDescent="0.3">
      <c r="E4" t="s">
        <v>9</v>
      </c>
    </row>
    <row r="5" spans="5:5" ht="24" customHeight="1" x14ac:dyDescent="0.3">
      <c r="E5" t="s">
        <v>6</v>
      </c>
    </row>
    <row r="6" spans="5:5" ht="24" customHeight="1" x14ac:dyDescent="0.3">
      <c r="E6" t="s">
        <v>13</v>
      </c>
    </row>
    <row r="7" spans="5:5" ht="24" customHeight="1" x14ac:dyDescent="0.3">
      <c r="E7" t="s">
        <v>10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7BEFD-6410-4BB8-8CAA-9B12887330D3}">
  <sheetPr codeName="Sheet4"/>
  <dimension ref="A3:P81"/>
  <sheetViews>
    <sheetView workbookViewId="0">
      <selection activeCell="C30" sqref="C30"/>
    </sheetView>
  </sheetViews>
  <sheetFormatPr defaultRowHeight="14.4" x14ac:dyDescent="0.3"/>
  <cols>
    <col min="1" max="1" width="12.19921875" bestFit="1" customWidth="1"/>
    <col min="2" max="2" width="10.3984375" bestFit="1" customWidth="1"/>
    <col min="3" max="3" width="11.3984375" bestFit="1" customWidth="1"/>
    <col min="4" max="4" width="13.09765625" bestFit="1" customWidth="1"/>
    <col min="5" max="5" width="7.296875" bestFit="1" customWidth="1"/>
    <col min="6" max="6" width="6.3984375" bestFit="1" customWidth="1"/>
    <col min="7" max="7" width="10.3984375" bestFit="1" customWidth="1"/>
    <col min="8" max="9" width="8.296875" bestFit="1" customWidth="1"/>
    <col min="10" max="10" width="12.19921875" bestFit="1" customWidth="1"/>
    <col min="11" max="11" width="10.3984375" bestFit="1" customWidth="1"/>
    <col min="12" max="29" width="9.296875" bestFit="1" customWidth="1"/>
    <col min="30" max="36" width="8.296875" bestFit="1" customWidth="1"/>
    <col min="37" max="55" width="9.296875" bestFit="1" customWidth="1"/>
    <col min="56" max="64" width="8.296875" bestFit="1" customWidth="1"/>
    <col min="65" max="85" width="9.296875" bestFit="1" customWidth="1"/>
    <col min="86" max="94" width="8.296875" bestFit="1" customWidth="1"/>
    <col min="95" max="115" width="9.296875" bestFit="1" customWidth="1"/>
    <col min="116" max="123" width="8.296875" bestFit="1" customWidth="1"/>
    <col min="124" max="143" width="9.296875" bestFit="1" customWidth="1"/>
    <col min="144" max="151" width="8.296875" bestFit="1" customWidth="1"/>
    <col min="152" max="171" width="9.296875" bestFit="1" customWidth="1"/>
    <col min="172" max="179" width="8.296875" bestFit="1" customWidth="1"/>
    <col min="180" max="198" width="9.296875" bestFit="1" customWidth="1"/>
    <col min="199" max="205" width="8.296875" bestFit="1" customWidth="1"/>
    <col min="206" max="222" width="9.296875" bestFit="1" customWidth="1"/>
    <col min="223" max="230" width="8.296875" bestFit="1" customWidth="1"/>
    <col min="231" max="258" width="9.296875" bestFit="1" customWidth="1"/>
    <col min="259" max="280" width="10.296875" bestFit="1" customWidth="1"/>
    <col min="281" max="288" width="9.296875" bestFit="1" customWidth="1"/>
    <col min="289" max="307" width="10.296875" bestFit="1" customWidth="1"/>
    <col min="308" max="315" width="9.296875" bestFit="1" customWidth="1"/>
    <col min="316" max="331" width="10.296875" bestFit="1" customWidth="1"/>
    <col min="332" max="332" width="10.3984375" bestFit="1" customWidth="1"/>
  </cols>
  <sheetData>
    <row r="3" spans="1:11" x14ac:dyDescent="0.3">
      <c r="A3" t="s">
        <v>1041</v>
      </c>
      <c r="B3" t="s">
        <v>1042</v>
      </c>
      <c r="C3" t="s">
        <v>1043</v>
      </c>
      <c r="D3" t="s">
        <v>1044</v>
      </c>
      <c r="E3" t="s">
        <v>1045</v>
      </c>
      <c r="J3" s="24" t="s">
        <v>1059</v>
      </c>
      <c r="K3" t="s">
        <v>1041</v>
      </c>
    </row>
    <row r="4" spans="1:11" x14ac:dyDescent="0.3">
      <c r="A4" s="22">
        <v>1000</v>
      </c>
      <c r="B4" s="21">
        <v>96623</v>
      </c>
      <c r="C4" s="22">
        <v>89850</v>
      </c>
      <c r="D4" s="23">
        <v>3.8854000000000033</v>
      </c>
      <c r="E4" s="22">
        <v>307</v>
      </c>
      <c r="J4" s="25" t="s">
        <v>1064</v>
      </c>
      <c r="K4" s="22">
        <v>30</v>
      </c>
    </row>
    <row r="5" spans="1:11" x14ac:dyDescent="0.3">
      <c r="J5" s="25" t="s">
        <v>1062</v>
      </c>
      <c r="K5" s="22">
        <v>34</v>
      </c>
    </row>
    <row r="6" spans="1:11" x14ac:dyDescent="0.3">
      <c r="J6" s="25" t="s">
        <v>1066</v>
      </c>
      <c r="K6" s="22">
        <v>26</v>
      </c>
    </row>
    <row r="7" spans="1:11" x14ac:dyDescent="0.3">
      <c r="J7" s="25" t="s">
        <v>1067</v>
      </c>
      <c r="K7" s="22">
        <v>38</v>
      </c>
    </row>
    <row r="8" spans="1:11" x14ac:dyDescent="0.3">
      <c r="A8" t="s">
        <v>1041</v>
      </c>
      <c r="B8" t="s">
        <v>1042</v>
      </c>
      <c r="C8" t="s">
        <v>1043</v>
      </c>
      <c r="D8" t="s">
        <v>1044</v>
      </c>
      <c r="E8" t="s">
        <v>1045</v>
      </c>
      <c r="J8" s="25" t="s">
        <v>1065</v>
      </c>
      <c r="K8" s="22">
        <v>27</v>
      </c>
    </row>
    <row r="9" spans="1:11" x14ac:dyDescent="0.3">
      <c r="A9" s="22">
        <v>207</v>
      </c>
      <c r="B9" s="21">
        <v>20872</v>
      </c>
      <c r="C9" s="22">
        <v>17700</v>
      </c>
      <c r="D9" s="23">
        <v>3.8589371980676304</v>
      </c>
      <c r="E9" s="22">
        <v>60</v>
      </c>
      <c r="J9" s="25" t="s">
        <v>1061</v>
      </c>
      <c r="K9" s="22">
        <v>27</v>
      </c>
    </row>
    <row r="10" spans="1:11" x14ac:dyDescent="0.3">
      <c r="J10" s="25" t="s">
        <v>1063</v>
      </c>
      <c r="K10" s="22">
        <v>25</v>
      </c>
    </row>
    <row r="11" spans="1:11" x14ac:dyDescent="0.3">
      <c r="J11" s="25" t="s">
        <v>1046</v>
      </c>
      <c r="K11" s="22">
        <v>207</v>
      </c>
    </row>
    <row r="16" spans="1:11" x14ac:dyDescent="0.3">
      <c r="A16" s="24" t="s">
        <v>1059</v>
      </c>
      <c r="B16" t="s">
        <v>1041</v>
      </c>
      <c r="C16" t="s">
        <v>1060</v>
      </c>
    </row>
    <row r="17" spans="1:8" x14ac:dyDescent="0.3">
      <c r="A17" s="25" t="s">
        <v>1047</v>
      </c>
      <c r="B17" s="22">
        <v>13</v>
      </c>
      <c r="C17" s="22">
        <v>13</v>
      </c>
    </row>
    <row r="18" spans="1:8" x14ac:dyDescent="0.3">
      <c r="A18" s="25" t="s">
        <v>1048</v>
      </c>
      <c r="B18" s="22">
        <v>13</v>
      </c>
      <c r="C18" s="22">
        <v>13</v>
      </c>
    </row>
    <row r="19" spans="1:8" x14ac:dyDescent="0.3">
      <c r="A19" s="25" t="s">
        <v>1049</v>
      </c>
      <c r="B19" s="22">
        <v>28</v>
      </c>
      <c r="C19" s="22">
        <v>28</v>
      </c>
    </row>
    <row r="20" spans="1:8" x14ac:dyDescent="0.3">
      <c r="A20" s="25" t="s">
        <v>1050</v>
      </c>
      <c r="B20" s="22">
        <v>24</v>
      </c>
      <c r="C20" s="22">
        <v>24</v>
      </c>
    </row>
    <row r="21" spans="1:8" x14ac:dyDescent="0.3">
      <c r="A21" s="25" t="s">
        <v>1051</v>
      </c>
      <c r="B21" s="22">
        <v>23</v>
      </c>
      <c r="C21" s="22">
        <v>23</v>
      </c>
    </row>
    <row r="22" spans="1:8" x14ac:dyDescent="0.3">
      <c r="A22" s="25" t="s">
        <v>1052</v>
      </c>
      <c r="B22" s="22">
        <v>17</v>
      </c>
      <c r="C22" s="22">
        <v>17</v>
      </c>
    </row>
    <row r="23" spans="1:8" x14ac:dyDescent="0.3">
      <c r="A23" s="25" t="s">
        <v>1053</v>
      </c>
      <c r="B23" s="22">
        <v>11</v>
      </c>
      <c r="C23" s="22">
        <v>11</v>
      </c>
    </row>
    <row r="24" spans="1:8" x14ac:dyDescent="0.3">
      <c r="A24" s="25" t="s">
        <v>1054</v>
      </c>
      <c r="B24" s="22">
        <v>11</v>
      </c>
      <c r="C24" s="22">
        <v>11</v>
      </c>
    </row>
    <row r="25" spans="1:8" x14ac:dyDescent="0.3">
      <c r="A25" s="25" t="s">
        <v>1055</v>
      </c>
      <c r="B25" s="22">
        <v>14</v>
      </c>
      <c r="C25" s="22">
        <v>14</v>
      </c>
    </row>
    <row r="26" spans="1:8" x14ac:dyDescent="0.3">
      <c r="A26" s="25" t="s">
        <v>1056</v>
      </c>
      <c r="B26" s="22">
        <v>30</v>
      </c>
      <c r="C26" s="22">
        <v>30</v>
      </c>
    </row>
    <row r="27" spans="1:8" x14ac:dyDescent="0.3">
      <c r="A27" s="25" t="s">
        <v>1057</v>
      </c>
      <c r="B27" s="22">
        <v>14</v>
      </c>
      <c r="C27" s="22">
        <v>14</v>
      </c>
    </row>
    <row r="28" spans="1:8" x14ac:dyDescent="0.3">
      <c r="A28" s="25" t="s">
        <v>1058</v>
      </c>
      <c r="B28" s="22">
        <v>9</v>
      </c>
      <c r="C28" s="22">
        <v>9</v>
      </c>
    </row>
    <row r="29" spans="1:8" x14ac:dyDescent="0.3">
      <c r="A29" s="25" t="s">
        <v>1046</v>
      </c>
      <c r="B29" s="22">
        <v>207</v>
      </c>
      <c r="C29" s="22">
        <v>207</v>
      </c>
    </row>
    <row r="32" spans="1:8" x14ac:dyDescent="0.3">
      <c r="G32" t="s">
        <v>1068</v>
      </c>
      <c r="H32" t="str">
        <f>A42</f>
        <v>R03</v>
      </c>
    </row>
    <row r="33" spans="1:16" x14ac:dyDescent="0.3">
      <c r="A33" s="24" t="s">
        <v>1059</v>
      </c>
      <c r="B33" t="s">
        <v>1041</v>
      </c>
      <c r="C33" t="s">
        <v>1042</v>
      </c>
      <c r="E33" t="s">
        <v>1069</v>
      </c>
      <c r="F33" t="s">
        <v>1070</v>
      </c>
      <c r="G33" t="s">
        <v>1071</v>
      </c>
      <c r="H33" t="s">
        <v>1072</v>
      </c>
      <c r="I33" t="s">
        <v>1073</v>
      </c>
    </row>
    <row r="34" spans="1:16" x14ac:dyDescent="0.3">
      <c r="A34" s="25" t="s">
        <v>11</v>
      </c>
      <c r="B34" s="22">
        <v>189</v>
      </c>
      <c r="C34" s="21">
        <v>18415</v>
      </c>
      <c r="E34" t="str">
        <f>A34</f>
        <v>R01</v>
      </c>
      <c r="F34">
        <f t="shared" ref="F34:G38" si="0">B34</f>
        <v>189</v>
      </c>
      <c r="G34" s="26">
        <f t="shared" si="0"/>
        <v>18415</v>
      </c>
      <c r="H34" t="e">
        <f>IF($E34=$H$32,$F34,NA())</f>
        <v>#N/A</v>
      </c>
      <c r="I34" t="e">
        <f>IF($E34=$H$32,$G34,NA())</f>
        <v>#N/A</v>
      </c>
    </row>
    <row r="35" spans="1:16" x14ac:dyDescent="0.3">
      <c r="A35" s="25" t="s">
        <v>9</v>
      </c>
      <c r="B35" s="22">
        <v>218</v>
      </c>
      <c r="C35" s="21">
        <v>20581</v>
      </c>
      <c r="E35" t="str">
        <f>A35</f>
        <v>R02</v>
      </c>
      <c r="F35">
        <f t="shared" si="0"/>
        <v>218</v>
      </c>
      <c r="G35" s="26">
        <f t="shared" si="0"/>
        <v>20581</v>
      </c>
      <c r="H35" t="e">
        <f>IF($E35=$H$32,$F35,NA())</f>
        <v>#N/A</v>
      </c>
      <c r="I35" t="e">
        <f>IF($E35=$H$32,$G35,NA())</f>
        <v>#N/A</v>
      </c>
    </row>
    <row r="36" spans="1:16" x14ac:dyDescent="0.3">
      <c r="A36" s="25" t="s">
        <v>6</v>
      </c>
      <c r="B36" s="22">
        <v>207</v>
      </c>
      <c r="C36" s="21">
        <v>20872</v>
      </c>
      <c r="E36" t="str">
        <f>A36</f>
        <v>R03</v>
      </c>
      <c r="F36">
        <f t="shared" si="0"/>
        <v>207</v>
      </c>
      <c r="G36" s="26">
        <f t="shared" si="0"/>
        <v>20872</v>
      </c>
      <c r="H36">
        <f>IF($E36=$H$32,$F36,NA())</f>
        <v>207</v>
      </c>
      <c r="I36">
        <f>IF($E36=$H$32,$G36,NA())</f>
        <v>20872</v>
      </c>
    </row>
    <row r="37" spans="1:16" x14ac:dyDescent="0.3">
      <c r="A37" s="25" t="s">
        <v>13</v>
      </c>
      <c r="B37" s="22">
        <v>186</v>
      </c>
      <c r="C37" s="21">
        <v>16651</v>
      </c>
      <c r="E37" t="str">
        <f>A37</f>
        <v>R04</v>
      </c>
      <c r="F37">
        <f t="shared" si="0"/>
        <v>186</v>
      </c>
      <c r="G37" s="26">
        <f t="shared" si="0"/>
        <v>16651</v>
      </c>
      <c r="H37" t="e">
        <f>IF($E37=$H$32,$F37,NA())</f>
        <v>#N/A</v>
      </c>
      <c r="I37" t="e">
        <f>IF($E37=$H$32,$G37,NA())</f>
        <v>#N/A</v>
      </c>
    </row>
    <row r="38" spans="1:16" x14ac:dyDescent="0.3">
      <c r="A38" s="25" t="s">
        <v>10</v>
      </c>
      <c r="B38" s="22">
        <v>200</v>
      </c>
      <c r="C38" s="21">
        <v>20104</v>
      </c>
      <c r="E38" t="str">
        <f>A38</f>
        <v>R05</v>
      </c>
      <c r="F38">
        <f t="shared" si="0"/>
        <v>200</v>
      </c>
      <c r="G38" s="26">
        <f t="shared" si="0"/>
        <v>20104</v>
      </c>
      <c r="H38" t="e">
        <f>IF($E38=$H$32,$F38,NA())</f>
        <v>#N/A</v>
      </c>
      <c r="I38" t="e">
        <f>IF($E38=$H$32,$G38,NA())</f>
        <v>#N/A</v>
      </c>
    </row>
    <row r="39" spans="1:16" x14ac:dyDescent="0.3">
      <c r="A39" s="25" t="s">
        <v>1046</v>
      </c>
      <c r="B39" s="22">
        <v>1000</v>
      </c>
      <c r="C39" s="21">
        <v>96623</v>
      </c>
    </row>
    <row r="41" spans="1:16" x14ac:dyDescent="0.3">
      <c r="A41" s="24" t="s">
        <v>1059</v>
      </c>
      <c r="G41" t="s">
        <v>1076</v>
      </c>
    </row>
    <row r="42" spans="1:16" x14ac:dyDescent="0.3">
      <c r="A42" s="27" t="s">
        <v>6</v>
      </c>
      <c r="G42" t="s">
        <v>1077</v>
      </c>
      <c r="H42" s="30">
        <f>A9/A4</f>
        <v>0.20699999999999999</v>
      </c>
    </row>
    <row r="43" spans="1:16" x14ac:dyDescent="0.3">
      <c r="G43" t="s">
        <v>1070</v>
      </c>
      <c r="H43">
        <f>VLOOKUP(A42,E34:F38,2,FALSE)</f>
        <v>207</v>
      </c>
    </row>
    <row r="44" spans="1:16" x14ac:dyDescent="0.3">
      <c r="G44" t="s">
        <v>1079</v>
      </c>
      <c r="H44">
        <f>VLOOKUP(A42,E34:G38,3,)</f>
        <v>20872</v>
      </c>
    </row>
    <row r="45" spans="1:16" x14ac:dyDescent="0.3">
      <c r="M45" s="24" t="s">
        <v>1041</v>
      </c>
      <c r="N45" s="24" t="s">
        <v>1074</v>
      </c>
    </row>
    <row r="46" spans="1:16" x14ac:dyDescent="0.3">
      <c r="G46" t="s">
        <v>1080</v>
      </c>
      <c r="H46">
        <f>_xlfn.RANK.AVG(H43,F34:F38)</f>
        <v>2</v>
      </c>
      <c r="M46" s="24" t="s">
        <v>1059</v>
      </c>
      <c r="N46" t="s">
        <v>999</v>
      </c>
      <c r="O46" t="s">
        <v>998</v>
      </c>
      <c r="P46" t="s">
        <v>1046</v>
      </c>
    </row>
    <row r="47" spans="1:16" x14ac:dyDescent="0.3">
      <c r="G47" t="s">
        <v>1078</v>
      </c>
      <c r="H47">
        <f>_xlfn.RANK.AVG(H44,G34:G38)</f>
        <v>1</v>
      </c>
      <c r="M47" s="25" t="s">
        <v>1002</v>
      </c>
      <c r="N47" s="22">
        <v>144</v>
      </c>
      <c r="O47" s="22">
        <v>132</v>
      </c>
      <c r="P47" s="22">
        <v>276</v>
      </c>
    </row>
    <row r="48" spans="1:16" x14ac:dyDescent="0.3">
      <c r="M48" s="25" t="s">
        <v>1001</v>
      </c>
      <c r="N48" s="22">
        <v>326</v>
      </c>
      <c r="O48" s="22">
        <v>63</v>
      </c>
      <c r="P48" s="22">
        <v>389</v>
      </c>
    </row>
    <row r="49" spans="1:16" x14ac:dyDescent="0.3">
      <c r="M49" s="25" t="s">
        <v>1000</v>
      </c>
      <c r="N49" s="22">
        <v>129</v>
      </c>
      <c r="O49" s="22">
        <v>206</v>
      </c>
      <c r="P49" s="22">
        <v>335</v>
      </c>
    </row>
    <row r="50" spans="1:16" x14ac:dyDescent="0.3">
      <c r="G50" t="s">
        <v>1081</v>
      </c>
      <c r="M50" s="25" t="s">
        <v>1046</v>
      </c>
      <c r="N50" s="22">
        <v>599</v>
      </c>
      <c r="O50" s="22">
        <v>401</v>
      </c>
      <c r="P50" s="22">
        <v>1000</v>
      </c>
    </row>
    <row r="51" spans="1:16" x14ac:dyDescent="0.3">
      <c r="H51" t="str">
        <f>"% of calls:"&amp;TEXT(H42,"0%")</f>
        <v>% of calls:21%</v>
      </c>
    </row>
    <row r="52" spans="1:16" x14ac:dyDescent="0.3">
      <c r="A52" s="24" t="s">
        <v>1059</v>
      </c>
      <c r="B52" t="s">
        <v>1041</v>
      </c>
      <c r="H52" t="str">
        <f>IF(COUNTA(A42:A46)&gt;1,"","Call Rank:"&amp;H46)</f>
        <v>Call Rank:2</v>
      </c>
    </row>
    <row r="53" spans="1:16" x14ac:dyDescent="0.3">
      <c r="A53" s="25">
        <v>0</v>
      </c>
      <c r="B53" s="22">
        <v>1</v>
      </c>
      <c r="H53" t="str">
        <f>IF(COUNTA(A42:A46)&gt;1,"","Amount Rank:"&amp;H47)</f>
        <v>Amount Rank:1</v>
      </c>
    </row>
    <row r="54" spans="1:16" x14ac:dyDescent="0.3">
      <c r="A54" s="25">
        <v>1</v>
      </c>
      <c r="B54" s="22">
        <v>1</v>
      </c>
    </row>
    <row r="55" spans="1:16" x14ac:dyDescent="0.3">
      <c r="A55" s="25">
        <v>2</v>
      </c>
      <c r="B55" s="22">
        <v>11</v>
      </c>
      <c r="G55" t="s">
        <v>1069</v>
      </c>
      <c r="H55" t="str">
        <f>IF(COUNTA(A42:A46)&gt;1," ",INDEX(Assets!E3:E7,MATCH(Pivots!A42,Assets!E3:E7,0)))</f>
        <v>R03</v>
      </c>
    </row>
    <row r="56" spans="1:16" x14ac:dyDescent="0.3">
      <c r="A56" s="25">
        <v>3</v>
      </c>
      <c r="B56" s="22">
        <v>46</v>
      </c>
    </row>
    <row r="57" spans="1:16" x14ac:dyDescent="0.3">
      <c r="A57" s="25">
        <v>4</v>
      </c>
      <c r="B57" s="22">
        <v>88</v>
      </c>
    </row>
    <row r="58" spans="1:16" x14ac:dyDescent="0.3">
      <c r="A58" s="25">
        <v>5</v>
      </c>
      <c r="B58" s="22">
        <v>60</v>
      </c>
    </row>
    <row r="59" spans="1:16" x14ac:dyDescent="0.3">
      <c r="A59" s="25" t="s">
        <v>1046</v>
      </c>
      <c r="B59" s="22">
        <v>207</v>
      </c>
    </row>
    <row r="62" spans="1:16" x14ac:dyDescent="0.3">
      <c r="A62" s="24" t="s">
        <v>1042</v>
      </c>
      <c r="B62" s="24" t="s">
        <v>1074</v>
      </c>
    </row>
    <row r="63" spans="1:16" x14ac:dyDescent="0.3">
      <c r="A63" s="24" t="s">
        <v>1059</v>
      </c>
      <c r="B63" t="s">
        <v>11</v>
      </c>
      <c r="C63" t="s">
        <v>9</v>
      </c>
      <c r="D63" t="s">
        <v>6</v>
      </c>
      <c r="E63" t="s">
        <v>13</v>
      </c>
      <c r="F63" t="s">
        <v>10</v>
      </c>
      <c r="G63" t="s">
        <v>1046</v>
      </c>
    </row>
    <row r="64" spans="1:16" x14ac:dyDescent="0.3">
      <c r="A64" s="25" t="s">
        <v>1002</v>
      </c>
    </row>
    <row r="65" spans="1:7" x14ac:dyDescent="0.3">
      <c r="A65" s="28" t="s">
        <v>20</v>
      </c>
      <c r="B65" s="21">
        <v>891</v>
      </c>
      <c r="C65" s="21">
        <v>1332</v>
      </c>
      <c r="D65" s="21">
        <v>1282</v>
      </c>
      <c r="E65" s="21">
        <v>739</v>
      </c>
      <c r="F65" s="21">
        <v>560</v>
      </c>
      <c r="G65" s="21">
        <v>4804</v>
      </c>
    </row>
    <row r="66" spans="1:7" x14ac:dyDescent="0.3">
      <c r="A66" s="28" t="s">
        <v>12</v>
      </c>
      <c r="B66" s="21">
        <v>1991</v>
      </c>
      <c r="C66" s="21">
        <v>1886</v>
      </c>
      <c r="D66" s="21">
        <v>1206</v>
      </c>
      <c r="E66" s="21">
        <v>884</v>
      </c>
      <c r="F66" s="21">
        <v>1722</v>
      </c>
      <c r="G66" s="21">
        <v>7689</v>
      </c>
    </row>
    <row r="67" spans="1:7" x14ac:dyDescent="0.3">
      <c r="A67" s="28" t="s">
        <v>8</v>
      </c>
      <c r="B67" s="21">
        <v>1163</v>
      </c>
      <c r="C67" s="21">
        <v>1180</v>
      </c>
      <c r="D67" s="21">
        <v>1616</v>
      </c>
      <c r="E67" s="21">
        <v>1043</v>
      </c>
      <c r="F67" s="21">
        <v>1747</v>
      </c>
      <c r="G67" s="21">
        <v>6749</v>
      </c>
    </row>
    <row r="68" spans="1:7" x14ac:dyDescent="0.3">
      <c r="A68" s="28" t="s">
        <v>16</v>
      </c>
      <c r="B68" s="21">
        <v>1438</v>
      </c>
      <c r="C68" s="21">
        <v>1616</v>
      </c>
      <c r="D68" s="21">
        <v>866</v>
      </c>
      <c r="E68" s="21">
        <v>829</v>
      </c>
      <c r="F68" s="21">
        <v>2070</v>
      </c>
      <c r="G68" s="21">
        <v>6819</v>
      </c>
    </row>
    <row r="69" spans="1:7" x14ac:dyDescent="0.3">
      <c r="A69" s="25" t="s">
        <v>1001</v>
      </c>
    </row>
    <row r="70" spans="1:7" x14ac:dyDescent="0.3">
      <c r="A70" s="28" t="s">
        <v>24</v>
      </c>
      <c r="B70" s="21">
        <v>1233</v>
      </c>
      <c r="C70" s="21">
        <v>223</v>
      </c>
      <c r="D70" s="21">
        <v>1680</v>
      </c>
      <c r="E70" s="21">
        <v>990</v>
      </c>
      <c r="F70" s="21">
        <v>1508</v>
      </c>
      <c r="G70" s="21">
        <v>5634</v>
      </c>
    </row>
    <row r="71" spans="1:7" x14ac:dyDescent="0.3">
      <c r="A71" s="28" t="s">
        <v>15</v>
      </c>
      <c r="B71" s="21">
        <v>1598</v>
      </c>
      <c r="C71" s="21">
        <v>1907</v>
      </c>
      <c r="D71" s="21">
        <v>869</v>
      </c>
      <c r="E71" s="21">
        <v>1426</v>
      </c>
      <c r="F71" s="21">
        <v>1416</v>
      </c>
      <c r="G71" s="21">
        <v>7216</v>
      </c>
    </row>
    <row r="72" spans="1:7" x14ac:dyDescent="0.3">
      <c r="A72" s="28" t="s">
        <v>5</v>
      </c>
      <c r="B72" s="21">
        <v>900</v>
      </c>
      <c r="C72" s="21">
        <v>1016</v>
      </c>
      <c r="D72" s="21">
        <v>960</v>
      </c>
      <c r="E72" s="21">
        <v>940</v>
      </c>
      <c r="F72" s="21">
        <v>1193</v>
      </c>
      <c r="G72" s="21">
        <v>5009</v>
      </c>
    </row>
    <row r="73" spans="1:7" x14ac:dyDescent="0.3">
      <c r="A73" s="28" t="s">
        <v>18</v>
      </c>
      <c r="B73" s="21">
        <v>900</v>
      </c>
      <c r="C73" s="21">
        <v>1470</v>
      </c>
      <c r="D73" s="21">
        <v>1617</v>
      </c>
      <c r="E73" s="21">
        <v>1314</v>
      </c>
      <c r="F73" s="21">
        <v>941</v>
      </c>
      <c r="G73" s="21">
        <v>6242</v>
      </c>
    </row>
    <row r="74" spans="1:7" x14ac:dyDescent="0.3">
      <c r="A74" s="28" t="s">
        <v>14</v>
      </c>
      <c r="B74" s="21">
        <v>1255</v>
      </c>
      <c r="C74" s="21">
        <v>516</v>
      </c>
      <c r="D74" s="21">
        <v>1874</v>
      </c>
      <c r="E74" s="21">
        <v>1863</v>
      </c>
      <c r="F74" s="21">
        <v>1722</v>
      </c>
      <c r="G74" s="21">
        <v>7230</v>
      </c>
    </row>
    <row r="75" spans="1:7" x14ac:dyDescent="0.3">
      <c r="A75" s="28" t="s">
        <v>19</v>
      </c>
      <c r="B75" s="21">
        <v>1138</v>
      </c>
      <c r="C75" s="21">
        <v>1898</v>
      </c>
      <c r="D75" s="21">
        <v>1482</v>
      </c>
      <c r="E75" s="21">
        <v>846</v>
      </c>
      <c r="F75" s="21">
        <v>1154</v>
      </c>
      <c r="G75" s="21">
        <v>6518</v>
      </c>
    </row>
    <row r="76" spans="1:7" x14ac:dyDescent="0.3">
      <c r="A76" s="25" t="s">
        <v>1000</v>
      </c>
    </row>
    <row r="77" spans="1:7" x14ac:dyDescent="0.3">
      <c r="A77" s="28" t="s">
        <v>17</v>
      </c>
      <c r="B77" s="21">
        <v>1655</v>
      </c>
      <c r="C77" s="21">
        <v>805</v>
      </c>
      <c r="D77" s="21">
        <v>2263</v>
      </c>
      <c r="E77" s="21">
        <v>987</v>
      </c>
      <c r="F77" s="21">
        <v>1075</v>
      </c>
      <c r="G77" s="21">
        <v>6785</v>
      </c>
    </row>
    <row r="78" spans="1:7" x14ac:dyDescent="0.3">
      <c r="A78" s="28" t="s">
        <v>23</v>
      </c>
      <c r="B78" s="21">
        <v>1104</v>
      </c>
      <c r="C78" s="21">
        <v>2280</v>
      </c>
      <c r="D78" s="21">
        <v>1445</v>
      </c>
      <c r="E78" s="21">
        <v>1722</v>
      </c>
      <c r="F78" s="21">
        <v>1196</v>
      </c>
      <c r="G78" s="21">
        <v>7747</v>
      </c>
    </row>
    <row r="79" spans="1:7" x14ac:dyDescent="0.3">
      <c r="A79" s="28" t="s">
        <v>7</v>
      </c>
      <c r="B79" s="21">
        <v>372</v>
      </c>
      <c r="C79" s="21">
        <v>1818</v>
      </c>
      <c r="D79" s="21">
        <v>1346</v>
      </c>
      <c r="E79" s="21">
        <v>1156</v>
      </c>
      <c r="F79" s="21">
        <v>1484</v>
      </c>
      <c r="G79" s="21">
        <v>6176</v>
      </c>
    </row>
    <row r="80" spans="1:7" x14ac:dyDescent="0.3">
      <c r="A80" s="28" t="s">
        <v>22</v>
      </c>
      <c r="B80" s="21">
        <v>1415</v>
      </c>
      <c r="C80" s="21">
        <v>1271</v>
      </c>
      <c r="D80" s="21">
        <v>1214</v>
      </c>
      <c r="E80" s="21">
        <v>1135</v>
      </c>
      <c r="F80" s="21">
        <v>1566</v>
      </c>
      <c r="G80" s="21">
        <v>6601</v>
      </c>
    </row>
    <row r="81" spans="1:7" x14ac:dyDescent="0.3">
      <c r="A81" s="28" t="s">
        <v>21</v>
      </c>
      <c r="B81" s="21">
        <v>1362</v>
      </c>
      <c r="C81" s="21">
        <v>1363</v>
      </c>
      <c r="D81" s="21">
        <v>1152</v>
      </c>
      <c r="E81" s="21">
        <v>777</v>
      </c>
      <c r="F81" s="21">
        <v>750</v>
      </c>
      <c r="G81" s="21">
        <v>5404</v>
      </c>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Data</vt:lpstr>
      <vt:lpstr>Assets</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Abhishek S</cp:lastModifiedBy>
  <dcterms:created xsi:type="dcterms:W3CDTF">2021-03-14T20:21:32Z</dcterms:created>
  <dcterms:modified xsi:type="dcterms:W3CDTF">2025-01-25T08:30:46Z</dcterms:modified>
</cp:coreProperties>
</file>