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lobal Manufacturing Margin Stress-Test &amp; FX Simulator\B2B_Margin_Simulator_Project\"/>
    </mc:Choice>
  </mc:AlternateContent>
  <xr:revisionPtr revIDLastSave="0" documentId="13_ncr:1_{1E7D677A-8066-4686-99AF-7A4E129EFC0D}" xr6:coauthVersionLast="47" xr6:coauthVersionMax="47" xr10:uidLastSave="{00000000-0000-0000-0000-000000000000}"/>
  <bookViews>
    <workbookView xWindow="-108" yWindow="-108" windowWidth="23256" windowHeight="12456" firstSheet="4" activeTab="4" xr2:uid="{00000000-000D-0000-FFFF-FFFF00000000}"/>
  </bookViews>
  <sheets>
    <sheet name="Backend_Engine." sheetId="1" state="hidden" r:id="rId1"/>
    <sheet name="Dim_FX_Rates" sheetId="6" state="hidden" r:id="rId2"/>
    <sheet name="Dim_Supply_Chain" sheetId="5" state="hidden" r:id="rId3"/>
    <sheet name="Dim_Products_COGS" sheetId="4" state="hidden" r:id="rId4"/>
    <sheet name="Master_Dashboard" sheetId="3" r:id="rId5"/>
    <sheet name="Financial_Report" sheetId="9" r:id="rId6"/>
    <sheet name="Margin Sensitivity &amp; Break-Even" sheetId="17" r:id="rId7"/>
    <sheet name="Pivot_Calculations" sheetId="8" state="hidden" r:id="rId8"/>
  </sheets>
  <definedNames>
    <definedName name="_xlcn.WorksheetConnection_Global_Margin_Simulator_vFinalversion1.xlsb.xlsxDim_Products_COGS1" hidden="1">Dim_Products_COGS[]</definedName>
    <definedName name="_xlcn.WorksheetConnection_Global_Margin_Simulator_vFinalversion1.xlsb.xlsxFact_Sales_Orders1" hidden="1">Fact_Sales_Orders[]</definedName>
    <definedName name="ExternalData_1" localSheetId="0" hidden="1">Backend_Engine.!$A$1:$F$1001</definedName>
    <definedName name="ExternalData_2" localSheetId="1" hidden="1">Dim_FX_Rates!$A$1:$C$1001</definedName>
    <definedName name="ExternalData_2" localSheetId="3" hidden="1">Dim_Products_COGS!$A$1:$D$1001</definedName>
    <definedName name="ExternalData_2" localSheetId="2" hidden="1">Dim_Supply_Chain!$A$1:$G$1001</definedName>
    <definedName name="_xlnm.Print_Area" localSheetId="5">Financial_Report!$C$1:$K$129</definedName>
    <definedName name="_xlnm.Print_Area" localSheetId="6">'Margin Sensitivity &amp; Break-Even'!$A$1:$R$20</definedName>
    <definedName name="_xlnm.Print_Area" localSheetId="4">Master_Dashboard!$A$1:$U$31</definedName>
    <definedName name="_xlnm.Print_Titles" localSheetId="5">Financial_Report!$4:$4</definedName>
    <definedName name="Slicer_Clean_Order_Date">#N/A</definedName>
    <definedName name="Slicer_Client_Region">#N/A</definedName>
  </definedNames>
  <calcPr calcId="191029"/>
  <pivotCaches>
    <pivotCache cacheId="1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Orders_45a198a7-ce93-4fe2-a55d-9fb2f6be2b24" name="Fact_Sales_Orders" connection="Query - Fact_Sales_Orders"/>
          <x15:modelTable id="Dim_Products_COGS_2b991d26-b1c5-4c02-80b7-7a685b93dbe2" name="Dim_Products_COGS" connection="Query - Dim_Products_COGS"/>
          <x15:modelTable id="Dim_Supply_Chain_d72aff20-bb55-498d-863b-3e2f75cbf0b7" name="Dim_Supply_Chain" connection="Query - Dim_Supply_Chain"/>
          <x15:modelTable id="Dim_FX_Rates_a80fac5f-82c3-4c24-968b-4bcbecc1cd18" name="Dim_FX_Rates" connection="Query - Dim_FX_Rates"/>
          <x15:modelTable id="Fact_Sales_Orders 1" name="Fact_Sales_Orders 1" connection="WorksheetConnection_Global_Margin_Simulator_vFinal (version 1).xlsb.xlsx!Fact_Sales_Orders"/>
          <x15:modelTable id="Dim_Products_COGS 1" name="Dim_Products_COGS 1" connection="WorksheetConnection_Global_Margin_Simulator_vFinal (version 1).xlsb.xlsx!Dim_Products_COG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7" l="1"/>
  <c r="D6" i="17"/>
  <c r="D5" i="17"/>
  <c r="H7" i="17" s="1"/>
  <c r="H8" i="17" s="1"/>
  <c r="J5" i="17"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G2" i="1"/>
  <c r="H2" i="1" s="1"/>
  <c r="K2" i="1" s="1"/>
  <c r="G3" i="1"/>
  <c r="H3" i="1" s="1"/>
  <c r="K3" i="1" s="1"/>
  <c r="M3" i="1" s="1"/>
  <c r="N3" i="1" s="1"/>
  <c r="G4" i="1"/>
  <c r="H4" i="1" s="1"/>
  <c r="K4" i="1" s="1"/>
  <c r="M4" i="1" s="1"/>
  <c r="N4" i="1" s="1"/>
  <c r="G5" i="1"/>
  <c r="H5" i="1" s="1"/>
  <c r="K5" i="1" s="1"/>
  <c r="M5" i="1" s="1"/>
  <c r="N5" i="1" s="1"/>
  <c r="G6" i="1"/>
  <c r="H6" i="1" s="1"/>
  <c r="K6" i="1" s="1"/>
  <c r="M6" i="1" s="1"/>
  <c r="N6" i="1" s="1"/>
  <c r="G7" i="1"/>
  <c r="H7" i="1" s="1"/>
  <c r="K7" i="1" s="1"/>
  <c r="M7" i="1" s="1"/>
  <c r="N7" i="1" s="1"/>
  <c r="G8" i="1"/>
  <c r="H8" i="1" s="1"/>
  <c r="K8" i="1" s="1"/>
  <c r="M8" i="1" s="1"/>
  <c r="N8" i="1" s="1"/>
  <c r="G9" i="1"/>
  <c r="H9" i="1" s="1"/>
  <c r="K9" i="1" s="1"/>
  <c r="M9" i="1" s="1"/>
  <c r="N9" i="1" s="1"/>
  <c r="G10" i="1"/>
  <c r="H10" i="1" s="1"/>
  <c r="K10" i="1" s="1"/>
  <c r="M10" i="1" s="1"/>
  <c r="N10" i="1" s="1"/>
  <c r="G11" i="1"/>
  <c r="H11" i="1" s="1"/>
  <c r="K11" i="1" s="1"/>
  <c r="M11" i="1" s="1"/>
  <c r="N11" i="1" s="1"/>
  <c r="G12" i="1"/>
  <c r="H12" i="1" s="1"/>
  <c r="K12" i="1" s="1"/>
  <c r="M12" i="1" s="1"/>
  <c r="N12" i="1" s="1"/>
  <c r="G13" i="1"/>
  <c r="H13" i="1" s="1"/>
  <c r="K13" i="1" s="1"/>
  <c r="M13" i="1" s="1"/>
  <c r="N13" i="1" s="1"/>
  <c r="G14" i="1"/>
  <c r="H14" i="1" s="1"/>
  <c r="K14" i="1" s="1"/>
  <c r="M14" i="1" s="1"/>
  <c r="N14" i="1" s="1"/>
  <c r="G15" i="1"/>
  <c r="H15" i="1" s="1"/>
  <c r="K15" i="1" s="1"/>
  <c r="M15" i="1" s="1"/>
  <c r="N15" i="1" s="1"/>
  <c r="G16" i="1"/>
  <c r="H16" i="1" s="1"/>
  <c r="K16" i="1" s="1"/>
  <c r="M16" i="1" s="1"/>
  <c r="N16" i="1" s="1"/>
  <c r="G17" i="1"/>
  <c r="H17" i="1" s="1"/>
  <c r="K17" i="1" s="1"/>
  <c r="M17" i="1" s="1"/>
  <c r="N17" i="1" s="1"/>
  <c r="G18" i="1"/>
  <c r="H18" i="1" s="1"/>
  <c r="K18" i="1" s="1"/>
  <c r="M18" i="1" s="1"/>
  <c r="N18" i="1" s="1"/>
  <c r="G19" i="1"/>
  <c r="H19" i="1" s="1"/>
  <c r="K19" i="1" s="1"/>
  <c r="M19" i="1" s="1"/>
  <c r="N19" i="1" s="1"/>
  <c r="G20" i="1"/>
  <c r="H20" i="1" s="1"/>
  <c r="K20" i="1" s="1"/>
  <c r="M20" i="1" s="1"/>
  <c r="N20" i="1" s="1"/>
  <c r="G21" i="1"/>
  <c r="H21" i="1" s="1"/>
  <c r="K21" i="1" s="1"/>
  <c r="M21" i="1" s="1"/>
  <c r="N21" i="1" s="1"/>
  <c r="G22" i="1"/>
  <c r="H22" i="1" s="1"/>
  <c r="K22" i="1" s="1"/>
  <c r="M22" i="1" s="1"/>
  <c r="N22" i="1" s="1"/>
  <c r="G23" i="1"/>
  <c r="H23" i="1" s="1"/>
  <c r="K23" i="1" s="1"/>
  <c r="M23" i="1" s="1"/>
  <c r="N23" i="1" s="1"/>
  <c r="G24" i="1"/>
  <c r="H24" i="1" s="1"/>
  <c r="K24" i="1" s="1"/>
  <c r="M24" i="1" s="1"/>
  <c r="N24" i="1" s="1"/>
  <c r="G25" i="1"/>
  <c r="H25" i="1" s="1"/>
  <c r="K25" i="1" s="1"/>
  <c r="M25" i="1" s="1"/>
  <c r="N25" i="1" s="1"/>
  <c r="G26" i="1"/>
  <c r="H26" i="1" s="1"/>
  <c r="K26" i="1" s="1"/>
  <c r="M26" i="1" s="1"/>
  <c r="N26" i="1" s="1"/>
  <c r="G27" i="1"/>
  <c r="H27" i="1" s="1"/>
  <c r="K27" i="1" s="1"/>
  <c r="M27" i="1" s="1"/>
  <c r="N27" i="1" s="1"/>
  <c r="G28" i="1"/>
  <c r="H28" i="1" s="1"/>
  <c r="K28" i="1" s="1"/>
  <c r="M28" i="1" s="1"/>
  <c r="N28" i="1" s="1"/>
  <c r="G29" i="1"/>
  <c r="H29" i="1" s="1"/>
  <c r="K29" i="1" s="1"/>
  <c r="M29" i="1" s="1"/>
  <c r="N29" i="1" s="1"/>
  <c r="G30" i="1"/>
  <c r="H30" i="1" s="1"/>
  <c r="K30" i="1" s="1"/>
  <c r="M30" i="1" s="1"/>
  <c r="N30" i="1" s="1"/>
  <c r="G31" i="1"/>
  <c r="H31" i="1" s="1"/>
  <c r="K31" i="1" s="1"/>
  <c r="M31" i="1" s="1"/>
  <c r="N31" i="1" s="1"/>
  <c r="G32" i="1"/>
  <c r="H32" i="1" s="1"/>
  <c r="K32" i="1" s="1"/>
  <c r="M32" i="1" s="1"/>
  <c r="N32" i="1" s="1"/>
  <c r="G33" i="1"/>
  <c r="H33" i="1" s="1"/>
  <c r="K33" i="1" s="1"/>
  <c r="M33" i="1" s="1"/>
  <c r="N33" i="1" s="1"/>
  <c r="G34" i="1"/>
  <c r="H34" i="1" s="1"/>
  <c r="K34" i="1" s="1"/>
  <c r="M34" i="1" s="1"/>
  <c r="N34" i="1" s="1"/>
  <c r="G35" i="1"/>
  <c r="H35" i="1" s="1"/>
  <c r="K35" i="1" s="1"/>
  <c r="M35" i="1" s="1"/>
  <c r="N35" i="1" s="1"/>
  <c r="G36" i="1"/>
  <c r="H36" i="1" s="1"/>
  <c r="K36" i="1" s="1"/>
  <c r="M36" i="1" s="1"/>
  <c r="N36" i="1" s="1"/>
  <c r="G37" i="1"/>
  <c r="H37" i="1" s="1"/>
  <c r="K37" i="1" s="1"/>
  <c r="M37" i="1" s="1"/>
  <c r="N37" i="1" s="1"/>
  <c r="G38" i="1"/>
  <c r="H38" i="1" s="1"/>
  <c r="K38" i="1" s="1"/>
  <c r="M38" i="1" s="1"/>
  <c r="N38" i="1" s="1"/>
  <c r="G39" i="1"/>
  <c r="H39" i="1" s="1"/>
  <c r="K39" i="1" s="1"/>
  <c r="M39" i="1" s="1"/>
  <c r="N39" i="1" s="1"/>
  <c r="G40" i="1"/>
  <c r="H40" i="1" s="1"/>
  <c r="K40" i="1" s="1"/>
  <c r="M40" i="1" s="1"/>
  <c r="N40" i="1" s="1"/>
  <c r="G41" i="1"/>
  <c r="H41" i="1" s="1"/>
  <c r="K41" i="1" s="1"/>
  <c r="M41" i="1" s="1"/>
  <c r="N41" i="1" s="1"/>
  <c r="G42" i="1"/>
  <c r="H42" i="1" s="1"/>
  <c r="K42" i="1" s="1"/>
  <c r="M42" i="1" s="1"/>
  <c r="N42" i="1" s="1"/>
  <c r="G43" i="1"/>
  <c r="H43" i="1" s="1"/>
  <c r="K43" i="1" s="1"/>
  <c r="M43" i="1" s="1"/>
  <c r="N43" i="1" s="1"/>
  <c r="G44" i="1"/>
  <c r="H44" i="1" s="1"/>
  <c r="K44" i="1" s="1"/>
  <c r="M44" i="1" s="1"/>
  <c r="N44" i="1" s="1"/>
  <c r="G45" i="1"/>
  <c r="H45" i="1" s="1"/>
  <c r="K45" i="1" s="1"/>
  <c r="M45" i="1" s="1"/>
  <c r="N45" i="1" s="1"/>
  <c r="G46" i="1"/>
  <c r="H46" i="1" s="1"/>
  <c r="K46" i="1" s="1"/>
  <c r="M46" i="1" s="1"/>
  <c r="N46" i="1" s="1"/>
  <c r="G47" i="1"/>
  <c r="H47" i="1" s="1"/>
  <c r="K47" i="1" s="1"/>
  <c r="M47" i="1" s="1"/>
  <c r="N47" i="1" s="1"/>
  <c r="G48" i="1"/>
  <c r="H48" i="1" s="1"/>
  <c r="K48" i="1" s="1"/>
  <c r="M48" i="1" s="1"/>
  <c r="N48" i="1" s="1"/>
  <c r="G49" i="1"/>
  <c r="H49" i="1" s="1"/>
  <c r="K49" i="1" s="1"/>
  <c r="M49" i="1" s="1"/>
  <c r="N49" i="1" s="1"/>
  <c r="G50" i="1"/>
  <c r="H50" i="1" s="1"/>
  <c r="K50" i="1" s="1"/>
  <c r="M50" i="1" s="1"/>
  <c r="N50" i="1" s="1"/>
  <c r="G51" i="1"/>
  <c r="H51" i="1" s="1"/>
  <c r="K51" i="1" s="1"/>
  <c r="M51" i="1" s="1"/>
  <c r="N51" i="1" s="1"/>
  <c r="G52" i="1"/>
  <c r="H52" i="1" s="1"/>
  <c r="K52" i="1" s="1"/>
  <c r="M52" i="1" s="1"/>
  <c r="N52" i="1" s="1"/>
  <c r="G53" i="1"/>
  <c r="H53" i="1" s="1"/>
  <c r="K53" i="1" s="1"/>
  <c r="M53" i="1" s="1"/>
  <c r="N53" i="1" s="1"/>
  <c r="G54" i="1"/>
  <c r="H54" i="1" s="1"/>
  <c r="K54" i="1" s="1"/>
  <c r="M54" i="1" s="1"/>
  <c r="N54" i="1" s="1"/>
  <c r="G55" i="1"/>
  <c r="H55" i="1" s="1"/>
  <c r="K55" i="1" s="1"/>
  <c r="M55" i="1" s="1"/>
  <c r="N55" i="1" s="1"/>
  <c r="G56" i="1"/>
  <c r="H56" i="1" s="1"/>
  <c r="K56" i="1" s="1"/>
  <c r="M56" i="1" s="1"/>
  <c r="N56" i="1" s="1"/>
  <c r="G57" i="1"/>
  <c r="H57" i="1" s="1"/>
  <c r="K57" i="1" s="1"/>
  <c r="M57" i="1" s="1"/>
  <c r="N57" i="1" s="1"/>
  <c r="G58" i="1"/>
  <c r="H58" i="1" s="1"/>
  <c r="K58" i="1" s="1"/>
  <c r="M58" i="1" s="1"/>
  <c r="N58" i="1" s="1"/>
  <c r="G59" i="1"/>
  <c r="H59" i="1" s="1"/>
  <c r="K59" i="1" s="1"/>
  <c r="M59" i="1" s="1"/>
  <c r="N59" i="1" s="1"/>
  <c r="G60" i="1"/>
  <c r="H60" i="1" s="1"/>
  <c r="K60" i="1" s="1"/>
  <c r="M60" i="1" s="1"/>
  <c r="N60" i="1" s="1"/>
  <c r="G61" i="1"/>
  <c r="H61" i="1" s="1"/>
  <c r="K61" i="1" s="1"/>
  <c r="M61" i="1" s="1"/>
  <c r="N61" i="1" s="1"/>
  <c r="G62" i="1"/>
  <c r="H62" i="1" s="1"/>
  <c r="K62" i="1" s="1"/>
  <c r="M62" i="1" s="1"/>
  <c r="N62" i="1" s="1"/>
  <c r="G63" i="1"/>
  <c r="H63" i="1" s="1"/>
  <c r="K63" i="1" s="1"/>
  <c r="M63" i="1" s="1"/>
  <c r="N63" i="1" s="1"/>
  <c r="G64" i="1"/>
  <c r="H64" i="1" s="1"/>
  <c r="K64" i="1" s="1"/>
  <c r="M64" i="1" s="1"/>
  <c r="N64" i="1" s="1"/>
  <c r="G65" i="1"/>
  <c r="H65" i="1" s="1"/>
  <c r="K65" i="1" s="1"/>
  <c r="M65" i="1" s="1"/>
  <c r="N65" i="1" s="1"/>
  <c r="G66" i="1"/>
  <c r="H66" i="1" s="1"/>
  <c r="K66" i="1" s="1"/>
  <c r="M66" i="1" s="1"/>
  <c r="N66" i="1" s="1"/>
  <c r="G67" i="1"/>
  <c r="H67" i="1" s="1"/>
  <c r="K67" i="1" s="1"/>
  <c r="M67" i="1" s="1"/>
  <c r="N67" i="1" s="1"/>
  <c r="G68" i="1"/>
  <c r="H68" i="1" s="1"/>
  <c r="K68" i="1" s="1"/>
  <c r="M68" i="1" s="1"/>
  <c r="N68" i="1" s="1"/>
  <c r="G69" i="1"/>
  <c r="H69" i="1" s="1"/>
  <c r="K69" i="1" s="1"/>
  <c r="M69" i="1" s="1"/>
  <c r="N69" i="1" s="1"/>
  <c r="G70" i="1"/>
  <c r="H70" i="1" s="1"/>
  <c r="K70" i="1" s="1"/>
  <c r="M70" i="1" s="1"/>
  <c r="N70" i="1" s="1"/>
  <c r="G71" i="1"/>
  <c r="H71" i="1" s="1"/>
  <c r="K71" i="1" s="1"/>
  <c r="M71" i="1" s="1"/>
  <c r="N71" i="1" s="1"/>
  <c r="G72" i="1"/>
  <c r="H72" i="1" s="1"/>
  <c r="K72" i="1" s="1"/>
  <c r="M72" i="1" s="1"/>
  <c r="N72" i="1" s="1"/>
  <c r="G73" i="1"/>
  <c r="H73" i="1" s="1"/>
  <c r="K73" i="1" s="1"/>
  <c r="M73" i="1" s="1"/>
  <c r="N73" i="1" s="1"/>
  <c r="G74" i="1"/>
  <c r="H74" i="1" s="1"/>
  <c r="K74" i="1" s="1"/>
  <c r="M74" i="1" s="1"/>
  <c r="N74" i="1" s="1"/>
  <c r="G75" i="1"/>
  <c r="H75" i="1" s="1"/>
  <c r="K75" i="1" s="1"/>
  <c r="M75" i="1" s="1"/>
  <c r="N75" i="1" s="1"/>
  <c r="G76" i="1"/>
  <c r="H76" i="1" s="1"/>
  <c r="K76" i="1" s="1"/>
  <c r="M76" i="1" s="1"/>
  <c r="N76" i="1" s="1"/>
  <c r="G77" i="1"/>
  <c r="H77" i="1" s="1"/>
  <c r="K77" i="1" s="1"/>
  <c r="M77" i="1" s="1"/>
  <c r="N77" i="1" s="1"/>
  <c r="G78" i="1"/>
  <c r="H78" i="1" s="1"/>
  <c r="K78" i="1" s="1"/>
  <c r="M78" i="1" s="1"/>
  <c r="N78" i="1" s="1"/>
  <c r="G79" i="1"/>
  <c r="H79" i="1" s="1"/>
  <c r="K79" i="1" s="1"/>
  <c r="M79" i="1" s="1"/>
  <c r="N79" i="1" s="1"/>
  <c r="G80" i="1"/>
  <c r="H80" i="1" s="1"/>
  <c r="K80" i="1" s="1"/>
  <c r="M80" i="1" s="1"/>
  <c r="N80" i="1" s="1"/>
  <c r="G81" i="1"/>
  <c r="H81" i="1" s="1"/>
  <c r="K81" i="1" s="1"/>
  <c r="M81" i="1" s="1"/>
  <c r="N81" i="1" s="1"/>
  <c r="G82" i="1"/>
  <c r="H82" i="1" s="1"/>
  <c r="K82" i="1" s="1"/>
  <c r="M82" i="1" s="1"/>
  <c r="N82" i="1" s="1"/>
  <c r="G83" i="1"/>
  <c r="H83" i="1" s="1"/>
  <c r="K83" i="1" s="1"/>
  <c r="M83" i="1" s="1"/>
  <c r="N83" i="1" s="1"/>
  <c r="G84" i="1"/>
  <c r="H84" i="1" s="1"/>
  <c r="K84" i="1" s="1"/>
  <c r="M84" i="1" s="1"/>
  <c r="N84" i="1" s="1"/>
  <c r="G85" i="1"/>
  <c r="H85" i="1" s="1"/>
  <c r="K85" i="1" s="1"/>
  <c r="M85" i="1" s="1"/>
  <c r="N85" i="1" s="1"/>
  <c r="G86" i="1"/>
  <c r="H86" i="1" s="1"/>
  <c r="K86" i="1" s="1"/>
  <c r="M86" i="1" s="1"/>
  <c r="N86" i="1" s="1"/>
  <c r="G87" i="1"/>
  <c r="H87" i="1" s="1"/>
  <c r="K87" i="1" s="1"/>
  <c r="M87" i="1" s="1"/>
  <c r="N87" i="1" s="1"/>
  <c r="G88" i="1"/>
  <c r="H88" i="1" s="1"/>
  <c r="K88" i="1" s="1"/>
  <c r="M88" i="1" s="1"/>
  <c r="N88" i="1" s="1"/>
  <c r="G89" i="1"/>
  <c r="H89" i="1" s="1"/>
  <c r="K89" i="1" s="1"/>
  <c r="M89" i="1" s="1"/>
  <c r="N89" i="1" s="1"/>
  <c r="G90" i="1"/>
  <c r="H90" i="1" s="1"/>
  <c r="K90" i="1" s="1"/>
  <c r="M90" i="1" s="1"/>
  <c r="N90" i="1" s="1"/>
  <c r="G91" i="1"/>
  <c r="H91" i="1" s="1"/>
  <c r="K91" i="1" s="1"/>
  <c r="M91" i="1" s="1"/>
  <c r="N91" i="1" s="1"/>
  <c r="G92" i="1"/>
  <c r="H92" i="1" s="1"/>
  <c r="K92" i="1" s="1"/>
  <c r="M92" i="1" s="1"/>
  <c r="N92" i="1" s="1"/>
  <c r="G93" i="1"/>
  <c r="H93" i="1" s="1"/>
  <c r="K93" i="1" s="1"/>
  <c r="M93" i="1" s="1"/>
  <c r="N93" i="1" s="1"/>
  <c r="G94" i="1"/>
  <c r="H94" i="1" s="1"/>
  <c r="K94" i="1" s="1"/>
  <c r="M94" i="1" s="1"/>
  <c r="N94" i="1" s="1"/>
  <c r="G95" i="1"/>
  <c r="H95" i="1" s="1"/>
  <c r="K95" i="1" s="1"/>
  <c r="M95" i="1" s="1"/>
  <c r="N95" i="1" s="1"/>
  <c r="G96" i="1"/>
  <c r="H96" i="1" s="1"/>
  <c r="K96" i="1" s="1"/>
  <c r="M96" i="1" s="1"/>
  <c r="N96" i="1" s="1"/>
  <c r="G97" i="1"/>
  <c r="H97" i="1" s="1"/>
  <c r="K97" i="1" s="1"/>
  <c r="M97" i="1" s="1"/>
  <c r="N97" i="1" s="1"/>
  <c r="G98" i="1"/>
  <c r="H98" i="1" s="1"/>
  <c r="K98" i="1" s="1"/>
  <c r="M98" i="1" s="1"/>
  <c r="N98" i="1" s="1"/>
  <c r="G99" i="1"/>
  <c r="H99" i="1" s="1"/>
  <c r="K99" i="1" s="1"/>
  <c r="M99" i="1" s="1"/>
  <c r="N99" i="1" s="1"/>
  <c r="G100" i="1"/>
  <c r="H100" i="1" s="1"/>
  <c r="K100" i="1" s="1"/>
  <c r="M100" i="1" s="1"/>
  <c r="N100" i="1" s="1"/>
  <c r="G101" i="1"/>
  <c r="H101" i="1" s="1"/>
  <c r="K101" i="1" s="1"/>
  <c r="M101" i="1" s="1"/>
  <c r="N101" i="1" s="1"/>
  <c r="G102" i="1"/>
  <c r="H102" i="1" s="1"/>
  <c r="K102" i="1" s="1"/>
  <c r="M102" i="1" s="1"/>
  <c r="N102" i="1" s="1"/>
  <c r="G103" i="1"/>
  <c r="H103" i="1" s="1"/>
  <c r="K103" i="1" s="1"/>
  <c r="M103" i="1" s="1"/>
  <c r="N103" i="1" s="1"/>
  <c r="G104" i="1"/>
  <c r="H104" i="1" s="1"/>
  <c r="K104" i="1" s="1"/>
  <c r="M104" i="1" s="1"/>
  <c r="N104" i="1" s="1"/>
  <c r="G105" i="1"/>
  <c r="H105" i="1" s="1"/>
  <c r="K105" i="1" s="1"/>
  <c r="M105" i="1" s="1"/>
  <c r="N105" i="1" s="1"/>
  <c r="G106" i="1"/>
  <c r="H106" i="1" s="1"/>
  <c r="K106" i="1" s="1"/>
  <c r="M106" i="1" s="1"/>
  <c r="N106" i="1" s="1"/>
  <c r="G107" i="1"/>
  <c r="H107" i="1" s="1"/>
  <c r="K107" i="1" s="1"/>
  <c r="M107" i="1" s="1"/>
  <c r="N107" i="1" s="1"/>
  <c r="G108" i="1"/>
  <c r="H108" i="1" s="1"/>
  <c r="K108" i="1" s="1"/>
  <c r="M108" i="1" s="1"/>
  <c r="N108" i="1" s="1"/>
  <c r="G109" i="1"/>
  <c r="H109" i="1" s="1"/>
  <c r="K109" i="1" s="1"/>
  <c r="M109" i="1" s="1"/>
  <c r="N109" i="1" s="1"/>
  <c r="G110" i="1"/>
  <c r="H110" i="1" s="1"/>
  <c r="K110" i="1" s="1"/>
  <c r="M110" i="1" s="1"/>
  <c r="N110" i="1" s="1"/>
  <c r="G111" i="1"/>
  <c r="H111" i="1" s="1"/>
  <c r="K111" i="1" s="1"/>
  <c r="M111" i="1" s="1"/>
  <c r="N111" i="1" s="1"/>
  <c r="G112" i="1"/>
  <c r="H112" i="1" s="1"/>
  <c r="K112" i="1" s="1"/>
  <c r="M112" i="1" s="1"/>
  <c r="N112" i="1" s="1"/>
  <c r="G113" i="1"/>
  <c r="H113" i="1" s="1"/>
  <c r="K113" i="1" s="1"/>
  <c r="M113" i="1" s="1"/>
  <c r="N113" i="1" s="1"/>
  <c r="G114" i="1"/>
  <c r="H114" i="1" s="1"/>
  <c r="K114" i="1" s="1"/>
  <c r="M114" i="1" s="1"/>
  <c r="N114" i="1" s="1"/>
  <c r="G115" i="1"/>
  <c r="H115" i="1" s="1"/>
  <c r="K115" i="1" s="1"/>
  <c r="M115" i="1" s="1"/>
  <c r="N115" i="1" s="1"/>
  <c r="G116" i="1"/>
  <c r="H116" i="1" s="1"/>
  <c r="K116" i="1" s="1"/>
  <c r="M116" i="1" s="1"/>
  <c r="N116" i="1" s="1"/>
  <c r="G117" i="1"/>
  <c r="H117" i="1" s="1"/>
  <c r="K117" i="1" s="1"/>
  <c r="M117" i="1" s="1"/>
  <c r="N117" i="1" s="1"/>
  <c r="G118" i="1"/>
  <c r="H118" i="1" s="1"/>
  <c r="K118" i="1" s="1"/>
  <c r="M118" i="1" s="1"/>
  <c r="N118" i="1" s="1"/>
  <c r="G119" i="1"/>
  <c r="H119" i="1" s="1"/>
  <c r="K119" i="1" s="1"/>
  <c r="M119" i="1" s="1"/>
  <c r="N119" i="1" s="1"/>
  <c r="G120" i="1"/>
  <c r="H120" i="1" s="1"/>
  <c r="K120" i="1" s="1"/>
  <c r="M120" i="1" s="1"/>
  <c r="N120" i="1" s="1"/>
  <c r="G121" i="1"/>
  <c r="H121" i="1" s="1"/>
  <c r="K121" i="1" s="1"/>
  <c r="M121" i="1" s="1"/>
  <c r="N121" i="1" s="1"/>
  <c r="G122" i="1"/>
  <c r="H122" i="1" s="1"/>
  <c r="K122" i="1" s="1"/>
  <c r="M122" i="1" s="1"/>
  <c r="N122" i="1" s="1"/>
  <c r="G123" i="1"/>
  <c r="H123" i="1" s="1"/>
  <c r="K123" i="1" s="1"/>
  <c r="M123" i="1" s="1"/>
  <c r="N123" i="1" s="1"/>
  <c r="G124" i="1"/>
  <c r="H124" i="1" s="1"/>
  <c r="K124" i="1" s="1"/>
  <c r="M124" i="1" s="1"/>
  <c r="N124" i="1" s="1"/>
  <c r="G125" i="1"/>
  <c r="H125" i="1" s="1"/>
  <c r="K125" i="1" s="1"/>
  <c r="M125" i="1" s="1"/>
  <c r="N125" i="1" s="1"/>
  <c r="G126" i="1"/>
  <c r="H126" i="1" s="1"/>
  <c r="K126" i="1" s="1"/>
  <c r="M126" i="1" s="1"/>
  <c r="N126" i="1" s="1"/>
  <c r="G127" i="1"/>
  <c r="H127" i="1" s="1"/>
  <c r="K127" i="1" s="1"/>
  <c r="M127" i="1" s="1"/>
  <c r="N127" i="1" s="1"/>
  <c r="G128" i="1"/>
  <c r="H128" i="1" s="1"/>
  <c r="K128" i="1" s="1"/>
  <c r="M128" i="1" s="1"/>
  <c r="N128" i="1" s="1"/>
  <c r="G129" i="1"/>
  <c r="H129" i="1" s="1"/>
  <c r="K129" i="1" s="1"/>
  <c r="M129" i="1" s="1"/>
  <c r="N129" i="1" s="1"/>
  <c r="G130" i="1"/>
  <c r="H130" i="1" s="1"/>
  <c r="K130" i="1" s="1"/>
  <c r="M130" i="1" s="1"/>
  <c r="N130" i="1" s="1"/>
  <c r="G131" i="1"/>
  <c r="H131" i="1" s="1"/>
  <c r="K131" i="1" s="1"/>
  <c r="M131" i="1" s="1"/>
  <c r="N131" i="1" s="1"/>
  <c r="G132" i="1"/>
  <c r="H132" i="1" s="1"/>
  <c r="K132" i="1" s="1"/>
  <c r="M132" i="1" s="1"/>
  <c r="N132" i="1" s="1"/>
  <c r="G133" i="1"/>
  <c r="H133" i="1" s="1"/>
  <c r="K133" i="1" s="1"/>
  <c r="M133" i="1" s="1"/>
  <c r="N133" i="1" s="1"/>
  <c r="G134" i="1"/>
  <c r="H134" i="1" s="1"/>
  <c r="K134" i="1" s="1"/>
  <c r="M134" i="1" s="1"/>
  <c r="N134" i="1" s="1"/>
  <c r="G135" i="1"/>
  <c r="H135" i="1" s="1"/>
  <c r="K135" i="1" s="1"/>
  <c r="M135" i="1" s="1"/>
  <c r="N135" i="1" s="1"/>
  <c r="G136" i="1"/>
  <c r="H136" i="1" s="1"/>
  <c r="K136" i="1" s="1"/>
  <c r="M136" i="1" s="1"/>
  <c r="N136" i="1" s="1"/>
  <c r="G137" i="1"/>
  <c r="H137" i="1" s="1"/>
  <c r="K137" i="1" s="1"/>
  <c r="M137" i="1" s="1"/>
  <c r="N137" i="1" s="1"/>
  <c r="G138" i="1"/>
  <c r="H138" i="1" s="1"/>
  <c r="K138" i="1" s="1"/>
  <c r="M138" i="1" s="1"/>
  <c r="N138" i="1" s="1"/>
  <c r="G139" i="1"/>
  <c r="H139" i="1" s="1"/>
  <c r="K139" i="1" s="1"/>
  <c r="M139" i="1" s="1"/>
  <c r="N139" i="1" s="1"/>
  <c r="G140" i="1"/>
  <c r="H140" i="1" s="1"/>
  <c r="K140" i="1" s="1"/>
  <c r="M140" i="1" s="1"/>
  <c r="N140" i="1" s="1"/>
  <c r="G141" i="1"/>
  <c r="H141" i="1" s="1"/>
  <c r="K141" i="1" s="1"/>
  <c r="M141" i="1" s="1"/>
  <c r="N141" i="1" s="1"/>
  <c r="G142" i="1"/>
  <c r="H142" i="1" s="1"/>
  <c r="K142" i="1" s="1"/>
  <c r="M142" i="1" s="1"/>
  <c r="N142" i="1" s="1"/>
  <c r="G143" i="1"/>
  <c r="H143" i="1" s="1"/>
  <c r="K143" i="1" s="1"/>
  <c r="M143" i="1" s="1"/>
  <c r="N143" i="1" s="1"/>
  <c r="G144" i="1"/>
  <c r="H144" i="1" s="1"/>
  <c r="K144" i="1" s="1"/>
  <c r="M144" i="1" s="1"/>
  <c r="N144" i="1" s="1"/>
  <c r="G145" i="1"/>
  <c r="H145" i="1" s="1"/>
  <c r="K145" i="1" s="1"/>
  <c r="M145" i="1" s="1"/>
  <c r="N145" i="1" s="1"/>
  <c r="G146" i="1"/>
  <c r="H146" i="1" s="1"/>
  <c r="K146" i="1" s="1"/>
  <c r="M146" i="1" s="1"/>
  <c r="N146" i="1" s="1"/>
  <c r="G147" i="1"/>
  <c r="H147" i="1" s="1"/>
  <c r="K147" i="1" s="1"/>
  <c r="M147" i="1" s="1"/>
  <c r="N147" i="1" s="1"/>
  <c r="G148" i="1"/>
  <c r="H148" i="1" s="1"/>
  <c r="K148" i="1" s="1"/>
  <c r="M148" i="1" s="1"/>
  <c r="N148" i="1" s="1"/>
  <c r="G149" i="1"/>
  <c r="H149" i="1" s="1"/>
  <c r="K149" i="1" s="1"/>
  <c r="M149" i="1" s="1"/>
  <c r="N149" i="1" s="1"/>
  <c r="G150" i="1"/>
  <c r="H150" i="1" s="1"/>
  <c r="K150" i="1" s="1"/>
  <c r="M150" i="1" s="1"/>
  <c r="N150" i="1" s="1"/>
  <c r="G151" i="1"/>
  <c r="H151" i="1" s="1"/>
  <c r="K151" i="1" s="1"/>
  <c r="M151" i="1" s="1"/>
  <c r="N151" i="1" s="1"/>
  <c r="G152" i="1"/>
  <c r="H152" i="1" s="1"/>
  <c r="K152" i="1" s="1"/>
  <c r="M152" i="1" s="1"/>
  <c r="N152" i="1" s="1"/>
  <c r="G153" i="1"/>
  <c r="H153" i="1" s="1"/>
  <c r="K153" i="1" s="1"/>
  <c r="G154" i="1"/>
  <c r="H154" i="1" s="1"/>
  <c r="K154" i="1" s="1"/>
  <c r="G155" i="1"/>
  <c r="H155" i="1" s="1"/>
  <c r="K155" i="1" s="1"/>
  <c r="G156" i="1"/>
  <c r="H156" i="1" s="1"/>
  <c r="K156" i="1" s="1"/>
  <c r="G157" i="1"/>
  <c r="H157" i="1" s="1"/>
  <c r="K157" i="1" s="1"/>
  <c r="G158" i="1"/>
  <c r="H158" i="1" s="1"/>
  <c r="K158" i="1" s="1"/>
  <c r="G159" i="1"/>
  <c r="H159" i="1" s="1"/>
  <c r="K159" i="1" s="1"/>
  <c r="G160" i="1"/>
  <c r="H160" i="1" s="1"/>
  <c r="K160" i="1" s="1"/>
  <c r="G161" i="1"/>
  <c r="H161" i="1" s="1"/>
  <c r="K161" i="1" s="1"/>
  <c r="G162" i="1"/>
  <c r="H162" i="1" s="1"/>
  <c r="K162" i="1" s="1"/>
  <c r="G163" i="1"/>
  <c r="H163" i="1" s="1"/>
  <c r="K163" i="1" s="1"/>
  <c r="G164" i="1"/>
  <c r="H164" i="1" s="1"/>
  <c r="K164" i="1" s="1"/>
  <c r="G165" i="1"/>
  <c r="H165" i="1" s="1"/>
  <c r="K165" i="1" s="1"/>
  <c r="G166" i="1"/>
  <c r="H166" i="1" s="1"/>
  <c r="K166" i="1" s="1"/>
  <c r="G167" i="1"/>
  <c r="H167" i="1" s="1"/>
  <c r="K167" i="1" s="1"/>
  <c r="G168" i="1"/>
  <c r="H168" i="1" s="1"/>
  <c r="K168" i="1" s="1"/>
  <c r="G169" i="1"/>
  <c r="H169" i="1" s="1"/>
  <c r="K169" i="1" s="1"/>
  <c r="G170" i="1"/>
  <c r="H170" i="1" s="1"/>
  <c r="K170" i="1" s="1"/>
  <c r="G171" i="1"/>
  <c r="H171" i="1" s="1"/>
  <c r="K171" i="1" s="1"/>
  <c r="G172" i="1"/>
  <c r="H172" i="1" s="1"/>
  <c r="K172" i="1" s="1"/>
  <c r="G173" i="1"/>
  <c r="H173" i="1" s="1"/>
  <c r="K173" i="1" s="1"/>
  <c r="G174" i="1"/>
  <c r="H174" i="1" s="1"/>
  <c r="K174" i="1" s="1"/>
  <c r="G175" i="1"/>
  <c r="H175" i="1" s="1"/>
  <c r="K175" i="1" s="1"/>
  <c r="G176" i="1"/>
  <c r="H176" i="1" s="1"/>
  <c r="K176" i="1" s="1"/>
  <c r="G177" i="1"/>
  <c r="H177" i="1" s="1"/>
  <c r="K177" i="1" s="1"/>
  <c r="G178" i="1"/>
  <c r="H178" i="1" s="1"/>
  <c r="K178" i="1" s="1"/>
  <c r="G179" i="1"/>
  <c r="H179" i="1" s="1"/>
  <c r="K179" i="1" s="1"/>
  <c r="G180" i="1"/>
  <c r="H180" i="1" s="1"/>
  <c r="K180" i="1" s="1"/>
  <c r="G181" i="1"/>
  <c r="H181" i="1" s="1"/>
  <c r="K181" i="1" s="1"/>
  <c r="G182" i="1"/>
  <c r="H182" i="1" s="1"/>
  <c r="K182" i="1" s="1"/>
  <c r="G183" i="1"/>
  <c r="H183" i="1" s="1"/>
  <c r="K183" i="1" s="1"/>
  <c r="G184" i="1"/>
  <c r="H184" i="1" s="1"/>
  <c r="K184" i="1" s="1"/>
  <c r="G185" i="1"/>
  <c r="H185" i="1" s="1"/>
  <c r="K185" i="1" s="1"/>
  <c r="G186" i="1"/>
  <c r="H186" i="1" s="1"/>
  <c r="K186" i="1" s="1"/>
  <c r="G187" i="1"/>
  <c r="H187" i="1" s="1"/>
  <c r="K187" i="1" s="1"/>
  <c r="G188" i="1"/>
  <c r="H188" i="1" s="1"/>
  <c r="K188" i="1" s="1"/>
  <c r="G189" i="1"/>
  <c r="H189" i="1" s="1"/>
  <c r="K189" i="1" s="1"/>
  <c r="G190" i="1"/>
  <c r="H190" i="1" s="1"/>
  <c r="K190" i="1" s="1"/>
  <c r="G191" i="1"/>
  <c r="H191" i="1" s="1"/>
  <c r="K191" i="1" s="1"/>
  <c r="G192" i="1"/>
  <c r="H192" i="1" s="1"/>
  <c r="K192" i="1" s="1"/>
  <c r="G193" i="1"/>
  <c r="H193" i="1" s="1"/>
  <c r="K193" i="1" s="1"/>
  <c r="G194" i="1"/>
  <c r="H194" i="1" s="1"/>
  <c r="K194" i="1" s="1"/>
  <c r="G195" i="1"/>
  <c r="H195" i="1" s="1"/>
  <c r="K195" i="1" s="1"/>
  <c r="G196" i="1"/>
  <c r="H196" i="1" s="1"/>
  <c r="K196" i="1" s="1"/>
  <c r="G197" i="1"/>
  <c r="H197" i="1" s="1"/>
  <c r="K197" i="1" s="1"/>
  <c r="G198" i="1"/>
  <c r="H198" i="1" s="1"/>
  <c r="K198" i="1" s="1"/>
  <c r="G199" i="1"/>
  <c r="H199" i="1" s="1"/>
  <c r="K199" i="1" s="1"/>
  <c r="G200" i="1"/>
  <c r="H200" i="1" s="1"/>
  <c r="K200" i="1" s="1"/>
  <c r="M200" i="1" s="1"/>
  <c r="N200" i="1" s="1"/>
  <c r="G201" i="1"/>
  <c r="H201" i="1" s="1"/>
  <c r="K201" i="1" s="1"/>
  <c r="M201" i="1" s="1"/>
  <c r="N201" i="1" s="1"/>
  <c r="G202" i="1"/>
  <c r="H202" i="1" s="1"/>
  <c r="K202" i="1" s="1"/>
  <c r="G203" i="1"/>
  <c r="H203" i="1" s="1"/>
  <c r="K203" i="1" s="1"/>
  <c r="G204" i="1"/>
  <c r="H204" i="1" s="1"/>
  <c r="K204" i="1" s="1"/>
  <c r="G205" i="1"/>
  <c r="H205" i="1" s="1"/>
  <c r="K205" i="1" s="1"/>
  <c r="G206" i="1"/>
  <c r="H206" i="1" s="1"/>
  <c r="K206" i="1" s="1"/>
  <c r="G207" i="1"/>
  <c r="H207" i="1" s="1"/>
  <c r="K207" i="1" s="1"/>
  <c r="G208" i="1"/>
  <c r="H208" i="1" s="1"/>
  <c r="K208" i="1" s="1"/>
  <c r="G209" i="1"/>
  <c r="H209" i="1" s="1"/>
  <c r="K209" i="1" s="1"/>
  <c r="G210" i="1"/>
  <c r="H210" i="1" s="1"/>
  <c r="K210" i="1" s="1"/>
  <c r="G211" i="1"/>
  <c r="H211" i="1" s="1"/>
  <c r="K211" i="1" s="1"/>
  <c r="G212" i="1"/>
  <c r="H212" i="1" s="1"/>
  <c r="K212" i="1" s="1"/>
  <c r="G213" i="1"/>
  <c r="H213" i="1" s="1"/>
  <c r="K213" i="1" s="1"/>
  <c r="G214" i="1"/>
  <c r="H214" i="1" s="1"/>
  <c r="K214" i="1" s="1"/>
  <c r="G215" i="1"/>
  <c r="H215" i="1" s="1"/>
  <c r="K215" i="1" s="1"/>
  <c r="G216" i="1"/>
  <c r="H216" i="1" s="1"/>
  <c r="K216" i="1" s="1"/>
  <c r="G217" i="1"/>
  <c r="H217" i="1" s="1"/>
  <c r="K217" i="1" s="1"/>
  <c r="G218" i="1"/>
  <c r="H218" i="1" s="1"/>
  <c r="K218" i="1" s="1"/>
  <c r="G219" i="1"/>
  <c r="H219" i="1" s="1"/>
  <c r="K219" i="1" s="1"/>
  <c r="G220" i="1"/>
  <c r="H220" i="1" s="1"/>
  <c r="K220" i="1" s="1"/>
  <c r="G221" i="1"/>
  <c r="H221" i="1" s="1"/>
  <c r="K221" i="1" s="1"/>
  <c r="G222" i="1"/>
  <c r="H222" i="1" s="1"/>
  <c r="K222" i="1" s="1"/>
  <c r="G223" i="1"/>
  <c r="H223" i="1" s="1"/>
  <c r="K223" i="1" s="1"/>
  <c r="G224" i="1"/>
  <c r="H224" i="1" s="1"/>
  <c r="K224" i="1" s="1"/>
  <c r="G225" i="1"/>
  <c r="H225" i="1" s="1"/>
  <c r="K225" i="1" s="1"/>
  <c r="G226" i="1"/>
  <c r="H226" i="1" s="1"/>
  <c r="K226" i="1" s="1"/>
  <c r="G227" i="1"/>
  <c r="H227" i="1" s="1"/>
  <c r="K227" i="1" s="1"/>
  <c r="G228" i="1"/>
  <c r="H228" i="1" s="1"/>
  <c r="K228" i="1" s="1"/>
  <c r="G229" i="1"/>
  <c r="H229" i="1" s="1"/>
  <c r="K229" i="1" s="1"/>
  <c r="G230" i="1"/>
  <c r="H230" i="1" s="1"/>
  <c r="K230" i="1" s="1"/>
  <c r="G231" i="1"/>
  <c r="H231" i="1" s="1"/>
  <c r="K231" i="1" s="1"/>
  <c r="G232" i="1"/>
  <c r="H232" i="1" s="1"/>
  <c r="K232" i="1" s="1"/>
  <c r="G233" i="1"/>
  <c r="H233" i="1" s="1"/>
  <c r="K233" i="1" s="1"/>
  <c r="G234" i="1"/>
  <c r="H234" i="1" s="1"/>
  <c r="K234" i="1" s="1"/>
  <c r="G235" i="1"/>
  <c r="H235" i="1" s="1"/>
  <c r="K235" i="1" s="1"/>
  <c r="G236" i="1"/>
  <c r="H236" i="1" s="1"/>
  <c r="K236" i="1" s="1"/>
  <c r="G237" i="1"/>
  <c r="H237" i="1" s="1"/>
  <c r="K237" i="1" s="1"/>
  <c r="G238" i="1"/>
  <c r="H238" i="1" s="1"/>
  <c r="K238" i="1" s="1"/>
  <c r="G239" i="1"/>
  <c r="H239" i="1" s="1"/>
  <c r="K239" i="1" s="1"/>
  <c r="G240" i="1"/>
  <c r="H240" i="1" s="1"/>
  <c r="K240" i="1" s="1"/>
  <c r="G241" i="1"/>
  <c r="H241" i="1" s="1"/>
  <c r="K241" i="1" s="1"/>
  <c r="G242" i="1"/>
  <c r="H242" i="1" s="1"/>
  <c r="K242" i="1" s="1"/>
  <c r="G243" i="1"/>
  <c r="H243" i="1" s="1"/>
  <c r="K243" i="1" s="1"/>
  <c r="G244" i="1"/>
  <c r="H244" i="1" s="1"/>
  <c r="K244" i="1" s="1"/>
  <c r="G245" i="1"/>
  <c r="H245" i="1" s="1"/>
  <c r="K245" i="1" s="1"/>
  <c r="G246" i="1"/>
  <c r="H246" i="1" s="1"/>
  <c r="K246" i="1" s="1"/>
  <c r="G247" i="1"/>
  <c r="H247" i="1" s="1"/>
  <c r="K247" i="1" s="1"/>
  <c r="G248" i="1"/>
  <c r="H248" i="1" s="1"/>
  <c r="K248" i="1" s="1"/>
  <c r="G249" i="1"/>
  <c r="H249" i="1" s="1"/>
  <c r="K249" i="1" s="1"/>
  <c r="G250" i="1"/>
  <c r="H250" i="1" s="1"/>
  <c r="K250" i="1" s="1"/>
  <c r="G251" i="1"/>
  <c r="H251" i="1" s="1"/>
  <c r="K251" i="1" s="1"/>
  <c r="G252" i="1"/>
  <c r="H252" i="1" s="1"/>
  <c r="K252" i="1" s="1"/>
  <c r="G253" i="1"/>
  <c r="H253" i="1" s="1"/>
  <c r="K253" i="1" s="1"/>
  <c r="G254" i="1"/>
  <c r="H254" i="1" s="1"/>
  <c r="K254" i="1" s="1"/>
  <c r="G255" i="1"/>
  <c r="H255" i="1" s="1"/>
  <c r="K255" i="1" s="1"/>
  <c r="G256" i="1"/>
  <c r="H256" i="1" s="1"/>
  <c r="K256" i="1" s="1"/>
  <c r="G257" i="1"/>
  <c r="H257" i="1" s="1"/>
  <c r="K257" i="1" s="1"/>
  <c r="G258" i="1"/>
  <c r="H258" i="1" s="1"/>
  <c r="K258" i="1" s="1"/>
  <c r="G259" i="1"/>
  <c r="H259" i="1" s="1"/>
  <c r="K259" i="1" s="1"/>
  <c r="G260" i="1"/>
  <c r="H260" i="1" s="1"/>
  <c r="K260" i="1" s="1"/>
  <c r="G261" i="1"/>
  <c r="H261" i="1" s="1"/>
  <c r="K261" i="1" s="1"/>
  <c r="G262" i="1"/>
  <c r="H262" i="1" s="1"/>
  <c r="K262" i="1" s="1"/>
  <c r="G263" i="1"/>
  <c r="H263" i="1" s="1"/>
  <c r="K263" i="1" s="1"/>
  <c r="G264" i="1"/>
  <c r="H264" i="1" s="1"/>
  <c r="K264" i="1" s="1"/>
  <c r="G265" i="1"/>
  <c r="H265" i="1" s="1"/>
  <c r="K265" i="1" s="1"/>
  <c r="G266" i="1"/>
  <c r="H266" i="1" s="1"/>
  <c r="K266" i="1" s="1"/>
  <c r="G267" i="1"/>
  <c r="H267" i="1" s="1"/>
  <c r="K267" i="1" s="1"/>
  <c r="G268" i="1"/>
  <c r="H268" i="1" s="1"/>
  <c r="K268" i="1" s="1"/>
  <c r="G269" i="1"/>
  <c r="H269" i="1" s="1"/>
  <c r="K269" i="1" s="1"/>
  <c r="G270" i="1"/>
  <c r="H270" i="1" s="1"/>
  <c r="K270" i="1" s="1"/>
  <c r="G271" i="1"/>
  <c r="H271" i="1" s="1"/>
  <c r="K271" i="1" s="1"/>
  <c r="G272" i="1"/>
  <c r="H272" i="1" s="1"/>
  <c r="K272" i="1" s="1"/>
  <c r="G273" i="1"/>
  <c r="H273" i="1" s="1"/>
  <c r="K273" i="1" s="1"/>
  <c r="G274" i="1"/>
  <c r="H274" i="1" s="1"/>
  <c r="K274" i="1" s="1"/>
  <c r="G275" i="1"/>
  <c r="H275" i="1" s="1"/>
  <c r="K275" i="1" s="1"/>
  <c r="G276" i="1"/>
  <c r="H276" i="1" s="1"/>
  <c r="K276" i="1" s="1"/>
  <c r="G277" i="1"/>
  <c r="H277" i="1" s="1"/>
  <c r="K277" i="1" s="1"/>
  <c r="G278" i="1"/>
  <c r="H278" i="1" s="1"/>
  <c r="K278" i="1" s="1"/>
  <c r="G279" i="1"/>
  <c r="H279" i="1" s="1"/>
  <c r="K279" i="1" s="1"/>
  <c r="G280" i="1"/>
  <c r="H280" i="1" s="1"/>
  <c r="K280" i="1" s="1"/>
  <c r="G281" i="1"/>
  <c r="H281" i="1" s="1"/>
  <c r="K281" i="1" s="1"/>
  <c r="G282" i="1"/>
  <c r="H282" i="1" s="1"/>
  <c r="K282" i="1" s="1"/>
  <c r="G283" i="1"/>
  <c r="H283" i="1" s="1"/>
  <c r="K283" i="1" s="1"/>
  <c r="G284" i="1"/>
  <c r="H284" i="1" s="1"/>
  <c r="K284" i="1" s="1"/>
  <c r="G285" i="1"/>
  <c r="H285" i="1" s="1"/>
  <c r="K285" i="1" s="1"/>
  <c r="G286" i="1"/>
  <c r="H286" i="1" s="1"/>
  <c r="K286" i="1" s="1"/>
  <c r="G287" i="1"/>
  <c r="H287" i="1" s="1"/>
  <c r="K287" i="1" s="1"/>
  <c r="G288" i="1"/>
  <c r="H288" i="1" s="1"/>
  <c r="K288" i="1" s="1"/>
  <c r="G289" i="1"/>
  <c r="H289" i="1" s="1"/>
  <c r="K289" i="1" s="1"/>
  <c r="G290" i="1"/>
  <c r="H290" i="1" s="1"/>
  <c r="K290" i="1" s="1"/>
  <c r="G291" i="1"/>
  <c r="H291" i="1" s="1"/>
  <c r="K291" i="1" s="1"/>
  <c r="G292" i="1"/>
  <c r="H292" i="1" s="1"/>
  <c r="K292" i="1" s="1"/>
  <c r="G293" i="1"/>
  <c r="H293" i="1" s="1"/>
  <c r="K293" i="1" s="1"/>
  <c r="G294" i="1"/>
  <c r="H294" i="1" s="1"/>
  <c r="K294" i="1" s="1"/>
  <c r="G295" i="1"/>
  <c r="H295" i="1" s="1"/>
  <c r="K295" i="1" s="1"/>
  <c r="G296" i="1"/>
  <c r="H296" i="1" s="1"/>
  <c r="K296" i="1" s="1"/>
  <c r="G297" i="1"/>
  <c r="H297" i="1" s="1"/>
  <c r="K297" i="1" s="1"/>
  <c r="G298" i="1"/>
  <c r="H298" i="1" s="1"/>
  <c r="K298" i="1" s="1"/>
  <c r="G299" i="1"/>
  <c r="H299" i="1" s="1"/>
  <c r="K299" i="1" s="1"/>
  <c r="G300" i="1"/>
  <c r="H300" i="1" s="1"/>
  <c r="K300" i="1" s="1"/>
  <c r="G301" i="1"/>
  <c r="H301" i="1" s="1"/>
  <c r="K301" i="1" s="1"/>
  <c r="G302" i="1"/>
  <c r="H302" i="1" s="1"/>
  <c r="K302" i="1" s="1"/>
  <c r="G303" i="1"/>
  <c r="H303" i="1" s="1"/>
  <c r="K303" i="1" s="1"/>
  <c r="G304" i="1"/>
  <c r="H304" i="1" s="1"/>
  <c r="K304" i="1" s="1"/>
  <c r="G305" i="1"/>
  <c r="H305" i="1" s="1"/>
  <c r="K305" i="1" s="1"/>
  <c r="G306" i="1"/>
  <c r="H306" i="1" s="1"/>
  <c r="K306" i="1" s="1"/>
  <c r="G307" i="1"/>
  <c r="H307" i="1" s="1"/>
  <c r="K307" i="1" s="1"/>
  <c r="G308" i="1"/>
  <c r="H308" i="1" s="1"/>
  <c r="K308" i="1" s="1"/>
  <c r="G309" i="1"/>
  <c r="H309" i="1" s="1"/>
  <c r="K309" i="1" s="1"/>
  <c r="G310" i="1"/>
  <c r="H310" i="1" s="1"/>
  <c r="K310" i="1" s="1"/>
  <c r="G311" i="1"/>
  <c r="H311" i="1" s="1"/>
  <c r="K311" i="1" s="1"/>
  <c r="G312" i="1"/>
  <c r="H312" i="1" s="1"/>
  <c r="K312" i="1" s="1"/>
  <c r="G313" i="1"/>
  <c r="H313" i="1" s="1"/>
  <c r="K313" i="1" s="1"/>
  <c r="G314" i="1"/>
  <c r="H314" i="1" s="1"/>
  <c r="K314" i="1" s="1"/>
  <c r="G315" i="1"/>
  <c r="H315" i="1" s="1"/>
  <c r="K315" i="1" s="1"/>
  <c r="G316" i="1"/>
  <c r="H316" i="1" s="1"/>
  <c r="K316" i="1" s="1"/>
  <c r="G317" i="1"/>
  <c r="H317" i="1" s="1"/>
  <c r="K317" i="1" s="1"/>
  <c r="G318" i="1"/>
  <c r="H318" i="1" s="1"/>
  <c r="K318" i="1" s="1"/>
  <c r="G319" i="1"/>
  <c r="H319" i="1" s="1"/>
  <c r="K319" i="1" s="1"/>
  <c r="G320" i="1"/>
  <c r="H320" i="1" s="1"/>
  <c r="K320" i="1" s="1"/>
  <c r="G321" i="1"/>
  <c r="H321" i="1" s="1"/>
  <c r="K321" i="1" s="1"/>
  <c r="G322" i="1"/>
  <c r="H322" i="1" s="1"/>
  <c r="K322" i="1" s="1"/>
  <c r="G323" i="1"/>
  <c r="H323" i="1" s="1"/>
  <c r="K323" i="1" s="1"/>
  <c r="G324" i="1"/>
  <c r="H324" i="1" s="1"/>
  <c r="K324" i="1" s="1"/>
  <c r="G325" i="1"/>
  <c r="H325" i="1" s="1"/>
  <c r="K325" i="1" s="1"/>
  <c r="G326" i="1"/>
  <c r="H326" i="1" s="1"/>
  <c r="K326" i="1" s="1"/>
  <c r="G327" i="1"/>
  <c r="H327" i="1" s="1"/>
  <c r="K327" i="1" s="1"/>
  <c r="G328" i="1"/>
  <c r="H328" i="1" s="1"/>
  <c r="K328" i="1" s="1"/>
  <c r="G329" i="1"/>
  <c r="H329" i="1" s="1"/>
  <c r="K329" i="1" s="1"/>
  <c r="G330" i="1"/>
  <c r="H330" i="1" s="1"/>
  <c r="K330" i="1" s="1"/>
  <c r="G331" i="1"/>
  <c r="H331" i="1" s="1"/>
  <c r="K331" i="1" s="1"/>
  <c r="G332" i="1"/>
  <c r="H332" i="1" s="1"/>
  <c r="K332" i="1" s="1"/>
  <c r="G333" i="1"/>
  <c r="H333" i="1" s="1"/>
  <c r="K333" i="1" s="1"/>
  <c r="G334" i="1"/>
  <c r="H334" i="1" s="1"/>
  <c r="K334" i="1" s="1"/>
  <c r="G335" i="1"/>
  <c r="H335" i="1" s="1"/>
  <c r="K335" i="1" s="1"/>
  <c r="G336" i="1"/>
  <c r="H336" i="1" s="1"/>
  <c r="K336" i="1" s="1"/>
  <c r="G337" i="1"/>
  <c r="H337" i="1" s="1"/>
  <c r="K337" i="1" s="1"/>
  <c r="G338" i="1"/>
  <c r="H338" i="1" s="1"/>
  <c r="K338" i="1" s="1"/>
  <c r="G339" i="1"/>
  <c r="H339" i="1" s="1"/>
  <c r="K339" i="1" s="1"/>
  <c r="G340" i="1"/>
  <c r="H340" i="1" s="1"/>
  <c r="K340" i="1" s="1"/>
  <c r="G341" i="1"/>
  <c r="H341" i="1" s="1"/>
  <c r="K341" i="1" s="1"/>
  <c r="G342" i="1"/>
  <c r="H342" i="1" s="1"/>
  <c r="K342" i="1" s="1"/>
  <c r="G343" i="1"/>
  <c r="H343" i="1" s="1"/>
  <c r="K343" i="1" s="1"/>
  <c r="G344" i="1"/>
  <c r="H344" i="1" s="1"/>
  <c r="K344" i="1" s="1"/>
  <c r="G345" i="1"/>
  <c r="H345" i="1" s="1"/>
  <c r="K345" i="1" s="1"/>
  <c r="G346" i="1"/>
  <c r="H346" i="1" s="1"/>
  <c r="K346" i="1" s="1"/>
  <c r="G347" i="1"/>
  <c r="H347" i="1" s="1"/>
  <c r="K347" i="1" s="1"/>
  <c r="G348" i="1"/>
  <c r="H348" i="1" s="1"/>
  <c r="K348" i="1" s="1"/>
  <c r="G349" i="1"/>
  <c r="H349" i="1" s="1"/>
  <c r="K349" i="1" s="1"/>
  <c r="G350" i="1"/>
  <c r="H350" i="1" s="1"/>
  <c r="K350" i="1" s="1"/>
  <c r="G351" i="1"/>
  <c r="H351" i="1" s="1"/>
  <c r="K351" i="1" s="1"/>
  <c r="G352" i="1"/>
  <c r="H352" i="1" s="1"/>
  <c r="K352" i="1" s="1"/>
  <c r="G353" i="1"/>
  <c r="H353" i="1" s="1"/>
  <c r="K353" i="1" s="1"/>
  <c r="G354" i="1"/>
  <c r="H354" i="1" s="1"/>
  <c r="K354" i="1" s="1"/>
  <c r="G355" i="1"/>
  <c r="H355" i="1" s="1"/>
  <c r="K355" i="1" s="1"/>
  <c r="G356" i="1"/>
  <c r="H356" i="1" s="1"/>
  <c r="K356" i="1" s="1"/>
  <c r="G357" i="1"/>
  <c r="H357" i="1" s="1"/>
  <c r="K357" i="1" s="1"/>
  <c r="G358" i="1"/>
  <c r="H358" i="1" s="1"/>
  <c r="K358" i="1" s="1"/>
  <c r="G359" i="1"/>
  <c r="H359" i="1" s="1"/>
  <c r="K359" i="1" s="1"/>
  <c r="G360" i="1"/>
  <c r="H360" i="1" s="1"/>
  <c r="K360" i="1" s="1"/>
  <c r="G361" i="1"/>
  <c r="H361" i="1" s="1"/>
  <c r="K361" i="1" s="1"/>
  <c r="G362" i="1"/>
  <c r="H362" i="1" s="1"/>
  <c r="K362" i="1" s="1"/>
  <c r="G363" i="1"/>
  <c r="H363" i="1" s="1"/>
  <c r="K363" i="1" s="1"/>
  <c r="G364" i="1"/>
  <c r="H364" i="1" s="1"/>
  <c r="K364" i="1" s="1"/>
  <c r="G365" i="1"/>
  <c r="H365" i="1" s="1"/>
  <c r="K365" i="1" s="1"/>
  <c r="G366" i="1"/>
  <c r="H366" i="1" s="1"/>
  <c r="K366" i="1" s="1"/>
  <c r="G367" i="1"/>
  <c r="H367" i="1" s="1"/>
  <c r="K367" i="1" s="1"/>
  <c r="G368" i="1"/>
  <c r="H368" i="1" s="1"/>
  <c r="K368" i="1" s="1"/>
  <c r="G369" i="1"/>
  <c r="H369" i="1" s="1"/>
  <c r="K369" i="1" s="1"/>
  <c r="G370" i="1"/>
  <c r="H370" i="1" s="1"/>
  <c r="K370" i="1" s="1"/>
  <c r="G371" i="1"/>
  <c r="H371" i="1" s="1"/>
  <c r="K371" i="1" s="1"/>
  <c r="G372" i="1"/>
  <c r="H372" i="1" s="1"/>
  <c r="K372" i="1" s="1"/>
  <c r="G373" i="1"/>
  <c r="H373" i="1" s="1"/>
  <c r="K373" i="1" s="1"/>
  <c r="G374" i="1"/>
  <c r="H374" i="1" s="1"/>
  <c r="K374" i="1" s="1"/>
  <c r="G375" i="1"/>
  <c r="H375" i="1" s="1"/>
  <c r="K375" i="1" s="1"/>
  <c r="G376" i="1"/>
  <c r="H376" i="1" s="1"/>
  <c r="K376" i="1" s="1"/>
  <c r="G377" i="1"/>
  <c r="H377" i="1" s="1"/>
  <c r="K377" i="1" s="1"/>
  <c r="G378" i="1"/>
  <c r="H378" i="1" s="1"/>
  <c r="K378" i="1" s="1"/>
  <c r="G379" i="1"/>
  <c r="H379" i="1" s="1"/>
  <c r="K379" i="1" s="1"/>
  <c r="G380" i="1"/>
  <c r="H380" i="1" s="1"/>
  <c r="K380" i="1" s="1"/>
  <c r="G381" i="1"/>
  <c r="H381" i="1" s="1"/>
  <c r="K381" i="1" s="1"/>
  <c r="G382" i="1"/>
  <c r="H382" i="1" s="1"/>
  <c r="K382" i="1" s="1"/>
  <c r="G383" i="1"/>
  <c r="H383" i="1" s="1"/>
  <c r="K383" i="1" s="1"/>
  <c r="G384" i="1"/>
  <c r="H384" i="1" s="1"/>
  <c r="K384" i="1" s="1"/>
  <c r="G385" i="1"/>
  <c r="H385" i="1" s="1"/>
  <c r="K385" i="1" s="1"/>
  <c r="G386" i="1"/>
  <c r="H386" i="1" s="1"/>
  <c r="K386" i="1" s="1"/>
  <c r="G387" i="1"/>
  <c r="H387" i="1" s="1"/>
  <c r="K387" i="1" s="1"/>
  <c r="G388" i="1"/>
  <c r="H388" i="1" s="1"/>
  <c r="K388" i="1" s="1"/>
  <c r="G389" i="1"/>
  <c r="H389" i="1" s="1"/>
  <c r="K389" i="1" s="1"/>
  <c r="G390" i="1"/>
  <c r="H390" i="1" s="1"/>
  <c r="K390" i="1" s="1"/>
  <c r="G391" i="1"/>
  <c r="H391" i="1" s="1"/>
  <c r="K391" i="1" s="1"/>
  <c r="G392" i="1"/>
  <c r="H392" i="1" s="1"/>
  <c r="K392" i="1" s="1"/>
  <c r="G393" i="1"/>
  <c r="H393" i="1" s="1"/>
  <c r="K393" i="1" s="1"/>
  <c r="G394" i="1"/>
  <c r="H394" i="1" s="1"/>
  <c r="K394" i="1" s="1"/>
  <c r="G395" i="1"/>
  <c r="H395" i="1" s="1"/>
  <c r="K395" i="1" s="1"/>
  <c r="G396" i="1"/>
  <c r="H396" i="1" s="1"/>
  <c r="K396" i="1" s="1"/>
  <c r="G397" i="1"/>
  <c r="H397" i="1" s="1"/>
  <c r="K397" i="1" s="1"/>
  <c r="G398" i="1"/>
  <c r="H398" i="1" s="1"/>
  <c r="K398" i="1" s="1"/>
  <c r="G399" i="1"/>
  <c r="H399" i="1" s="1"/>
  <c r="K399" i="1" s="1"/>
  <c r="G400" i="1"/>
  <c r="H400" i="1" s="1"/>
  <c r="K400" i="1" s="1"/>
  <c r="G401" i="1"/>
  <c r="H401" i="1" s="1"/>
  <c r="K401" i="1" s="1"/>
  <c r="G402" i="1"/>
  <c r="H402" i="1" s="1"/>
  <c r="K402" i="1" s="1"/>
  <c r="G403" i="1"/>
  <c r="H403" i="1" s="1"/>
  <c r="K403" i="1" s="1"/>
  <c r="G404" i="1"/>
  <c r="H404" i="1" s="1"/>
  <c r="K404" i="1" s="1"/>
  <c r="G405" i="1"/>
  <c r="H405" i="1" s="1"/>
  <c r="K405" i="1" s="1"/>
  <c r="G406" i="1"/>
  <c r="H406" i="1" s="1"/>
  <c r="K406" i="1" s="1"/>
  <c r="G407" i="1"/>
  <c r="H407" i="1" s="1"/>
  <c r="K407" i="1" s="1"/>
  <c r="G408" i="1"/>
  <c r="H408" i="1" s="1"/>
  <c r="K408" i="1" s="1"/>
  <c r="G409" i="1"/>
  <c r="H409" i="1" s="1"/>
  <c r="K409" i="1" s="1"/>
  <c r="G410" i="1"/>
  <c r="H410" i="1" s="1"/>
  <c r="K410" i="1" s="1"/>
  <c r="G411" i="1"/>
  <c r="H411" i="1" s="1"/>
  <c r="K411" i="1" s="1"/>
  <c r="G412" i="1"/>
  <c r="H412" i="1" s="1"/>
  <c r="K412" i="1" s="1"/>
  <c r="G413" i="1"/>
  <c r="H413" i="1" s="1"/>
  <c r="K413" i="1" s="1"/>
  <c r="G414" i="1"/>
  <c r="H414" i="1" s="1"/>
  <c r="K414" i="1" s="1"/>
  <c r="G415" i="1"/>
  <c r="H415" i="1" s="1"/>
  <c r="K415" i="1" s="1"/>
  <c r="G416" i="1"/>
  <c r="H416" i="1" s="1"/>
  <c r="K416" i="1" s="1"/>
  <c r="G417" i="1"/>
  <c r="H417" i="1" s="1"/>
  <c r="K417" i="1" s="1"/>
  <c r="G418" i="1"/>
  <c r="H418" i="1" s="1"/>
  <c r="K418" i="1" s="1"/>
  <c r="G419" i="1"/>
  <c r="H419" i="1" s="1"/>
  <c r="K419" i="1" s="1"/>
  <c r="G420" i="1"/>
  <c r="H420" i="1" s="1"/>
  <c r="K420" i="1" s="1"/>
  <c r="G421" i="1"/>
  <c r="H421" i="1" s="1"/>
  <c r="K421" i="1" s="1"/>
  <c r="G422" i="1"/>
  <c r="H422" i="1" s="1"/>
  <c r="K422" i="1" s="1"/>
  <c r="G423" i="1"/>
  <c r="H423" i="1" s="1"/>
  <c r="K423" i="1" s="1"/>
  <c r="G424" i="1"/>
  <c r="H424" i="1" s="1"/>
  <c r="K424" i="1" s="1"/>
  <c r="G425" i="1"/>
  <c r="H425" i="1" s="1"/>
  <c r="K425" i="1" s="1"/>
  <c r="G426" i="1"/>
  <c r="H426" i="1" s="1"/>
  <c r="K426" i="1" s="1"/>
  <c r="G427" i="1"/>
  <c r="H427" i="1" s="1"/>
  <c r="K427" i="1" s="1"/>
  <c r="G428" i="1"/>
  <c r="H428" i="1" s="1"/>
  <c r="K428" i="1" s="1"/>
  <c r="G429" i="1"/>
  <c r="H429" i="1" s="1"/>
  <c r="K429" i="1" s="1"/>
  <c r="G430" i="1"/>
  <c r="H430" i="1" s="1"/>
  <c r="K430" i="1" s="1"/>
  <c r="G431" i="1"/>
  <c r="H431" i="1" s="1"/>
  <c r="K431" i="1" s="1"/>
  <c r="G432" i="1"/>
  <c r="H432" i="1" s="1"/>
  <c r="K432" i="1" s="1"/>
  <c r="G433" i="1"/>
  <c r="H433" i="1" s="1"/>
  <c r="K433" i="1" s="1"/>
  <c r="G434" i="1"/>
  <c r="H434" i="1" s="1"/>
  <c r="K434" i="1" s="1"/>
  <c r="G435" i="1"/>
  <c r="H435" i="1" s="1"/>
  <c r="K435" i="1" s="1"/>
  <c r="G436" i="1"/>
  <c r="H436" i="1" s="1"/>
  <c r="K436" i="1" s="1"/>
  <c r="G437" i="1"/>
  <c r="H437" i="1" s="1"/>
  <c r="K437" i="1" s="1"/>
  <c r="G438" i="1"/>
  <c r="H438" i="1" s="1"/>
  <c r="K438" i="1" s="1"/>
  <c r="G439" i="1"/>
  <c r="H439" i="1" s="1"/>
  <c r="K439" i="1" s="1"/>
  <c r="G440" i="1"/>
  <c r="H440" i="1" s="1"/>
  <c r="K440" i="1" s="1"/>
  <c r="G441" i="1"/>
  <c r="H441" i="1" s="1"/>
  <c r="K441" i="1" s="1"/>
  <c r="G442" i="1"/>
  <c r="H442" i="1" s="1"/>
  <c r="K442" i="1" s="1"/>
  <c r="G443" i="1"/>
  <c r="H443" i="1" s="1"/>
  <c r="K443" i="1" s="1"/>
  <c r="G444" i="1"/>
  <c r="H444" i="1" s="1"/>
  <c r="K444" i="1" s="1"/>
  <c r="G445" i="1"/>
  <c r="H445" i="1" s="1"/>
  <c r="K445" i="1" s="1"/>
  <c r="G446" i="1"/>
  <c r="H446" i="1" s="1"/>
  <c r="K446" i="1" s="1"/>
  <c r="G447" i="1"/>
  <c r="H447" i="1" s="1"/>
  <c r="K447" i="1" s="1"/>
  <c r="G448" i="1"/>
  <c r="H448" i="1" s="1"/>
  <c r="K448" i="1" s="1"/>
  <c r="G449" i="1"/>
  <c r="H449" i="1" s="1"/>
  <c r="K449" i="1" s="1"/>
  <c r="G450" i="1"/>
  <c r="H450" i="1" s="1"/>
  <c r="K450" i="1" s="1"/>
  <c r="G451" i="1"/>
  <c r="H451" i="1" s="1"/>
  <c r="K451" i="1" s="1"/>
  <c r="G452" i="1"/>
  <c r="H452" i="1" s="1"/>
  <c r="K452" i="1" s="1"/>
  <c r="G453" i="1"/>
  <c r="H453" i="1" s="1"/>
  <c r="K453" i="1" s="1"/>
  <c r="G454" i="1"/>
  <c r="H454" i="1" s="1"/>
  <c r="K454" i="1" s="1"/>
  <c r="G455" i="1"/>
  <c r="H455" i="1" s="1"/>
  <c r="K455" i="1" s="1"/>
  <c r="G456" i="1"/>
  <c r="H456" i="1" s="1"/>
  <c r="K456" i="1" s="1"/>
  <c r="G457" i="1"/>
  <c r="H457" i="1" s="1"/>
  <c r="K457" i="1" s="1"/>
  <c r="G458" i="1"/>
  <c r="H458" i="1" s="1"/>
  <c r="K458" i="1" s="1"/>
  <c r="G459" i="1"/>
  <c r="H459" i="1" s="1"/>
  <c r="K459" i="1" s="1"/>
  <c r="G460" i="1"/>
  <c r="H460" i="1" s="1"/>
  <c r="K460" i="1" s="1"/>
  <c r="G461" i="1"/>
  <c r="H461" i="1" s="1"/>
  <c r="K461" i="1" s="1"/>
  <c r="G462" i="1"/>
  <c r="H462" i="1" s="1"/>
  <c r="K462" i="1" s="1"/>
  <c r="G463" i="1"/>
  <c r="H463" i="1" s="1"/>
  <c r="K463" i="1" s="1"/>
  <c r="G464" i="1"/>
  <c r="H464" i="1" s="1"/>
  <c r="K464" i="1" s="1"/>
  <c r="G465" i="1"/>
  <c r="H465" i="1" s="1"/>
  <c r="K465" i="1" s="1"/>
  <c r="G466" i="1"/>
  <c r="H466" i="1" s="1"/>
  <c r="K466" i="1" s="1"/>
  <c r="G467" i="1"/>
  <c r="H467" i="1" s="1"/>
  <c r="K467" i="1" s="1"/>
  <c r="G468" i="1"/>
  <c r="H468" i="1" s="1"/>
  <c r="K468" i="1" s="1"/>
  <c r="G469" i="1"/>
  <c r="H469" i="1" s="1"/>
  <c r="K469" i="1" s="1"/>
  <c r="G470" i="1"/>
  <c r="H470" i="1" s="1"/>
  <c r="K470" i="1" s="1"/>
  <c r="G471" i="1"/>
  <c r="H471" i="1" s="1"/>
  <c r="K471" i="1" s="1"/>
  <c r="G472" i="1"/>
  <c r="H472" i="1" s="1"/>
  <c r="K472" i="1" s="1"/>
  <c r="G473" i="1"/>
  <c r="H473" i="1" s="1"/>
  <c r="K473" i="1" s="1"/>
  <c r="G474" i="1"/>
  <c r="H474" i="1" s="1"/>
  <c r="K474" i="1" s="1"/>
  <c r="G475" i="1"/>
  <c r="H475" i="1" s="1"/>
  <c r="K475" i="1" s="1"/>
  <c r="G476" i="1"/>
  <c r="H476" i="1" s="1"/>
  <c r="K476" i="1" s="1"/>
  <c r="G477" i="1"/>
  <c r="H477" i="1" s="1"/>
  <c r="K477" i="1" s="1"/>
  <c r="G478" i="1"/>
  <c r="H478" i="1" s="1"/>
  <c r="K478" i="1" s="1"/>
  <c r="G479" i="1"/>
  <c r="H479" i="1" s="1"/>
  <c r="K479" i="1" s="1"/>
  <c r="G480" i="1"/>
  <c r="H480" i="1" s="1"/>
  <c r="K480" i="1" s="1"/>
  <c r="G481" i="1"/>
  <c r="H481" i="1" s="1"/>
  <c r="K481" i="1" s="1"/>
  <c r="G482" i="1"/>
  <c r="H482" i="1" s="1"/>
  <c r="K482" i="1" s="1"/>
  <c r="G483" i="1"/>
  <c r="H483" i="1" s="1"/>
  <c r="K483" i="1" s="1"/>
  <c r="G484" i="1"/>
  <c r="H484" i="1" s="1"/>
  <c r="K484" i="1" s="1"/>
  <c r="G485" i="1"/>
  <c r="H485" i="1" s="1"/>
  <c r="K485" i="1" s="1"/>
  <c r="G486" i="1"/>
  <c r="H486" i="1" s="1"/>
  <c r="K486" i="1" s="1"/>
  <c r="G487" i="1"/>
  <c r="H487" i="1" s="1"/>
  <c r="K487" i="1" s="1"/>
  <c r="G488" i="1"/>
  <c r="H488" i="1" s="1"/>
  <c r="K488" i="1" s="1"/>
  <c r="G489" i="1"/>
  <c r="H489" i="1" s="1"/>
  <c r="K489" i="1" s="1"/>
  <c r="G490" i="1"/>
  <c r="H490" i="1" s="1"/>
  <c r="K490" i="1" s="1"/>
  <c r="G491" i="1"/>
  <c r="H491" i="1" s="1"/>
  <c r="K491" i="1" s="1"/>
  <c r="G492" i="1"/>
  <c r="H492" i="1" s="1"/>
  <c r="K492" i="1" s="1"/>
  <c r="G493" i="1"/>
  <c r="H493" i="1" s="1"/>
  <c r="K493" i="1" s="1"/>
  <c r="G494" i="1"/>
  <c r="H494" i="1" s="1"/>
  <c r="K494" i="1" s="1"/>
  <c r="G495" i="1"/>
  <c r="H495" i="1" s="1"/>
  <c r="K495" i="1" s="1"/>
  <c r="G496" i="1"/>
  <c r="H496" i="1" s="1"/>
  <c r="K496" i="1" s="1"/>
  <c r="G497" i="1"/>
  <c r="H497" i="1" s="1"/>
  <c r="K497" i="1" s="1"/>
  <c r="G498" i="1"/>
  <c r="H498" i="1" s="1"/>
  <c r="K498" i="1" s="1"/>
  <c r="G499" i="1"/>
  <c r="H499" i="1" s="1"/>
  <c r="K499" i="1" s="1"/>
  <c r="G500" i="1"/>
  <c r="H500" i="1" s="1"/>
  <c r="K500" i="1" s="1"/>
  <c r="G501" i="1"/>
  <c r="H501" i="1" s="1"/>
  <c r="K501" i="1" s="1"/>
  <c r="G502" i="1"/>
  <c r="H502" i="1" s="1"/>
  <c r="K502" i="1" s="1"/>
  <c r="G503" i="1"/>
  <c r="H503" i="1" s="1"/>
  <c r="K503" i="1" s="1"/>
  <c r="G504" i="1"/>
  <c r="H504" i="1" s="1"/>
  <c r="K504" i="1" s="1"/>
  <c r="G505" i="1"/>
  <c r="H505" i="1" s="1"/>
  <c r="K505" i="1" s="1"/>
  <c r="G506" i="1"/>
  <c r="H506" i="1" s="1"/>
  <c r="K506" i="1" s="1"/>
  <c r="G507" i="1"/>
  <c r="H507" i="1" s="1"/>
  <c r="K507" i="1" s="1"/>
  <c r="G508" i="1"/>
  <c r="H508" i="1" s="1"/>
  <c r="K508" i="1" s="1"/>
  <c r="G509" i="1"/>
  <c r="H509" i="1" s="1"/>
  <c r="K509" i="1" s="1"/>
  <c r="G510" i="1"/>
  <c r="H510" i="1" s="1"/>
  <c r="K510" i="1" s="1"/>
  <c r="G511" i="1"/>
  <c r="H511" i="1" s="1"/>
  <c r="K511" i="1" s="1"/>
  <c r="G512" i="1"/>
  <c r="H512" i="1" s="1"/>
  <c r="K512" i="1" s="1"/>
  <c r="G513" i="1"/>
  <c r="H513" i="1" s="1"/>
  <c r="K513" i="1" s="1"/>
  <c r="G514" i="1"/>
  <c r="H514" i="1" s="1"/>
  <c r="K514" i="1" s="1"/>
  <c r="G515" i="1"/>
  <c r="H515" i="1" s="1"/>
  <c r="K515" i="1" s="1"/>
  <c r="G516" i="1"/>
  <c r="H516" i="1" s="1"/>
  <c r="K516" i="1" s="1"/>
  <c r="G517" i="1"/>
  <c r="H517" i="1" s="1"/>
  <c r="K517" i="1" s="1"/>
  <c r="G518" i="1"/>
  <c r="H518" i="1" s="1"/>
  <c r="K518" i="1" s="1"/>
  <c r="G519" i="1"/>
  <c r="H519" i="1" s="1"/>
  <c r="K519" i="1" s="1"/>
  <c r="G520" i="1"/>
  <c r="H520" i="1" s="1"/>
  <c r="K520" i="1" s="1"/>
  <c r="G521" i="1"/>
  <c r="H521" i="1" s="1"/>
  <c r="K521" i="1" s="1"/>
  <c r="G522" i="1"/>
  <c r="H522" i="1" s="1"/>
  <c r="K522" i="1" s="1"/>
  <c r="G523" i="1"/>
  <c r="H523" i="1" s="1"/>
  <c r="K523" i="1" s="1"/>
  <c r="G524" i="1"/>
  <c r="H524" i="1" s="1"/>
  <c r="K524" i="1" s="1"/>
  <c r="G525" i="1"/>
  <c r="H525" i="1" s="1"/>
  <c r="K525" i="1" s="1"/>
  <c r="G526" i="1"/>
  <c r="H526" i="1" s="1"/>
  <c r="K526" i="1" s="1"/>
  <c r="G527" i="1"/>
  <c r="H527" i="1" s="1"/>
  <c r="K527" i="1" s="1"/>
  <c r="G528" i="1"/>
  <c r="H528" i="1" s="1"/>
  <c r="K528" i="1" s="1"/>
  <c r="G529" i="1"/>
  <c r="H529" i="1" s="1"/>
  <c r="K529" i="1" s="1"/>
  <c r="G530" i="1"/>
  <c r="H530" i="1" s="1"/>
  <c r="K530" i="1" s="1"/>
  <c r="G531" i="1"/>
  <c r="H531" i="1" s="1"/>
  <c r="K531" i="1" s="1"/>
  <c r="G532" i="1"/>
  <c r="H532" i="1" s="1"/>
  <c r="K532" i="1" s="1"/>
  <c r="G533" i="1"/>
  <c r="H533" i="1" s="1"/>
  <c r="K533" i="1" s="1"/>
  <c r="G534" i="1"/>
  <c r="H534" i="1" s="1"/>
  <c r="K534" i="1" s="1"/>
  <c r="G535" i="1"/>
  <c r="H535" i="1" s="1"/>
  <c r="K535" i="1" s="1"/>
  <c r="G536" i="1"/>
  <c r="H536" i="1" s="1"/>
  <c r="K536" i="1" s="1"/>
  <c r="G537" i="1"/>
  <c r="H537" i="1" s="1"/>
  <c r="K537" i="1" s="1"/>
  <c r="G538" i="1"/>
  <c r="H538" i="1" s="1"/>
  <c r="K538" i="1" s="1"/>
  <c r="G539" i="1"/>
  <c r="H539" i="1" s="1"/>
  <c r="K539" i="1" s="1"/>
  <c r="G540" i="1"/>
  <c r="H540" i="1" s="1"/>
  <c r="K540" i="1" s="1"/>
  <c r="G541" i="1"/>
  <c r="H541" i="1" s="1"/>
  <c r="K541" i="1" s="1"/>
  <c r="G542" i="1"/>
  <c r="H542" i="1" s="1"/>
  <c r="K542" i="1" s="1"/>
  <c r="G543" i="1"/>
  <c r="H543" i="1" s="1"/>
  <c r="K543" i="1" s="1"/>
  <c r="G544" i="1"/>
  <c r="H544" i="1" s="1"/>
  <c r="K544" i="1" s="1"/>
  <c r="G545" i="1"/>
  <c r="H545" i="1" s="1"/>
  <c r="K545" i="1" s="1"/>
  <c r="G546" i="1"/>
  <c r="H546" i="1" s="1"/>
  <c r="K546" i="1" s="1"/>
  <c r="G547" i="1"/>
  <c r="H547" i="1" s="1"/>
  <c r="K547" i="1" s="1"/>
  <c r="G548" i="1"/>
  <c r="H548" i="1" s="1"/>
  <c r="K548" i="1" s="1"/>
  <c r="G549" i="1"/>
  <c r="H549" i="1" s="1"/>
  <c r="K549" i="1" s="1"/>
  <c r="G550" i="1"/>
  <c r="H550" i="1" s="1"/>
  <c r="K550" i="1" s="1"/>
  <c r="G551" i="1"/>
  <c r="H551" i="1" s="1"/>
  <c r="K551" i="1" s="1"/>
  <c r="G552" i="1"/>
  <c r="H552" i="1" s="1"/>
  <c r="K552" i="1" s="1"/>
  <c r="G553" i="1"/>
  <c r="H553" i="1" s="1"/>
  <c r="K553" i="1" s="1"/>
  <c r="G554" i="1"/>
  <c r="H554" i="1" s="1"/>
  <c r="K554" i="1" s="1"/>
  <c r="G555" i="1"/>
  <c r="H555" i="1" s="1"/>
  <c r="K555" i="1" s="1"/>
  <c r="G556" i="1"/>
  <c r="H556" i="1" s="1"/>
  <c r="K556" i="1" s="1"/>
  <c r="G557" i="1"/>
  <c r="H557" i="1" s="1"/>
  <c r="K557" i="1" s="1"/>
  <c r="G558" i="1"/>
  <c r="H558" i="1" s="1"/>
  <c r="K558" i="1" s="1"/>
  <c r="G559" i="1"/>
  <c r="H559" i="1" s="1"/>
  <c r="K559" i="1" s="1"/>
  <c r="G560" i="1"/>
  <c r="H560" i="1" s="1"/>
  <c r="K560" i="1" s="1"/>
  <c r="G561" i="1"/>
  <c r="H561" i="1" s="1"/>
  <c r="K561" i="1" s="1"/>
  <c r="G562" i="1"/>
  <c r="H562" i="1" s="1"/>
  <c r="K562" i="1" s="1"/>
  <c r="G563" i="1"/>
  <c r="H563" i="1" s="1"/>
  <c r="K563" i="1" s="1"/>
  <c r="G564" i="1"/>
  <c r="H564" i="1" s="1"/>
  <c r="K564" i="1" s="1"/>
  <c r="G565" i="1"/>
  <c r="H565" i="1" s="1"/>
  <c r="K565" i="1" s="1"/>
  <c r="G566" i="1"/>
  <c r="H566" i="1" s="1"/>
  <c r="K566" i="1" s="1"/>
  <c r="G567" i="1"/>
  <c r="H567" i="1" s="1"/>
  <c r="K567" i="1" s="1"/>
  <c r="G568" i="1"/>
  <c r="H568" i="1" s="1"/>
  <c r="K568" i="1" s="1"/>
  <c r="G569" i="1"/>
  <c r="H569" i="1" s="1"/>
  <c r="K569" i="1" s="1"/>
  <c r="G570" i="1"/>
  <c r="H570" i="1" s="1"/>
  <c r="K570" i="1" s="1"/>
  <c r="G571" i="1"/>
  <c r="H571" i="1" s="1"/>
  <c r="K571" i="1" s="1"/>
  <c r="G572" i="1"/>
  <c r="H572" i="1" s="1"/>
  <c r="K572" i="1" s="1"/>
  <c r="G573" i="1"/>
  <c r="H573" i="1" s="1"/>
  <c r="K573" i="1" s="1"/>
  <c r="G574" i="1"/>
  <c r="H574" i="1" s="1"/>
  <c r="K574" i="1" s="1"/>
  <c r="G575" i="1"/>
  <c r="H575" i="1" s="1"/>
  <c r="K575" i="1" s="1"/>
  <c r="G576" i="1"/>
  <c r="H576" i="1" s="1"/>
  <c r="K576" i="1" s="1"/>
  <c r="G577" i="1"/>
  <c r="H577" i="1" s="1"/>
  <c r="K577" i="1" s="1"/>
  <c r="G578" i="1"/>
  <c r="H578" i="1" s="1"/>
  <c r="K578" i="1" s="1"/>
  <c r="G579" i="1"/>
  <c r="H579" i="1" s="1"/>
  <c r="K579" i="1" s="1"/>
  <c r="G580" i="1"/>
  <c r="H580" i="1" s="1"/>
  <c r="K580" i="1" s="1"/>
  <c r="G581" i="1"/>
  <c r="H581" i="1" s="1"/>
  <c r="K581" i="1" s="1"/>
  <c r="G582" i="1"/>
  <c r="H582" i="1" s="1"/>
  <c r="K582" i="1" s="1"/>
  <c r="G583" i="1"/>
  <c r="H583" i="1" s="1"/>
  <c r="K583" i="1" s="1"/>
  <c r="G584" i="1"/>
  <c r="H584" i="1" s="1"/>
  <c r="K584" i="1" s="1"/>
  <c r="G585" i="1"/>
  <c r="H585" i="1" s="1"/>
  <c r="K585" i="1" s="1"/>
  <c r="G586" i="1"/>
  <c r="H586" i="1" s="1"/>
  <c r="K586" i="1" s="1"/>
  <c r="G587" i="1"/>
  <c r="H587" i="1" s="1"/>
  <c r="K587" i="1" s="1"/>
  <c r="G588" i="1"/>
  <c r="H588" i="1" s="1"/>
  <c r="K588" i="1" s="1"/>
  <c r="G589" i="1"/>
  <c r="H589" i="1" s="1"/>
  <c r="K589" i="1" s="1"/>
  <c r="G590" i="1"/>
  <c r="H590" i="1" s="1"/>
  <c r="K590" i="1" s="1"/>
  <c r="G591" i="1"/>
  <c r="H591" i="1" s="1"/>
  <c r="K591" i="1" s="1"/>
  <c r="G592" i="1"/>
  <c r="H592" i="1" s="1"/>
  <c r="K592" i="1" s="1"/>
  <c r="G593" i="1"/>
  <c r="H593" i="1" s="1"/>
  <c r="K593" i="1" s="1"/>
  <c r="G594" i="1"/>
  <c r="H594" i="1" s="1"/>
  <c r="K594" i="1" s="1"/>
  <c r="G595" i="1"/>
  <c r="H595" i="1" s="1"/>
  <c r="K595" i="1" s="1"/>
  <c r="G596" i="1"/>
  <c r="H596" i="1" s="1"/>
  <c r="K596" i="1" s="1"/>
  <c r="G597" i="1"/>
  <c r="H597" i="1" s="1"/>
  <c r="K597" i="1" s="1"/>
  <c r="G598" i="1"/>
  <c r="H598" i="1" s="1"/>
  <c r="K598" i="1" s="1"/>
  <c r="G599" i="1"/>
  <c r="H599" i="1" s="1"/>
  <c r="K599" i="1" s="1"/>
  <c r="G600" i="1"/>
  <c r="H600" i="1" s="1"/>
  <c r="K600" i="1" s="1"/>
  <c r="G601" i="1"/>
  <c r="H601" i="1" s="1"/>
  <c r="K601" i="1" s="1"/>
  <c r="G602" i="1"/>
  <c r="H602" i="1" s="1"/>
  <c r="K602" i="1" s="1"/>
  <c r="G603" i="1"/>
  <c r="H603" i="1" s="1"/>
  <c r="K603" i="1" s="1"/>
  <c r="G604" i="1"/>
  <c r="H604" i="1" s="1"/>
  <c r="K604" i="1" s="1"/>
  <c r="G605" i="1"/>
  <c r="H605" i="1" s="1"/>
  <c r="K605" i="1" s="1"/>
  <c r="G606" i="1"/>
  <c r="H606" i="1" s="1"/>
  <c r="K606" i="1" s="1"/>
  <c r="G607" i="1"/>
  <c r="H607" i="1" s="1"/>
  <c r="K607" i="1" s="1"/>
  <c r="G608" i="1"/>
  <c r="H608" i="1" s="1"/>
  <c r="K608" i="1" s="1"/>
  <c r="G609" i="1"/>
  <c r="H609" i="1" s="1"/>
  <c r="K609" i="1" s="1"/>
  <c r="G610" i="1"/>
  <c r="H610" i="1" s="1"/>
  <c r="K610" i="1" s="1"/>
  <c r="G611" i="1"/>
  <c r="H611" i="1" s="1"/>
  <c r="K611" i="1" s="1"/>
  <c r="G612" i="1"/>
  <c r="H612" i="1" s="1"/>
  <c r="K612" i="1" s="1"/>
  <c r="G613" i="1"/>
  <c r="H613" i="1" s="1"/>
  <c r="K613" i="1" s="1"/>
  <c r="G614" i="1"/>
  <c r="H614" i="1" s="1"/>
  <c r="K614" i="1" s="1"/>
  <c r="G615" i="1"/>
  <c r="H615" i="1" s="1"/>
  <c r="K615" i="1" s="1"/>
  <c r="G616" i="1"/>
  <c r="H616" i="1" s="1"/>
  <c r="K616" i="1" s="1"/>
  <c r="G617" i="1"/>
  <c r="H617" i="1" s="1"/>
  <c r="K617" i="1" s="1"/>
  <c r="G618" i="1"/>
  <c r="H618" i="1" s="1"/>
  <c r="K618" i="1" s="1"/>
  <c r="G619" i="1"/>
  <c r="H619" i="1" s="1"/>
  <c r="K619" i="1" s="1"/>
  <c r="G620" i="1"/>
  <c r="H620" i="1" s="1"/>
  <c r="K620" i="1" s="1"/>
  <c r="G621" i="1"/>
  <c r="H621" i="1" s="1"/>
  <c r="K621" i="1" s="1"/>
  <c r="G622" i="1"/>
  <c r="H622" i="1" s="1"/>
  <c r="K622" i="1" s="1"/>
  <c r="G623" i="1"/>
  <c r="H623" i="1" s="1"/>
  <c r="K623" i="1" s="1"/>
  <c r="G624" i="1"/>
  <c r="H624" i="1" s="1"/>
  <c r="K624" i="1" s="1"/>
  <c r="G625" i="1"/>
  <c r="H625" i="1" s="1"/>
  <c r="K625" i="1" s="1"/>
  <c r="G626" i="1"/>
  <c r="H626" i="1" s="1"/>
  <c r="K626" i="1" s="1"/>
  <c r="G627" i="1"/>
  <c r="H627" i="1" s="1"/>
  <c r="K627" i="1" s="1"/>
  <c r="G628" i="1"/>
  <c r="H628" i="1" s="1"/>
  <c r="K628" i="1" s="1"/>
  <c r="G629" i="1"/>
  <c r="H629" i="1" s="1"/>
  <c r="K629" i="1" s="1"/>
  <c r="G630" i="1"/>
  <c r="H630" i="1" s="1"/>
  <c r="K630" i="1" s="1"/>
  <c r="G631" i="1"/>
  <c r="H631" i="1" s="1"/>
  <c r="K631" i="1" s="1"/>
  <c r="G632" i="1"/>
  <c r="H632" i="1" s="1"/>
  <c r="K632" i="1" s="1"/>
  <c r="G633" i="1"/>
  <c r="H633" i="1" s="1"/>
  <c r="K633" i="1" s="1"/>
  <c r="G634" i="1"/>
  <c r="H634" i="1" s="1"/>
  <c r="K634" i="1" s="1"/>
  <c r="G635" i="1"/>
  <c r="H635" i="1" s="1"/>
  <c r="K635" i="1" s="1"/>
  <c r="G636" i="1"/>
  <c r="H636" i="1" s="1"/>
  <c r="K636" i="1" s="1"/>
  <c r="G637" i="1"/>
  <c r="H637" i="1" s="1"/>
  <c r="K637" i="1" s="1"/>
  <c r="G638" i="1"/>
  <c r="H638" i="1" s="1"/>
  <c r="K638" i="1" s="1"/>
  <c r="G639" i="1"/>
  <c r="H639" i="1" s="1"/>
  <c r="K639" i="1" s="1"/>
  <c r="G640" i="1"/>
  <c r="H640" i="1" s="1"/>
  <c r="K640" i="1" s="1"/>
  <c r="G641" i="1"/>
  <c r="H641" i="1" s="1"/>
  <c r="K641" i="1" s="1"/>
  <c r="G642" i="1"/>
  <c r="H642" i="1" s="1"/>
  <c r="K642" i="1" s="1"/>
  <c r="G643" i="1"/>
  <c r="H643" i="1" s="1"/>
  <c r="K643" i="1" s="1"/>
  <c r="G644" i="1"/>
  <c r="H644" i="1" s="1"/>
  <c r="K644" i="1" s="1"/>
  <c r="G645" i="1"/>
  <c r="H645" i="1" s="1"/>
  <c r="K645" i="1" s="1"/>
  <c r="G646" i="1"/>
  <c r="H646" i="1" s="1"/>
  <c r="K646" i="1" s="1"/>
  <c r="G647" i="1"/>
  <c r="H647" i="1" s="1"/>
  <c r="K647" i="1" s="1"/>
  <c r="G648" i="1"/>
  <c r="H648" i="1" s="1"/>
  <c r="K648" i="1" s="1"/>
  <c r="G649" i="1"/>
  <c r="H649" i="1" s="1"/>
  <c r="K649" i="1" s="1"/>
  <c r="G650" i="1"/>
  <c r="H650" i="1" s="1"/>
  <c r="K650" i="1" s="1"/>
  <c r="G651" i="1"/>
  <c r="H651" i="1" s="1"/>
  <c r="K651" i="1" s="1"/>
  <c r="G652" i="1"/>
  <c r="H652" i="1" s="1"/>
  <c r="K652" i="1" s="1"/>
  <c r="G653" i="1"/>
  <c r="H653" i="1" s="1"/>
  <c r="K653" i="1" s="1"/>
  <c r="G654" i="1"/>
  <c r="H654" i="1" s="1"/>
  <c r="K654" i="1" s="1"/>
  <c r="G655" i="1"/>
  <c r="H655" i="1" s="1"/>
  <c r="K655" i="1" s="1"/>
  <c r="G656" i="1"/>
  <c r="H656" i="1" s="1"/>
  <c r="K656" i="1" s="1"/>
  <c r="G657" i="1"/>
  <c r="H657" i="1" s="1"/>
  <c r="K657" i="1" s="1"/>
  <c r="G658" i="1"/>
  <c r="H658" i="1" s="1"/>
  <c r="K658" i="1" s="1"/>
  <c r="G659" i="1"/>
  <c r="H659" i="1" s="1"/>
  <c r="K659" i="1" s="1"/>
  <c r="G660" i="1"/>
  <c r="H660" i="1" s="1"/>
  <c r="K660" i="1" s="1"/>
  <c r="G661" i="1"/>
  <c r="H661" i="1" s="1"/>
  <c r="K661" i="1" s="1"/>
  <c r="G662" i="1"/>
  <c r="H662" i="1" s="1"/>
  <c r="K662" i="1" s="1"/>
  <c r="G663" i="1"/>
  <c r="H663" i="1" s="1"/>
  <c r="K663" i="1" s="1"/>
  <c r="G664" i="1"/>
  <c r="H664" i="1" s="1"/>
  <c r="K664" i="1" s="1"/>
  <c r="G665" i="1"/>
  <c r="H665" i="1" s="1"/>
  <c r="K665" i="1" s="1"/>
  <c r="G666" i="1"/>
  <c r="H666" i="1" s="1"/>
  <c r="K666" i="1" s="1"/>
  <c r="G667" i="1"/>
  <c r="H667" i="1" s="1"/>
  <c r="K667" i="1" s="1"/>
  <c r="G668" i="1"/>
  <c r="H668" i="1" s="1"/>
  <c r="K668" i="1" s="1"/>
  <c r="G669" i="1"/>
  <c r="H669" i="1" s="1"/>
  <c r="K669" i="1" s="1"/>
  <c r="G670" i="1"/>
  <c r="H670" i="1" s="1"/>
  <c r="K670" i="1" s="1"/>
  <c r="G671" i="1"/>
  <c r="H671" i="1" s="1"/>
  <c r="K671" i="1" s="1"/>
  <c r="G672" i="1"/>
  <c r="H672" i="1" s="1"/>
  <c r="K672" i="1" s="1"/>
  <c r="G673" i="1"/>
  <c r="H673" i="1" s="1"/>
  <c r="K673" i="1" s="1"/>
  <c r="G674" i="1"/>
  <c r="H674" i="1" s="1"/>
  <c r="K674" i="1" s="1"/>
  <c r="G675" i="1"/>
  <c r="H675" i="1" s="1"/>
  <c r="K675" i="1" s="1"/>
  <c r="G676" i="1"/>
  <c r="H676" i="1" s="1"/>
  <c r="K676" i="1" s="1"/>
  <c r="G677" i="1"/>
  <c r="H677" i="1" s="1"/>
  <c r="K677" i="1" s="1"/>
  <c r="G678" i="1"/>
  <c r="H678" i="1" s="1"/>
  <c r="K678" i="1" s="1"/>
  <c r="G679" i="1"/>
  <c r="H679" i="1" s="1"/>
  <c r="K679" i="1" s="1"/>
  <c r="G680" i="1"/>
  <c r="H680" i="1" s="1"/>
  <c r="K680" i="1" s="1"/>
  <c r="G681" i="1"/>
  <c r="H681" i="1" s="1"/>
  <c r="K681" i="1" s="1"/>
  <c r="G682" i="1"/>
  <c r="H682" i="1" s="1"/>
  <c r="K682" i="1" s="1"/>
  <c r="G683" i="1"/>
  <c r="H683" i="1" s="1"/>
  <c r="K683" i="1" s="1"/>
  <c r="G684" i="1"/>
  <c r="H684" i="1" s="1"/>
  <c r="K684" i="1" s="1"/>
  <c r="G685" i="1"/>
  <c r="H685" i="1" s="1"/>
  <c r="K685" i="1" s="1"/>
  <c r="G686" i="1"/>
  <c r="H686" i="1" s="1"/>
  <c r="K686" i="1" s="1"/>
  <c r="G687" i="1"/>
  <c r="H687" i="1" s="1"/>
  <c r="K687" i="1" s="1"/>
  <c r="G688" i="1"/>
  <c r="H688" i="1" s="1"/>
  <c r="K688" i="1" s="1"/>
  <c r="G689" i="1"/>
  <c r="H689" i="1" s="1"/>
  <c r="K689" i="1" s="1"/>
  <c r="G690" i="1"/>
  <c r="H690" i="1" s="1"/>
  <c r="K690" i="1" s="1"/>
  <c r="G691" i="1"/>
  <c r="H691" i="1" s="1"/>
  <c r="K691" i="1" s="1"/>
  <c r="G692" i="1"/>
  <c r="H692" i="1" s="1"/>
  <c r="K692" i="1" s="1"/>
  <c r="G693" i="1"/>
  <c r="H693" i="1" s="1"/>
  <c r="K693" i="1" s="1"/>
  <c r="G694" i="1"/>
  <c r="H694" i="1" s="1"/>
  <c r="K694" i="1" s="1"/>
  <c r="G695" i="1"/>
  <c r="H695" i="1" s="1"/>
  <c r="K695" i="1" s="1"/>
  <c r="G696" i="1"/>
  <c r="H696" i="1" s="1"/>
  <c r="K696" i="1" s="1"/>
  <c r="G697" i="1"/>
  <c r="H697" i="1" s="1"/>
  <c r="K697" i="1" s="1"/>
  <c r="G698" i="1"/>
  <c r="H698" i="1" s="1"/>
  <c r="K698" i="1" s="1"/>
  <c r="G699" i="1"/>
  <c r="H699" i="1" s="1"/>
  <c r="K699" i="1" s="1"/>
  <c r="G700" i="1"/>
  <c r="H700" i="1" s="1"/>
  <c r="K700" i="1" s="1"/>
  <c r="G701" i="1"/>
  <c r="H701" i="1" s="1"/>
  <c r="K701" i="1" s="1"/>
  <c r="G702" i="1"/>
  <c r="H702" i="1" s="1"/>
  <c r="K702" i="1" s="1"/>
  <c r="G703" i="1"/>
  <c r="H703" i="1" s="1"/>
  <c r="K703" i="1" s="1"/>
  <c r="G704" i="1"/>
  <c r="H704" i="1" s="1"/>
  <c r="K704" i="1" s="1"/>
  <c r="G705" i="1"/>
  <c r="H705" i="1" s="1"/>
  <c r="K705" i="1" s="1"/>
  <c r="G706" i="1"/>
  <c r="H706" i="1" s="1"/>
  <c r="K706" i="1" s="1"/>
  <c r="G707" i="1"/>
  <c r="H707" i="1" s="1"/>
  <c r="K707" i="1" s="1"/>
  <c r="G708" i="1"/>
  <c r="H708" i="1" s="1"/>
  <c r="K708" i="1" s="1"/>
  <c r="G709" i="1"/>
  <c r="H709" i="1" s="1"/>
  <c r="K709" i="1" s="1"/>
  <c r="G710" i="1"/>
  <c r="H710" i="1" s="1"/>
  <c r="K710" i="1" s="1"/>
  <c r="G711" i="1"/>
  <c r="H711" i="1" s="1"/>
  <c r="K711" i="1" s="1"/>
  <c r="G712" i="1"/>
  <c r="H712" i="1" s="1"/>
  <c r="K712" i="1" s="1"/>
  <c r="G713" i="1"/>
  <c r="H713" i="1" s="1"/>
  <c r="K713" i="1" s="1"/>
  <c r="G714" i="1"/>
  <c r="H714" i="1" s="1"/>
  <c r="K714" i="1" s="1"/>
  <c r="G715" i="1"/>
  <c r="H715" i="1" s="1"/>
  <c r="K715" i="1" s="1"/>
  <c r="G716" i="1"/>
  <c r="H716" i="1" s="1"/>
  <c r="K716" i="1" s="1"/>
  <c r="G717" i="1"/>
  <c r="H717" i="1" s="1"/>
  <c r="K717" i="1" s="1"/>
  <c r="G718" i="1"/>
  <c r="H718" i="1" s="1"/>
  <c r="K718" i="1" s="1"/>
  <c r="G719" i="1"/>
  <c r="H719" i="1" s="1"/>
  <c r="K719" i="1" s="1"/>
  <c r="G720" i="1"/>
  <c r="H720" i="1" s="1"/>
  <c r="K720" i="1" s="1"/>
  <c r="G721" i="1"/>
  <c r="H721" i="1" s="1"/>
  <c r="K721" i="1" s="1"/>
  <c r="G722" i="1"/>
  <c r="H722" i="1" s="1"/>
  <c r="K722" i="1" s="1"/>
  <c r="G723" i="1"/>
  <c r="H723" i="1" s="1"/>
  <c r="K723" i="1" s="1"/>
  <c r="G724" i="1"/>
  <c r="H724" i="1" s="1"/>
  <c r="K724" i="1" s="1"/>
  <c r="G725" i="1"/>
  <c r="H725" i="1" s="1"/>
  <c r="K725" i="1" s="1"/>
  <c r="G726" i="1"/>
  <c r="H726" i="1" s="1"/>
  <c r="K726" i="1" s="1"/>
  <c r="G727" i="1"/>
  <c r="H727" i="1" s="1"/>
  <c r="K727" i="1" s="1"/>
  <c r="G728" i="1"/>
  <c r="H728" i="1" s="1"/>
  <c r="K728" i="1" s="1"/>
  <c r="G729" i="1"/>
  <c r="H729" i="1" s="1"/>
  <c r="K729" i="1" s="1"/>
  <c r="G730" i="1"/>
  <c r="H730" i="1" s="1"/>
  <c r="K730" i="1" s="1"/>
  <c r="G731" i="1"/>
  <c r="H731" i="1" s="1"/>
  <c r="K731" i="1" s="1"/>
  <c r="G732" i="1"/>
  <c r="H732" i="1" s="1"/>
  <c r="K732" i="1" s="1"/>
  <c r="G733" i="1"/>
  <c r="H733" i="1" s="1"/>
  <c r="K733" i="1" s="1"/>
  <c r="G734" i="1"/>
  <c r="H734" i="1" s="1"/>
  <c r="K734" i="1" s="1"/>
  <c r="G735" i="1"/>
  <c r="H735" i="1" s="1"/>
  <c r="K735" i="1" s="1"/>
  <c r="G736" i="1"/>
  <c r="H736" i="1" s="1"/>
  <c r="K736" i="1" s="1"/>
  <c r="G737" i="1"/>
  <c r="H737" i="1" s="1"/>
  <c r="K737" i="1" s="1"/>
  <c r="G738" i="1"/>
  <c r="H738" i="1" s="1"/>
  <c r="K738" i="1" s="1"/>
  <c r="G739" i="1"/>
  <c r="H739" i="1" s="1"/>
  <c r="K739" i="1" s="1"/>
  <c r="G740" i="1"/>
  <c r="H740" i="1" s="1"/>
  <c r="K740" i="1" s="1"/>
  <c r="G741" i="1"/>
  <c r="H741" i="1" s="1"/>
  <c r="K741" i="1" s="1"/>
  <c r="G742" i="1"/>
  <c r="H742" i="1" s="1"/>
  <c r="K742" i="1" s="1"/>
  <c r="G743" i="1"/>
  <c r="H743" i="1" s="1"/>
  <c r="K743" i="1" s="1"/>
  <c r="G744" i="1"/>
  <c r="H744" i="1" s="1"/>
  <c r="K744" i="1" s="1"/>
  <c r="G745" i="1"/>
  <c r="H745" i="1" s="1"/>
  <c r="K745" i="1" s="1"/>
  <c r="G746" i="1"/>
  <c r="H746" i="1" s="1"/>
  <c r="K746" i="1" s="1"/>
  <c r="G747" i="1"/>
  <c r="H747" i="1" s="1"/>
  <c r="K747" i="1" s="1"/>
  <c r="G748" i="1"/>
  <c r="H748" i="1" s="1"/>
  <c r="K748" i="1" s="1"/>
  <c r="G749" i="1"/>
  <c r="H749" i="1" s="1"/>
  <c r="K749" i="1" s="1"/>
  <c r="G750" i="1"/>
  <c r="H750" i="1" s="1"/>
  <c r="K750" i="1" s="1"/>
  <c r="G751" i="1"/>
  <c r="H751" i="1" s="1"/>
  <c r="K751" i="1" s="1"/>
  <c r="G752" i="1"/>
  <c r="H752" i="1" s="1"/>
  <c r="K752" i="1" s="1"/>
  <c r="G753" i="1"/>
  <c r="H753" i="1" s="1"/>
  <c r="K753" i="1" s="1"/>
  <c r="G754" i="1"/>
  <c r="H754" i="1" s="1"/>
  <c r="K754" i="1" s="1"/>
  <c r="G755" i="1"/>
  <c r="H755" i="1" s="1"/>
  <c r="K755" i="1" s="1"/>
  <c r="G756" i="1"/>
  <c r="H756" i="1" s="1"/>
  <c r="K756" i="1" s="1"/>
  <c r="G757" i="1"/>
  <c r="H757" i="1" s="1"/>
  <c r="K757" i="1" s="1"/>
  <c r="G758" i="1"/>
  <c r="H758" i="1" s="1"/>
  <c r="K758" i="1" s="1"/>
  <c r="G759" i="1"/>
  <c r="H759" i="1" s="1"/>
  <c r="K759" i="1" s="1"/>
  <c r="G760" i="1"/>
  <c r="H760" i="1" s="1"/>
  <c r="K760" i="1" s="1"/>
  <c r="G761" i="1"/>
  <c r="H761" i="1" s="1"/>
  <c r="K761" i="1" s="1"/>
  <c r="G762" i="1"/>
  <c r="H762" i="1" s="1"/>
  <c r="K762" i="1" s="1"/>
  <c r="G763" i="1"/>
  <c r="H763" i="1" s="1"/>
  <c r="K763" i="1" s="1"/>
  <c r="G764" i="1"/>
  <c r="H764" i="1" s="1"/>
  <c r="K764" i="1" s="1"/>
  <c r="G765" i="1"/>
  <c r="H765" i="1" s="1"/>
  <c r="K765" i="1" s="1"/>
  <c r="G766" i="1"/>
  <c r="H766" i="1" s="1"/>
  <c r="K766" i="1" s="1"/>
  <c r="G767" i="1"/>
  <c r="H767" i="1" s="1"/>
  <c r="K767" i="1" s="1"/>
  <c r="G768" i="1"/>
  <c r="H768" i="1" s="1"/>
  <c r="K768" i="1" s="1"/>
  <c r="G769" i="1"/>
  <c r="H769" i="1" s="1"/>
  <c r="K769" i="1" s="1"/>
  <c r="G770" i="1"/>
  <c r="H770" i="1" s="1"/>
  <c r="K770" i="1" s="1"/>
  <c r="G771" i="1"/>
  <c r="H771" i="1" s="1"/>
  <c r="K771" i="1" s="1"/>
  <c r="G772" i="1"/>
  <c r="H772" i="1" s="1"/>
  <c r="K772" i="1" s="1"/>
  <c r="G773" i="1"/>
  <c r="H773" i="1" s="1"/>
  <c r="K773" i="1" s="1"/>
  <c r="G774" i="1"/>
  <c r="H774" i="1" s="1"/>
  <c r="K774" i="1" s="1"/>
  <c r="G775" i="1"/>
  <c r="H775" i="1" s="1"/>
  <c r="K775" i="1" s="1"/>
  <c r="G776" i="1"/>
  <c r="H776" i="1" s="1"/>
  <c r="K776" i="1" s="1"/>
  <c r="G777" i="1"/>
  <c r="H777" i="1" s="1"/>
  <c r="K777" i="1" s="1"/>
  <c r="G778" i="1"/>
  <c r="H778" i="1" s="1"/>
  <c r="K778" i="1" s="1"/>
  <c r="G779" i="1"/>
  <c r="H779" i="1" s="1"/>
  <c r="K779" i="1" s="1"/>
  <c r="G780" i="1"/>
  <c r="H780" i="1" s="1"/>
  <c r="K780" i="1" s="1"/>
  <c r="G781" i="1"/>
  <c r="H781" i="1" s="1"/>
  <c r="K781" i="1" s="1"/>
  <c r="G782" i="1"/>
  <c r="H782" i="1" s="1"/>
  <c r="K782" i="1" s="1"/>
  <c r="G783" i="1"/>
  <c r="H783" i="1" s="1"/>
  <c r="K783" i="1" s="1"/>
  <c r="G784" i="1"/>
  <c r="H784" i="1" s="1"/>
  <c r="K784" i="1" s="1"/>
  <c r="G785" i="1"/>
  <c r="H785" i="1" s="1"/>
  <c r="K785" i="1" s="1"/>
  <c r="G786" i="1"/>
  <c r="H786" i="1" s="1"/>
  <c r="K786" i="1" s="1"/>
  <c r="G787" i="1"/>
  <c r="H787" i="1" s="1"/>
  <c r="K787" i="1" s="1"/>
  <c r="G788" i="1"/>
  <c r="H788" i="1" s="1"/>
  <c r="K788" i="1" s="1"/>
  <c r="G789" i="1"/>
  <c r="H789" i="1" s="1"/>
  <c r="K789" i="1" s="1"/>
  <c r="G790" i="1"/>
  <c r="H790" i="1" s="1"/>
  <c r="K790" i="1" s="1"/>
  <c r="G791" i="1"/>
  <c r="H791" i="1" s="1"/>
  <c r="K791" i="1" s="1"/>
  <c r="G792" i="1"/>
  <c r="H792" i="1" s="1"/>
  <c r="K792" i="1" s="1"/>
  <c r="G793" i="1"/>
  <c r="H793" i="1" s="1"/>
  <c r="K793" i="1" s="1"/>
  <c r="G794" i="1"/>
  <c r="H794" i="1" s="1"/>
  <c r="K794" i="1" s="1"/>
  <c r="G795" i="1"/>
  <c r="H795" i="1" s="1"/>
  <c r="K795" i="1" s="1"/>
  <c r="G796" i="1"/>
  <c r="H796" i="1" s="1"/>
  <c r="K796" i="1" s="1"/>
  <c r="G797" i="1"/>
  <c r="H797" i="1" s="1"/>
  <c r="K797" i="1" s="1"/>
  <c r="G798" i="1"/>
  <c r="H798" i="1" s="1"/>
  <c r="K798" i="1" s="1"/>
  <c r="G799" i="1"/>
  <c r="H799" i="1" s="1"/>
  <c r="K799" i="1" s="1"/>
  <c r="G800" i="1"/>
  <c r="H800" i="1" s="1"/>
  <c r="K800" i="1" s="1"/>
  <c r="G801" i="1"/>
  <c r="H801" i="1" s="1"/>
  <c r="K801" i="1" s="1"/>
  <c r="G802" i="1"/>
  <c r="H802" i="1" s="1"/>
  <c r="K802" i="1" s="1"/>
  <c r="G803" i="1"/>
  <c r="H803" i="1" s="1"/>
  <c r="K803" i="1" s="1"/>
  <c r="G804" i="1"/>
  <c r="H804" i="1" s="1"/>
  <c r="K804" i="1" s="1"/>
  <c r="G805" i="1"/>
  <c r="H805" i="1" s="1"/>
  <c r="K805" i="1" s="1"/>
  <c r="G806" i="1"/>
  <c r="H806" i="1" s="1"/>
  <c r="K806" i="1" s="1"/>
  <c r="G807" i="1"/>
  <c r="H807" i="1" s="1"/>
  <c r="K807" i="1" s="1"/>
  <c r="G808" i="1"/>
  <c r="H808" i="1" s="1"/>
  <c r="K808" i="1" s="1"/>
  <c r="G809" i="1"/>
  <c r="H809" i="1" s="1"/>
  <c r="K809" i="1" s="1"/>
  <c r="G810" i="1"/>
  <c r="H810" i="1" s="1"/>
  <c r="K810" i="1" s="1"/>
  <c r="G811" i="1"/>
  <c r="H811" i="1" s="1"/>
  <c r="K811" i="1" s="1"/>
  <c r="G812" i="1"/>
  <c r="H812" i="1" s="1"/>
  <c r="K812" i="1" s="1"/>
  <c r="G813" i="1"/>
  <c r="H813" i="1" s="1"/>
  <c r="K813" i="1" s="1"/>
  <c r="G814" i="1"/>
  <c r="H814" i="1" s="1"/>
  <c r="K814" i="1" s="1"/>
  <c r="G815" i="1"/>
  <c r="H815" i="1" s="1"/>
  <c r="K815" i="1" s="1"/>
  <c r="G816" i="1"/>
  <c r="H816" i="1" s="1"/>
  <c r="K816" i="1" s="1"/>
  <c r="G817" i="1"/>
  <c r="H817" i="1" s="1"/>
  <c r="K817" i="1" s="1"/>
  <c r="G818" i="1"/>
  <c r="H818" i="1" s="1"/>
  <c r="K818" i="1" s="1"/>
  <c r="G819" i="1"/>
  <c r="H819" i="1" s="1"/>
  <c r="K819" i="1" s="1"/>
  <c r="G820" i="1"/>
  <c r="H820" i="1" s="1"/>
  <c r="K820" i="1" s="1"/>
  <c r="G821" i="1"/>
  <c r="H821" i="1" s="1"/>
  <c r="K821" i="1" s="1"/>
  <c r="G822" i="1"/>
  <c r="H822" i="1" s="1"/>
  <c r="K822" i="1" s="1"/>
  <c r="G823" i="1"/>
  <c r="H823" i="1" s="1"/>
  <c r="K823" i="1" s="1"/>
  <c r="G824" i="1"/>
  <c r="H824" i="1" s="1"/>
  <c r="K824" i="1" s="1"/>
  <c r="G825" i="1"/>
  <c r="H825" i="1" s="1"/>
  <c r="K825" i="1" s="1"/>
  <c r="G826" i="1"/>
  <c r="H826" i="1" s="1"/>
  <c r="K826" i="1" s="1"/>
  <c r="G827" i="1"/>
  <c r="H827" i="1" s="1"/>
  <c r="K827" i="1" s="1"/>
  <c r="G828" i="1"/>
  <c r="H828" i="1" s="1"/>
  <c r="K828" i="1" s="1"/>
  <c r="G829" i="1"/>
  <c r="H829" i="1" s="1"/>
  <c r="K829" i="1" s="1"/>
  <c r="G830" i="1"/>
  <c r="H830" i="1" s="1"/>
  <c r="K830" i="1" s="1"/>
  <c r="G831" i="1"/>
  <c r="H831" i="1" s="1"/>
  <c r="K831" i="1" s="1"/>
  <c r="G832" i="1"/>
  <c r="H832" i="1" s="1"/>
  <c r="K832" i="1" s="1"/>
  <c r="G833" i="1"/>
  <c r="H833" i="1" s="1"/>
  <c r="K833" i="1" s="1"/>
  <c r="G834" i="1"/>
  <c r="H834" i="1" s="1"/>
  <c r="K834" i="1" s="1"/>
  <c r="G835" i="1"/>
  <c r="H835" i="1" s="1"/>
  <c r="K835" i="1" s="1"/>
  <c r="G836" i="1"/>
  <c r="H836" i="1" s="1"/>
  <c r="K836" i="1" s="1"/>
  <c r="G837" i="1"/>
  <c r="H837" i="1" s="1"/>
  <c r="K837" i="1" s="1"/>
  <c r="G838" i="1"/>
  <c r="H838" i="1" s="1"/>
  <c r="K838" i="1" s="1"/>
  <c r="G839" i="1"/>
  <c r="H839" i="1" s="1"/>
  <c r="K839" i="1" s="1"/>
  <c r="G840" i="1"/>
  <c r="H840" i="1" s="1"/>
  <c r="K840" i="1" s="1"/>
  <c r="G841" i="1"/>
  <c r="H841" i="1" s="1"/>
  <c r="K841" i="1" s="1"/>
  <c r="G842" i="1"/>
  <c r="H842" i="1" s="1"/>
  <c r="K842" i="1" s="1"/>
  <c r="G843" i="1"/>
  <c r="H843" i="1" s="1"/>
  <c r="K843" i="1" s="1"/>
  <c r="G844" i="1"/>
  <c r="H844" i="1" s="1"/>
  <c r="K844" i="1" s="1"/>
  <c r="G845" i="1"/>
  <c r="H845" i="1" s="1"/>
  <c r="K845" i="1" s="1"/>
  <c r="G846" i="1"/>
  <c r="H846" i="1" s="1"/>
  <c r="K846" i="1" s="1"/>
  <c r="G847" i="1"/>
  <c r="H847" i="1" s="1"/>
  <c r="K847" i="1" s="1"/>
  <c r="G848" i="1"/>
  <c r="H848" i="1" s="1"/>
  <c r="K848" i="1" s="1"/>
  <c r="G849" i="1"/>
  <c r="H849" i="1" s="1"/>
  <c r="K849" i="1" s="1"/>
  <c r="G850" i="1"/>
  <c r="H850" i="1" s="1"/>
  <c r="K850" i="1" s="1"/>
  <c r="G851" i="1"/>
  <c r="H851" i="1" s="1"/>
  <c r="K851" i="1" s="1"/>
  <c r="G852" i="1"/>
  <c r="H852" i="1" s="1"/>
  <c r="K852" i="1" s="1"/>
  <c r="G853" i="1"/>
  <c r="H853" i="1" s="1"/>
  <c r="K853" i="1" s="1"/>
  <c r="G854" i="1"/>
  <c r="H854" i="1" s="1"/>
  <c r="K854" i="1" s="1"/>
  <c r="G855" i="1"/>
  <c r="H855" i="1" s="1"/>
  <c r="K855" i="1" s="1"/>
  <c r="G856" i="1"/>
  <c r="H856" i="1" s="1"/>
  <c r="K856" i="1" s="1"/>
  <c r="G857" i="1"/>
  <c r="H857" i="1" s="1"/>
  <c r="K857" i="1" s="1"/>
  <c r="G858" i="1"/>
  <c r="H858" i="1" s="1"/>
  <c r="K858" i="1" s="1"/>
  <c r="G859" i="1"/>
  <c r="H859" i="1" s="1"/>
  <c r="K859" i="1" s="1"/>
  <c r="G860" i="1"/>
  <c r="H860" i="1" s="1"/>
  <c r="K860" i="1" s="1"/>
  <c r="G861" i="1"/>
  <c r="H861" i="1" s="1"/>
  <c r="K861" i="1" s="1"/>
  <c r="G862" i="1"/>
  <c r="H862" i="1" s="1"/>
  <c r="K862" i="1" s="1"/>
  <c r="G863" i="1"/>
  <c r="H863" i="1" s="1"/>
  <c r="K863" i="1" s="1"/>
  <c r="G864" i="1"/>
  <c r="H864" i="1" s="1"/>
  <c r="K864" i="1" s="1"/>
  <c r="G865" i="1"/>
  <c r="H865" i="1" s="1"/>
  <c r="K865" i="1" s="1"/>
  <c r="G866" i="1"/>
  <c r="H866" i="1" s="1"/>
  <c r="K866" i="1" s="1"/>
  <c r="G867" i="1"/>
  <c r="H867" i="1" s="1"/>
  <c r="K867" i="1" s="1"/>
  <c r="G868" i="1"/>
  <c r="H868" i="1" s="1"/>
  <c r="K868" i="1" s="1"/>
  <c r="G869" i="1"/>
  <c r="H869" i="1" s="1"/>
  <c r="K869" i="1" s="1"/>
  <c r="G870" i="1"/>
  <c r="H870" i="1" s="1"/>
  <c r="K870" i="1" s="1"/>
  <c r="G871" i="1"/>
  <c r="H871" i="1" s="1"/>
  <c r="K871" i="1" s="1"/>
  <c r="G872" i="1"/>
  <c r="H872" i="1" s="1"/>
  <c r="K872" i="1" s="1"/>
  <c r="G873" i="1"/>
  <c r="H873" i="1" s="1"/>
  <c r="K873" i="1" s="1"/>
  <c r="G874" i="1"/>
  <c r="H874" i="1" s="1"/>
  <c r="K874" i="1" s="1"/>
  <c r="G875" i="1"/>
  <c r="H875" i="1" s="1"/>
  <c r="K875" i="1" s="1"/>
  <c r="G876" i="1"/>
  <c r="H876" i="1" s="1"/>
  <c r="K876" i="1" s="1"/>
  <c r="G877" i="1"/>
  <c r="H877" i="1" s="1"/>
  <c r="K877" i="1" s="1"/>
  <c r="G878" i="1"/>
  <c r="H878" i="1" s="1"/>
  <c r="K878" i="1" s="1"/>
  <c r="G879" i="1"/>
  <c r="H879" i="1" s="1"/>
  <c r="K879" i="1" s="1"/>
  <c r="G880" i="1"/>
  <c r="H880" i="1" s="1"/>
  <c r="K880" i="1" s="1"/>
  <c r="G881" i="1"/>
  <c r="H881" i="1" s="1"/>
  <c r="K881" i="1" s="1"/>
  <c r="G882" i="1"/>
  <c r="H882" i="1" s="1"/>
  <c r="K882" i="1" s="1"/>
  <c r="G883" i="1"/>
  <c r="H883" i="1" s="1"/>
  <c r="K883" i="1" s="1"/>
  <c r="G884" i="1"/>
  <c r="H884" i="1" s="1"/>
  <c r="K884" i="1" s="1"/>
  <c r="G885" i="1"/>
  <c r="H885" i="1" s="1"/>
  <c r="K885" i="1" s="1"/>
  <c r="G886" i="1"/>
  <c r="H886" i="1" s="1"/>
  <c r="K886" i="1" s="1"/>
  <c r="G887" i="1"/>
  <c r="H887" i="1" s="1"/>
  <c r="K887" i="1" s="1"/>
  <c r="G888" i="1"/>
  <c r="H888" i="1" s="1"/>
  <c r="K888" i="1" s="1"/>
  <c r="G889" i="1"/>
  <c r="H889" i="1" s="1"/>
  <c r="K889" i="1" s="1"/>
  <c r="G890" i="1"/>
  <c r="H890" i="1" s="1"/>
  <c r="K890" i="1" s="1"/>
  <c r="G891" i="1"/>
  <c r="H891" i="1" s="1"/>
  <c r="K891" i="1" s="1"/>
  <c r="G892" i="1"/>
  <c r="H892" i="1" s="1"/>
  <c r="K892" i="1" s="1"/>
  <c r="G893" i="1"/>
  <c r="H893" i="1" s="1"/>
  <c r="K893" i="1" s="1"/>
  <c r="G894" i="1"/>
  <c r="H894" i="1" s="1"/>
  <c r="K894" i="1" s="1"/>
  <c r="G895" i="1"/>
  <c r="H895" i="1" s="1"/>
  <c r="K895" i="1" s="1"/>
  <c r="G896" i="1"/>
  <c r="H896" i="1" s="1"/>
  <c r="K896" i="1" s="1"/>
  <c r="G897" i="1"/>
  <c r="H897" i="1" s="1"/>
  <c r="K897" i="1" s="1"/>
  <c r="G898" i="1"/>
  <c r="H898" i="1" s="1"/>
  <c r="K898" i="1" s="1"/>
  <c r="G899" i="1"/>
  <c r="H899" i="1" s="1"/>
  <c r="K899" i="1" s="1"/>
  <c r="G900" i="1"/>
  <c r="H900" i="1" s="1"/>
  <c r="K900" i="1" s="1"/>
  <c r="G901" i="1"/>
  <c r="H901" i="1" s="1"/>
  <c r="K901" i="1" s="1"/>
  <c r="G902" i="1"/>
  <c r="H902" i="1" s="1"/>
  <c r="K902" i="1" s="1"/>
  <c r="G903" i="1"/>
  <c r="H903" i="1" s="1"/>
  <c r="K903" i="1" s="1"/>
  <c r="G904" i="1"/>
  <c r="H904" i="1" s="1"/>
  <c r="K904" i="1" s="1"/>
  <c r="G905" i="1"/>
  <c r="H905" i="1" s="1"/>
  <c r="K905" i="1" s="1"/>
  <c r="G906" i="1"/>
  <c r="H906" i="1" s="1"/>
  <c r="K906" i="1" s="1"/>
  <c r="G907" i="1"/>
  <c r="H907" i="1" s="1"/>
  <c r="K907" i="1" s="1"/>
  <c r="G908" i="1"/>
  <c r="H908" i="1" s="1"/>
  <c r="K908" i="1" s="1"/>
  <c r="G909" i="1"/>
  <c r="H909" i="1" s="1"/>
  <c r="K909" i="1" s="1"/>
  <c r="G910" i="1"/>
  <c r="H910" i="1" s="1"/>
  <c r="K910" i="1" s="1"/>
  <c r="G911" i="1"/>
  <c r="H911" i="1" s="1"/>
  <c r="K911" i="1" s="1"/>
  <c r="G912" i="1"/>
  <c r="H912" i="1" s="1"/>
  <c r="K912" i="1" s="1"/>
  <c r="G913" i="1"/>
  <c r="H913" i="1" s="1"/>
  <c r="K913" i="1" s="1"/>
  <c r="G914" i="1"/>
  <c r="H914" i="1" s="1"/>
  <c r="K914" i="1" s="1"/>
  <c r="G915" i="1"/>
  <c r="H915" i="1" s="1"/>
  <c r="K915" i="1" s="1"/>
  <c r="G916" i="1"/>
  <c r="H916" i="1" s="1"/>
  <c r="K916" i="1" s="1"/>
  <c r="G917" i="1"/>
  <c r="H917" i="1" s="1"/>
  <c r="K917" i="1" s="1"/>
  <c r="G918" i="1"/>
  <c r="H918" i="1" s="1"/>
  <c r="K918" i="1" s="1"/>
  <c r="G919" i="1"/>
  <c r="H919" i="1" s="1"/>
  <c r="K919" i="1" s="1"/>
  <c r="G920" i="1"/>
  <c r="H920" i="1" s="1"/>
  <c r="K920" i="1" s="1"/>
  <c r="G921" i="1"/>
  <c r="H921" i="1" s="1"/>
  <c r="K921" i="1" s="1"/>
  <c r="G922" i="1"/>
  <c r="H922" i="1" s="1"/>
  <c r="K922" i="1" s="1"/>
  <c r="G923" i="1"/>
  <c r="H923" i="1" s="1"/>
  <c r="K923" i="1" s="1"/>
  <c r="G924" i="1"/>
  <c r="H924" i="1" s="1"/>
  <c r="K924" i="1" s="1"/>
  <c r="G925" i="1"/>
  <c r="H925" i="1" s="1"/>
  <c r="K925" i="1" s="1"/>
  <c r="G926" i="1"/>
  <c r="H926" i="1" s="1"/>
  <c r="K926" i="1" s="1"/>
  <c r="G927" i="1"/>
  <c r="H927" i="1" s="1"/>
  <c r="K927" i="1" s="1"/>
  <c r="G928" i="1"/>
  <c r="H928" i="1" s="1"/>
  <c r="K928" i="1" s="1"/>
  <c r="G929" i="1"/>
  <c r="H929" i="1" s="1"/>
  <c r="K929" i="1" s="1"/>
  <c r="G930" i="1"/>
  <c r="H930" i="1" s="1"/>
  <c r="K930" i="1" s="1"/>
  <c r="G931" i="1"/>
  <c r="H931" i="1" s="1"/>
  <c r="K931" i="1" s="1"/>
  <c r="G932" i="1"/>
  <c r="H932" i="1" s="1"/>
  <c r="K932" i="1" s="1"/>
  <c r="G933" i="1"/>
  <c r="H933" i="1" s="1"/>
  <c r="K933" i="1" s="1"/>
  <c r="G934" i="1"/>
  <c r="H934" i="1" s="1"/>
  <c r="K934" i="1" s="1"/>
  <c r="G935" i="1"/>
  <c r="H935" i="1" s="1"/>
  <c r="K935" i="1" s="1"/>
  <c r="G936" i="1"/>
  <c r="H936" i="1" s="1"/>
  <c r="K936" i="1" s="1"/>
  <c r="G937" i="1"/>
  <c r="H937" i="1" s="1"/>
  <c r="K937" i="1" s="1"/>
  <c r="G938" i="1"/>
  <c r="H938" i="1" s="1"/>
  <c r="K938" i="1" s="1"/>
  <c r="G939" i="1"/>
  <c r="H939" i="1" s="1"/>
  <c r="K939" i="1" s="1"/>
  <c r="G940" i="1"/>
  <c r="H940" i="1" s="1"/>
  <c r="K940" i="1" s="1"/>
  <c r="G941" i="1"/>
  <c r="H941" i="1" s="1"/>
  <c r="K941" i="1" s="1"/>
  <c r="G942" i="1"/>
  <c r="H942" i="1" s="1"/>
  <c r="K942" i="1" s="1"/>
  <c r="G943" i="1"/>
  <c r="H943" i="1" s="1"/>
  <c r="K943" i="1" s="1"/>
  <c r="G944" i="1"/>
  <c r="H944" i="1" s="1"/>
  <c r="K944" i="1" s="1"/>
  <c r="G945" i="1"/>
  <c r="H945" i="1" s="1"/>
  <c r="K945" i="1" s="1"/>
  <c r="G946" i="1"/>
  <c r="H946" i="1" s="1"/>
  <c r="K946" i="1" s="1"/>
  <c r="G947" i="1"/>
  <c r="H947" i="1" s="1"/>
  <c r="K947" i="1" s="1"/>
  <c r="G948" i="1"/>
  <c r="H948" i="1" s="1"/>
  <c r="K948" i="1" s="1"/>
  <c r="G949" i="1"/>
  <c r="H949" i="1" s="1"/>
  <c r="K949" i="1" s="1"/>
  <c r="G950" i="1"/>
  <c r="H950" i="1" s="1"/>
  <c r="K950" i="1" s="1"/>
  <c r="G951" i="1"/>
  <c r="H951" i="1" s="1"/>
  <c r="K951" i="1" s="1"/>
  <c r="G952" i="1"/>
  <c r="H952" i="1" s="1"/>
  <c r="K952" i="1" s="1"/>
  <c r="G953" i="1"/>
  <c r="H953" i="1" s="1"/>
  <c r="K953" i="1" s="1"/>
  <c r="G954" i="1"/>
  <c r="H954" i="1" s="1"/>
  <c r="K954" i="1" s="1"/>
  <c r="G955" i="1"/>
  <c r="H955" i="1" s="1"/>
  <c r="K955" i="1" s="1"/>
  <c r="G956" i="1"/>
  <c r="H956" i="1" s="1"/>
  <c r="K956" i="1" s="1"/>
  <c r="G957" i="1"/>
  <c r="H957" i="1" s="1"/>
  <c r="K957" i="1" s="1"/>
  <c r="G958" i="1"/>
  <c r="H958" i="1" s="1"/>
  <c r="K958" i="1" s="1"/>
  <c r="G959" i="1"/>
  <c r="H959" i="1" s="1"/>
  <c r="K959" i="1" s="1"/>
  <c r="G960" i="1"/>
  <c r="H960" i="1" s="1"/>
  <c r="K960" i="1" s="1"/>
  <c r="G961" i="1"/>
  <c r="H961" i="1" s="1"/>
  <c r="K961" i="1" s="1"/>
  <c r="G962" i="1"/>
  <c r="H962" i="1" s="1"/>
  <c r="K962" i="1" s="1"/>
  <c r="G963" i="1"/>
  <c r="H963" i="1" s="1"/>
  <c r="K963" i="1" s="1"/>
  <c r="G964" i="1"/>
  <c r="H964" i="1" s="1"/>
  <c r="K964" i="1" s="1"/>
  <c r="G965" i="1"/>
  <c r="H965" i="1" s="1"/>
  <c r="K965" i="1" s="1"/>
  <c r="G966" i="1"/>
  <c r="H966" i="1" s="1"/>
  <c r="K966" i="1" s="1"/>
  <c r="G967" i="1"/>
  <c r="H967" i="1" s="1"/>
  <c r="K967" i="1" s="1"/>
  <c r="G968" i="1"/>
  <c r="H968" i="1" s="1"/>
  <c r="K968" i="1" s="1"/>
  <c r="G969" i="1"/>
  <c r="H969" i="1" s="1"/>
  <c r="K969" i="1" s="1"/>
  <c r="G970" i="1"/>
  <c r="H970" i="1" s="1"/>
  <c r="K970" i="1" s="1"/>
  <c r="G971" i="1"/>
  <c r="H971" i="1" s="1"/>
  <c r="K971" i="1" s="1"/>
  <c r="G972" i="1"/>
  <c r="H972" i="1" s="1"/>
  <c r="K972" i="1" s="1"/>
  <c r="G973" i="1"/>
  <c r="H973" i="1" s="1"/>
  <c r="K973" i="1" s="1"/>
  <c r="G974" i="1"/>
  <c r="H974" i="1" s="1"/>
  <c r="K974" i="1" s="1"/>
  <c r="G975" i="1"/>
  <c r="H975" i="1" s="1"/>
  <c r="K975" i="1" s="1"/>
  <c r="G976" i="1"/>
  <c r="H976" i="1" s="1"/>
  <c r="K976" i="1" s="1"/>
  <c r="G977" i="1"/>
  <c r="H977" i="1" s="1"/>
  <c r="K977" i="1" s="1"/>
  <c r="G978" i="1"/>
  <c r="H978" i="1" s="1"/>
  <c r="K978" i="1" s="1"/>
  <c r="G979" i="1"/>
  <c r="H979" i="1" s="1"/>
  <c r="K979" i="1" s="1"/>
  <c r="G980" i="1"/>
  <c r="H980" i="1" s="1"/>
  <c r="K980" i="1" s="1"/>
  <c r="G981" i="1"/>
  <c r="H981" i="1" s="1"/>
  <c r="K981" i="1" s="1"/>
  <c r="G982" i="1"/>
  <c r="H982" i="1" s="1"/>
  <c r="K982" i="1" s="1"/>
  <c r="G983" i="1"/>
  <c r="H983" i="1" s="1"/>
  <c r="K983" i="1" s="1"/>
  <c r="G984" i="1"/>
  <c r="H984" i="1" s="1"/>
  <c r="K984" i="1" s="1"/>
  <c r="G985" i="1"/>
  <c r="H985" i="1" s="1"/>
  <c r="K985" i="1" s="1"/>
  <c r="G986" i="1"/>
  <c r="H986" i="1" s="1"/>
  <c r="K986" i="1" s="1"/>
  <c r="G987" i="1"/>
  <c r="H987" i="1" s="1"/>
  <c r="K987" i="1" s="1"/>
  <c r="G988" i="1"/>
  <c r="H988" i="1" s="1"/>
  <c r="K988" i="1" s="1"/>
  <c r="G989" i="1"/>
  <c r="H989" i="1" s="1"/>
  <c r="K989" i="1" s="1"/>
  <c r="G990" i="1"/>
  <c r="H990" i="1" s="1"/>
  <c r="K990" i="1" s="1"/>
  <c r="G991" i="1"/>
  <c r="H991" i="1" s="1"/>
  <c r="K991" i="1" s="1"/>
  <c r="G992" i="1"/>
  <c r="H992" i="1" s="1"/>
  <c r="K992" i="1" s="1"/>
  <c r="G993" i="1"/>
  <c r="H993" i="1" s="1"/>
  <c r="K993" i="1" s="1"/>
  <c r="G994" i="1"/>
  <c r="H994" i="1" s="1"/>
  <c r="K994" i="1" s="1"/>
  <c r="G995" i="1"/>
  <c r="H995" i="1" s="1"/>
  <c r="K995" i="1" s="1"/>
  <c r="G996" i="1"/>
  <c r="H996" i="1" s="1"/>
  <c r="K996" i="1" s="1"/>
  <c r="G997" i="1"/>
  <c r="H997" i="1" s="1"/>
  <c r="K997" i="1" s="1"/>
  <c r="G998" i="1"/>
  <c r="H998" i="1" s="1"/>
  <c r="K998" i="1" s="1"/>
  <c r="G999" i="1"/>
  <c r="H999" i="1" s="1"/>
  <c r="K999" i="1" s="1"/>
  <c r="G1000" i="1"/>
  <c r="H1000" i="1" s="1"/>
  <c r="K1000" i="1" s="1"/>
  <c r="G1001" i="1"/>
  <c r="H1001" i="1" s="1"/>
  <c r="K100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M153" i="1" l="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568" i="1"/>
  <c r="N568" i="1" s="1"/>
  <c r="M571" i="1"/>
  <c r="N571" i="1" s="1"/>
  <c r="M573" i="1"/>
  <c r="N573" i="1" s="1"/>
  <c r="M575" i="1"/>
  <c r="N575" i="1" s="1"/>
  <c r="M577" i="1"/>
  <c r="N577" i="1" s="1"/>
  <c r="M579" i="1"/>
  <c r="N579" i="1" s="1"/>
  <c r="M581" i="1"/>
  <c r="N581" i="1" s="1"/>
  <c r="M583" i="1"/>
  <c r="N583" i="1" s="1"/>
  <c r="M585" i="1"/>
  <c r="N585" i="1" s="1"/>
  <c r="M587" i="1"/>
  <c r="N587" i="1" s="1"/>
  <c r="M589" i="1"/>
  <c r="N589" i="1" s="1"/>
  <c r="M591" i="1"/>
  <c r="N591" i="1" s="1"/>
  <c r="M594" i="1"/>
  <c r="N594" i="1" s="1"/>
  <c r="M596" i="1"/>
  <c r="N596" i="1" s="1"/>
  <c r="M598" i="1"/>
  <c r="N598" i="1" s="1"/>
  <c r="M600" i="1"/>
  <c r="N600" i="1" s="1"/>
  <c r="M602" i="1"/>
  <c r="N602" i="1" s="1"/>
  <c r="M604" i="1"/>
  <c r="N604" i="1" s="1"/>
  <c r="M606" i="1"/>
  <c r="N606" i="1" s="1"/>
  <c r="M607" i="1"/>
  <c r="N607" i="1" s="1"/>
  <c r="M608" i="1"/>
  <c r="N608" i="1" s="1"/>
  <c r="M609" i="1"/>
  <c r="N609" i="1" s="1"/>
  <c r="M612" i="1"/>
  <c r="N612" i="1" s="1"/>
  <c r="M614" i="1"/>
  <c r="N614" i="1" s="1"/>
  <c r="M616" i="1"/>
  <c r="N616" i="1" s="1"/>
  <c r="M618" i="1"/>
  <c r="N618" i="1" s="1"/>
  <c r="M620" i="1"/>
  <c r="N620" i="1" s="1"/>
  <c r="M622" i="1"/>
  <c r="N622" i="1" s="1"/>
  <c r="M789" i="1"/>
  <c r="N789" i="1" s="1"/>
  <c r="M793" i="1"/>
  <c r="N793"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9" i="1"/>
  <c r="N569" i="1" s="1"/>
  <c r="M570" i="1"/>
  <c r="N570" i="1" s="1"/>
  <c r="M572" i="1"/>
  <c r="N572" i="1" s="1"/>
  <c r="M574" i="1"/>
  <c r="N574" i="1" s="1"/>
  <c r="M576" i="1"/>
  <c r="N576" i="1" s="1"/>
  <c r="M578" i="1"/>
  <c r="N578" i="1" s="1"/>
  <c r="M580" i="1"/>
  <c r="N580" i="1" s="1"/>
  <c r="M582" i="1"/>
  <c r="N582" i="1" s="1"/>
  <c r="M584" i="1"/>
  <c r="N584" i="1" s="1"/>
  <c r="M586" i="1"/>
  <c r="N586" i="1" s="1"/>
  <c r="M588" i="1"/>
  <c r="N588" i="1" s="1"/>
  <c r="M590" i="1"/>
  <c r="N590" i="1" s="1"/>
  <c r="M592" i="1"/>
  <c r="N592" i="1" s="1"/>
  <c r="M593" i="1"/>
  <c r="N593" i="1" s="1"/>
  <c r="M595" i="1"/>
  <c r="N595" i="1" s="1"/>
  <c r="M597" i="1"/>
  <c r="N597" i="1" s="1"/>
  <c r="M599" i="1"/>
  <c r="N599" i="1" s="1"/>
  <c r="M601" i="1"/>
  <c r="N601" i="1" s="1"/>
  <c r="M603" i="1"/>
  <c r="N603" i="1" s="1"/>
  <c r="M605" i="1"/>
  <c r="N605" i="1" s="1"/>
  <c r="M610" i="1"/>
  <c r="N610" i="1" s="1"/>
  <c r="M611" i="1"/>
  <c r="N611" i="1" s="1"/>
  <c r="M613" i="1"/>
  <c r="N613" i="1" s="1"/>
  <c r="M615" i="1"/>
  <c r="N615" i="1" s="1"/>
  <c r="M617" i="1"/>
  <c r="N617" i="1" s="1"/>
  <c r="M619" i="1"/>
  <c r="N619" i="1" s="1"/>
  <c r="M621" i="1"/>
  <c r="N621" i="1" s="1"/>
  <c r="M787" i="1"/>
  <c r="N787" i="1" s="1"/>
  <c r="M790" i="1"/>
  <c r="N790" i="1" s="1"/>
  <c r="M794" i="1"/>
  <c r="N794"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8" i="1"/>
  <c r="N788" i="1" s="1"/>
  <c r="M791" i="1"/>
  <c r="N791" i="1" s="1"/>
  <c r="M792" i="1"/>
  <c r="N792" i="1" s="1"/>
  <c r="M795" i="1"/>
  <c r="N795" i="1" s="1"/>
  <c r="M796" i="1"/>
  <c r="N796" i="1" s="1"/>
  <c r="M797" i="1"/>
  <c r="N797" i="1" s="1"/>
  <c r="M798" i="1"/>
  <c r="N798" i="1" s="1"/>
  <c r="M799" i="1"/>
  <c r="N799" i="1" s="1"/>
  <c r="M800" i="1"/>
  <c r="N800" i="1" s="1"/>
  <c r="M801" i="1"/>
  <c r="N801" i="1" s="1"/>
  <c r="M2" i="1"/>
  <c r="N2" i="1" s="1"/>
  <c r="M311" i="1"/>
  <c r="N311" i="1" s="1"/>
  <c r="M316" i="1"/>
  <c r="N316" i="1" s="1"/>
  <c r="M320" i="1"/>
  <c r="N320" i="1" s="1"/>
  <c r="M322" i="1"/>
  <c r="N322" i="1" s="1"/>
  <c r="M325" i="1"/>
  <c r="N325" i="1" s="1"/>
  <c r="M328" i="1"/>
  <c r="N328" i="1" s="1"/>
  <c r="M332" i="1"/>
  <c r="N332" i="1" s="1"/>
  <c r="M335" i="1"/>
  <c r="N335" i="1" s="1"/>
  <c r="M338" i="1"/>
  <c r="N338" i="1" s="1"/>
  <c r="M342" i="1"/>
  <c r="N342" i="1" s="1"/>
  <c r="M345" i="1"/>
  <c r="N345" i="1" s="1"/>
  <c r="M348" i="1"/>
  <c r="N348" i="1" s="1"/>
  <c r="M351" i="1"/>
  <c r="N351" i="1" s="1"/>
  <c r="M354" i="1"/>
  <c r="N354" i="1" s="1"/>
  <c r="M358" i="1"/>
  <c r="N358" i="1" s="1"/>
  <c r="M361" i="1"/>
  <c r="N361" i="1" s="1"/>
  <c r="M365" i="1"/>
  <c r="N365" i="1" s="1"/>
  <c r="M368" i="1"/>
  <c r="N368" i="1" s="1"/>
  <c r="M371" i="1"/>
  <c r="N371" i="1" s="1"/>
  <c r="M374" i="1"/>
  <c r="N374" i="1" s="1"/>
  <c r="M378" i="1"/>
  <c r="N378" i="1" s="1"/>
  <c r="M381" i="1"/>
  <c r="N381" i="1" s="1"/>
  <c r="M384" i="1"/>
  <c r="N384" i="1" s="1"/>
  <c r="M387" i="1"/>
  <c r="N387" i="1" s="1"/>
  <c r="M391" i="1"/>
  <c r="N391" i="1" s="1"/>
  <c r="M394" i="1"/>
  <c r="N394" i="1" s="1"/>
  <c r="M397" i="1"/>
  <c r="N397" i="1" s="1"/>
  <c r="M400" i="1"/>
  <c r="N400" i="1" s="1"/>
  <c r="M403" i="1"/>
  <c r="N403" i="1" s="1"/>
  <c r="M406" i="1"/>
  <c r="N406" i="1" s="1"/>
  <c r="M409" i="1"/>
  <c r="N409" i="1" s="1"/>
  <c r="M413" i="1"/>
  <c r="N413" i="1" s="1"/>
  <c r="M416" i="1"/>
  <c r="N416" i="1" s="1"/>
  <c r="M419" i="1"/>
  <c r="N419" i="1" s="1"/>
  <c r="M422" i="1"/>
  <c r="N422" i="1" s="1"/>
  <c r="M426" i="1"/>
  <c r="N426" i="1" s="1"/>
  <c r="M429" i="1"/>
  <c r="N429" i="1" s="1"/>
  <c r="M432" i="1"/>
  <c r="N432" i="1" s="1"/>
  <c r="M436" i="1"/>
  <c r="N436" i="1" s="1"/>
  <c r="M439" i="1"/>
  <c r="N439" i="1" s="1"/>
  <c r="M443" i="1"/>
  <c r="N443" i="1" s="1"/>
  <c r="M446" i="1"/>
  <c r="N446" i="1" s="1"/>
  <c r="M449" i="1"/>
  <c r="N449" i="1" s="1"/>
  <c r="M453" i="1"/>
  <c r="N453" i="1" s="1"/>
  <c r="M456" i="1"/>
  <c r="N456" i="1" s="1"/>
  <c r="M459" i="1"/>
  <c r="N459" i="1" s="1"/>
  <c r="M461" i="1"/>
  <c r="N461" i="1" s="1"/>
  <c r="M465" i="1"/>
  <c r="N465" i="1" s="1"/>
  <c r="M468" i="1"/>
  <c r="N468" i="1" s="1"/>
  <c r="M472" i="1"/>
  <c r="N472" i="1" s="1"/>
  <c r="M475" i="1"/>
  <c r="N475" i="1" s="1"/>
  <c r="M480" i="1"/>
  <c r="N480" i="1" s="1"/>
  <c r="M482" i="1"/>
  <c r="N482" i="1" s="1"/>
  <c r="M486" i="1"/>
  <c r="N486" i="1" s="1"/>
  <c r="M493" i="1"/>
  <c r="N493" i="1" s="1"/>
  <c r="M496" i="1"/>
  <c r="N496"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10" i="1"/>
  <c r="N310" i="1" s="1"/>
  <c r="M313" i="1"/>
  <c r="N313" i="1" s="1"/>
  <c r="M315" i="1"/>
  <c r="N315" i="1" s="1"/>
  <c r="M318" i="1"/>
  <c r="N318" i="1" s="1"/>
  <c r="M323" i="1"/>
  <c r="N323" i="1" s="1"/>
  <c r="M327" i="1"/>
  <c r="N327" i="1" s="1"/>
  <c r="M330" i="1"/>
  <c r="N330" i="1" s="1"/>
  <c r="M333" i="1"/>
  <c r="N333" i="1" s="1"/>
  <c r="M337" i="1"/>
  <c r="N337" i="1" s="1"/>
  <c r="M340" i="1"/>
  <c r="N340" i="1" s="1"/>
  <c r="M343" i="1"/>
  <c r="N343" i="1" s="1"/>
  <c r="M346" i="1"/>
  <c r="N346" i="1" s="1"/>
  <c r="M350" i="1"/>
  <c r="N350" i="1" s="1"/>
  <c r="M353" i="1"/>
  <c r="N353" i="1" s="1"/>
  <c r="M356" i="1"/>
  <c r="N356" i="1" s="1"/>
  <c r="M359" i="1"/>
  <c r="N359" i="1" s="1"/>
  <c r="M363" i="1"/>
  <c r="N363" i="1" s="1"/>
  <c r="M366" i="1"/>
  <c r="N366" i="1" s="1"/>
  <c r="M370" i="1"/>
  <c r="N370" i="1" s="1"/>
  <c r="M373" i="1"/>
  <c r="N373" i="1" s="1"/>
  <c r="M376" i="1"/>
  <c r="N376" i="1" s="1"/>
  <c r="M379" i="1"/>
  <c r="N379" i="1" s="1"/>
  <c r="M383" i="1"/>
  <c r="N383" i="1" s="1"/>
  <c r="M386" i="1"/>
  <c r="N386" i="1" s="1"/>
  <c r="M389" i="1"/>
  <c r="N389" i="1" s="1"/>
  <c r="M392" i="1"/>
  <c r="N392" i="1" s="1"/>
  <c r="M395" i="1"/>
  <c r="N395" i="1" s="1"/>
  <c r="M398" i="1"/>
  <c r="N398" i="1" s="1"/>
  <c r="M401" i="1"/>
  <c r="N401" i="1" s="1"/>
  <c r="M405" i="1"/>
  <c r="N405" i="1" s="1"/>
  <c r="M408" i="1"/>
  <c r="N408" i="1" s="1"/>
  <c r="M411" i="1"/>
  <c r="N411" i="1" s="1"/>
  <c r="M414" i="1"/>
  <c r="N414" i="1" s="1"/>
  <c r="M417" i="1"/>
  <c r="N417" i="1" s="1"/>
  <c r="M420" i="1"/>
  <c r="N420" i="1" s="1"/>
  <c r="M423" i="1"/>
  <c r="N423" i="1" s="1"/>
  <c r="M425" i="1"/>
  <c r="N425" i="1" s="1"/>
  <c r="M428" i="1"/>
  <c r="N428" i="1" s="1"/>
  <c r="M431" i="1"/>
  <c r="N431" i="1" s="1"/>
  <c r="M434" i="1"/>
  <c r="N434" i="1" s="1"/>
  <c r="M437" i="1"/>
  <c r="N437" i="1" s="1"/>
  <c r="M440" i="1"/>
  <c r="N440" i="1" s="1"/>
  <c r="M444" i="1"/>
  <c r="N444" i="1" s="1"/>
  <c r="M448" i="1"/>
  <c r="N448" i="1" s="1"/>
  <c r="M451" i="1"/>
  <c r="N451" i="1" s="1"/>
  <c r="M455" i="1"/>
  <c r="N455" i="1" s="1"/>
  <c r="M458" i="1"/>
  <c r="N458" i="1" s="1"/>
  <c r="M463" i="1"/>
  <c r="N463" i="1" s="1"/>
  <c r="M466" i="1"/>
  <c r="N466" i="1" s="1"/>
  <c r="M469" i="1"/>
  <c r="N469" i="1" s="1"/>
  <c r="M473" i="1"/>
  <c r="N473" i="1" s="1"/>
  <c r="M476" i="1"/>
  <c r="N476" i="1" s="1"/>
  <c r="M479" i="1"/>
  <c r="N479" i="1" s="1"/>
  <c r="M483" i="1"/>
  <c r="N483" i="1" s="1"/>
  <c r="M485" i="1"/>
  <c r="N485" i="1" s="1"/>
  <c r="M489" i="1"/>
  <c r="N489" i="1" s="1"/>
  <c r="M491" i="1"/>
  <c r="N491" i="1" s="1"/>
  <c r="M494" i="1"/>
  <c r="N494" i="1" s="1"/>
  <c r="M498" i="1"/>
  <c r="N498" i="1" s="1"/>
  <c r="M500" i="1"/>
  <c r="N500"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309" i="1"/>
  <c r="N309" i="1" s="1"/>
  <c r="M312" i="1"/>
  <c r="N312" i="1" s="1"/>
  <c r="M314" i="1"/>
  <c r="N314" i="1" s="1"/>
  <c r="M317" i="1"/>
  <c r="N317" i="1" s="1"/>
  <c r="M319" i="1"/>
  <c r="N319" i="1" s="1"/>
  <c r="M321" i="1"/>
  <c r="N321" i="1" s="1"/>
  <c r="M324" i="1"/>
  <c r="N324" i="1" s="1"/>
  <c r="M326" i="1"/>
  <c r="N326" i="1" s="1"/>
  <c r="M329" i="1"/>
  <c r="N329" i="1" s="1"/>
  <c r="M331" i="1"/>
  <c r="N331" i="1" s="1"/>
  <c r="M334" i="1"/>
  <c r="N334" i="1" s="1"/>
  <c r="M336" i="1"/>
  <c r="N336" i="1" s="1"/>
  <c r="M339" i="1"/>
  <c r="N339" i="1" s="1"/>
  <c r="M341" i="1"/>
  <c r="N341" i="1" s="1"/>
  <c r="M344" i="1"/>
  <c r="N344" i="1" s="1"/>
  <c r="M347" i="1"/>
  <c r="N347" i="1" s="1"/>
  <c r="M349" i="1"/>
  <c r="N349" i="1" s="1"/>
  <c r="M352" i="1"/>
  <c r="N352" i="1" s="1"/>
  <c r="M355" i="1"/>
  <c r="N355" i="1" s="1"/>
  <c r="M357" i="1"/>
  <c r="N357" i="1" s="1"/>
  <c r="M360" i="1"/>
  <c r="N360" i="1" s="1"/>
  <c r="M362" i="1"/>
  <c r="N362" i="1" s="1"/>
  <c r="M364" i="1"/>
  <c r="N364" i="1" s="1"/>
  <c r="M367" i="1"/>
  <c r="N367" i="1" s="1"/>
  <c r="M369" i="1"/>
  <c r="N369" i="1" s="1"/>
  <c r="M372" i="1"/>
  <c r="N372" i="1" s="1"/>
  <c r="M375" i="1"/>
  <c r="N375" i="1" s="1"/>
  <c r="M377" i="1"/>
  <c r="N377" i="1" s="1"/>
  <c r="M380" i="1"/>
  <c r="N380" i="1" s="1"/>
  <c r="M382" i="1"/>
  <c r="N382" i="1" s="1"/>
  <c r="M385" i="1"/>
  <c r="N385" i="1" s="1"/>
  <c r="M388" i="1"/>
  <c r="N388" i="1" s="1"/>
  <c r="M390" i="1"/>
  <c r="N390" i="1" s="1"/>
  <c r="M393" i="1"/>
  <c r="N393" i="1" s="1"/>
  <c r="M396" i="1"/>
  <c r="N396" i="1" s="1"/>
  <c r="M399" i="1"/>
  <c r="N399" i="1" s="1"/>
  <c r="M402" i="1"/>
  <c r="N402" i="1" s="1"/>
  <c r="M404" i="1"/>
  <c r="N404" i="1" s="1"/>
  <c r="M407" i="1"/>
  <c r="N407" i="1" s="1"/>
  <c r="M410" i="1"/>
  <c r="N410" i="1" s="1"/>
  <c r="M412" i="1"/>
  <c r="N412" i="1" s="1"/>
  <c r="M415" i="1"/>
  <c r="N415" i="1" s="1"/>
  <c r="M418" i="1"/>
  <c r="N418" i="1" s="1"/>
  <c r="M421" i="1"/>
  <c r="N421" i="1" s="1"/>
  <c r="M424" i="1"/>
  <c r="N424" i="1" s="1"/>
  <c r="M427" i="1"/>
  <c r="N427" i="1" s="1"/>
  <c r="M430" i="1"/>
  <c r="N430" i="1" s="1"/>
  <c r="M433" i="1"/>
  <c r="N433" i="1" s="1"/>
  <c r="M435" i="1"/>
  <c r="N435" i="1" s="1"/>
  <c r="M438" i="1"/>
  <c r="N438" i="1" s="1"/>
  <c r="M441" i="1"/>
  <c r="N441" i="1" s="1"/>
  <c r="M442" i="1"/>
  <c r="N442" i="1" s="1"/>
  <c r="M445" i="1"/>
  <c r="N445" i="1" s="1"/>
  <c r="M447" i="1"/>
  <c r="N447" i="1" s="1"/>
  <c r="M450" i="1"/>
  <c r="N450" i="1" s="1"/>
  <c r="M452" i="1"/>
  <c r="N452" i="1" s="1"/>
  <c r="M454" i="1"/>
  <c r="N454" i="1" s="1"/>
  <c r="M457" i="1"/>
  <c r="N457" i="1" s="1"/>
  <c r="M460" i="1"/>
  <c r="N460" i="1" s="1"/>
  <c r="M462" i="1"/>
  <c r="N462" i="1" s="1"/>
  <c r="M464" i="1"/>
  <c r="N464" i="1" s="1"/>
  <c r="M467" i="1"/>
  <c r="N467" i="1" s="1"/>
  <c r="M470" i="1"/>
  <c r="N470" i="1" s="1"/>
  <c r="M471" i="1"/>
  <c r="N471" i="1" s="1"/>
  <c r="M474" i="1"/>
  <c r="N474" i="1" s="1"/>
  <c r="M477" i="1"/>
  <c r="N477" i="1" s="1"/>
  <c r="M478" i="1"/>
  <c r="N478" i="1" s="1"/>
  <c r="M481" i="1"/>
  <c r="N481" i="1" s="1"/>
  <c r="M484" i="1"/>
  <c r="N484" i="1" s="1"/>
  <c r="M487" i="1"/>
  <c r="N487" i="1" s="1"/>
  <c r="M488" i="1"/>
  <c r="N488" i="1" s="1"/>
  <c r="M490" i="1"/>
  <c r="N490" i="1" s="1"/>
  <c r="M492" i="1"/>
  <c r="N492" i="1" s="1"/>
  <c r="M495" i="1"/>
  <c r="N495" i="1" s="1"/>
  <c r="M497" i="1"/>
  <c r="N497" i="1" s="1"/>
  <c r="M499" i="1"/>
  <c r="N499" i="1" s="1"/>
  <c r="M501" i="1"/>
  <c r="N5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769CFA-76C7-48C3-B112-37C940133332}" keepAlive="1" name="ModelConnection_ExternalData_1" description="Data Model" type="5" refreshedVersion="8" minRefreshableVersion="5" saveData="1">
    <dbPr connection="Data Model Connection" command="Fact_Sales_Orders" commandType="3"/>
    <extLst>
      <ext xmlns:x15="http://schemas.microsoft.com/office/spreadsheetml/2010/11/main" uri="{DE250136-89BD-433C-8126-D09CA5730AF9}">
        <x15:connection id="" model="1"/>
      </ext>
    </extLst>
  </connection>
  <connection id="2" xr16:uid="{BB90D481-09A0-493D-AA77-51EA933FD213}" keepAlive="1" name="ModelConnection_ExternalData_2" description="Data Model" type="5" refreshedVersion="8" minRefreshableVersion="5" saveData="1">
    <dbPr connection="Data Model Connection" command="Dim_Products_COGS" commandType="3"/>
    <extLst>
      <ext xmlns:x15="http://schemas.microsoft.com/office/spreadsheetml/2010/11/main" uri="{DE250136-89BD-433C-8126-D09CA5730AF9}">
        <x15:connection id="" model="1"/>
      </ext>
    </extLst>
  </connection>
  <connection id="3" xr16:uid="{F6FAE85F-21C5-4203-8916-83B1B5DA6016}" keepAlive="1" name="ModelConnection_ExternalData_21" description="Data Model" type="5" refreshedVersion="8" minRefreshableVersion="5" saveData="1">
    <dbPr connection="Data Model Connection" command="Dim_Supply_Chain" commandType="3"/>
    <extLst>
      <ext xmlns:x15="http://schemas.microsoft.com/office/spreadsheetml/2010/11/main" uri="{DE250136-89BD-433C-8126-D09CA5730AF9}">
        <x15:connection id="" model="1"/>
      </ext>
    </extLst>
  </connection>
  <connection id="4" xr16:uid="{54C4F32E-299B-4C75-9C39-EE3AB408AE69}" keepAlive="1" name="ModelConnection_ExternalData_22" description="Data Model" type="5" refreshedVersion="8" minRefreshableVersion="5" saveData="1">
    <dbPr connection="Data Model Connection" command="Dim_FX_Rates" commandType="3"/>
    <extLst>
      <ext xmlns:x15="http://schemas.microsoft.com/office/spreadsheetml/2010/11/main" uri="{DE250136-89BD-433C-8126-D09CA5730AF9}">
        <x15:connection id="" model="1"/>
      </ext>
    </extLst>
  </connection>
  <connection id="5" xr16:uid="{FDB11BAF-BDA8-4A0F-82EB-24C1AFEF02F1}" name="Query - Dim_FX_Rates" description="Connection to the 'Dim_FX_Rates' query in the workbook." type="100" refreshedVersion="8" minRefreshableVersion="5">
    <extLst>
      <ext xmlns:x15="http://schemas.microsoft.com/office/spreadsheetml/2010/11/main" uri="{DE250136-89BD-433C-8126-D09CA5730AF9}">
        <x15:connection id="32c320a2-2e5a-48eb-9b15-c4820d007872"/>
      </ext>
    </extLst>
  </connection>
  <connection id="6" xr16:uid="{A1B80A38-1EC0-4010-A43E-CCB8AA7194DD}" name="Query - Dim_Products_COGS" description="Connection to the 'Dim_Products_COGS' query in the workbook." type="100" refreshedVersion="8" minRefreshableVersion="5">
    <extLst>
      <ext xmlns:x15="http://schemas.microsoft.com/office/spreadsheetml/2010/11/main" uri="{DE250136-89BD-433C-8126-D09CA5730AF9}">
        <x15:connection id="3afc6381-4a6d-49aa-b7a5-27584434284c"/>
      </ext>
    </extLst>
  </connection>
  <connection id="7" xr16:uid="{F44A8990-CD40-4FCA-950D-B46F78224D97}" name="Query - Dim_Supply_Chain" description="Connection to the 'Dim_Supply_Chain' query in the workbook." type="100" refreshedVersion="8" minRefreshableVersion="5">
    <extLst>
      <ext xmlns:x15="http://schemas.microsoft.com/office/spreadsheetml/2010/11/main" uri="{DE250136-89BD-433C-8126-D09CA5730AF9}">
        <x15:connection id="cb3f2bc7-06a3-40e9-b327-baceca3b2091"/>
      </ext>
    </extLst>
  </connection>
  <connection id="8" xr16:uid="{C06A0077-5EE6-43B5-AFFA-6E48D16E1315}" name="Query - Fact_Sales_Orders" description="Connection to the 'Fact_Sales_Orders' query in the workbook." type="100" refreshedVersion="8" minRefreshableVersion="5">
    <extLst>
      <ext xmlns:x15="http://schemas.microsoft.com/office/spreadsheetml/2010/11/main" uri="{DE250136-89BD-433C-8126-D09CA5730AF9}">
        <x15:connection id="40ddff21-0c6e-4069-9746-7737faf5d6f0"/>
      </ext>
    </extLst>
  </connection>
  <connection id="9" xr16:uid="{BDCEBE07-9E8E-4601-A468-454C4D4CFC0E}"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CD53C6E-F127-4969-803E-AD144ADAF2AD}" name="WorksheetConnection_Global_Margin_Simulator_vFinal (version 1).xlsb.xlsx!Dim_Products_COGS" type="102" refreshedVersion="8" minRefreshableVersion="5">
    <extLst>
      <ext xmlns:x15="http://schemas.microsoft.com/office/spreadsheetml/2010/11/main" uri="{DE250136-89BD-433C-8126-D09CA5730AF9}">
        <x15:connection id="Dim_Products_COGS 1">
          <x15:rangePr sourceName="_xlcn.WorksheetConnection_Global_Margin_Simulator_vFinalversion1.xlsb.xlsxDim_Products_COGS1"/>
        </x15:connection>
      </ext>
    </extLst>
  </connection>
  <connection id="11" xr16:uid="{F15682BB-A007-49D3-8D90-F542CD478F08}" name="WorksheetConnection_Global_Margin_Simulator_vFinal (version 1).xlsb.xlsx!Fact_Sales_Orders" type="102" refreshedVersion="8" minRefreshableVersion="5">
    <extLst>
      <ext xmlns:x15="http://schemas.microsoft.com/office/spreadsheetml/2010/11/main" uri="{DE250136-89BD-433C-8126-D09CA5730AF9}">
        <x15:connection id="Fact_Sales_Orders 1">
          <x15:rangePr sourceName="_xlcn.WorksheetConnection_Global_Margin_Simulator_vFinalversion1.xlsb.xlsxFact_Sales_Orders1"/>
        </x15:connection>
      </ext>
    </extLst>
  </connection>
</connections>
</file>

<file path=xl/sharedStrings.xml><?xml version="1.0" encoding="utf-8"?>
<sst xmlns="http://schemas.openxmlformats.org/spreadsheetml/2006/main" count="12334" uniqueCount="2108">
  <si>
    <t>Order_ID</t>
  </si>
  <si>
    <t>Clean_Order_Date</t>
  </si>
  <si>
    <t>Client_Region</t>
  </si>
  <si>
    <t>Product_ID</t>
  </si>
  <si>
    <t>Quantity_Sold</t>
  </si>
  <si>
    <t>Base_Revenue_USD</t>
  </si>
  <si>
    <t>ORD-1004</t>
  </si>
  <si>
    <t>LATAM</t>
  </si>
  <si>
    <t>PRD-1010</t>
  </si>
  <si>
    <t>ORD-1008</t>
  </si>
  <si>
    <t>NA</t>
  </si>
  <si>
    <t>PRD-1001</t>
  </si>
  <si>
    <t>ORD-1011</t>
  </si>
  <si>
    <t>APAC</t>
  </si>
  <si>
    <t>PRD-1017</t>
  </si>
  <si>
    <t>ORD-1013</t>
  </si>
  <si>
    <t>EMEA</t>
  </si>
  <si>
    <t>PRD-1012</t>
  </si>
  <si>
    <t>ORD-1025</t>
  </si>
  <si>
    <t>PRD-1007</t>
  </si>
  <si>
    <t>ORD-1043</t>
  </si>
  <si>
    <t>PRD-1023</t>
  </si>
  <si>
    <t>ORD-1047</t>
  </si>
  <si>
    <t>PRD-1029</t>
  </si>
  <si>
    <t>ORD-1050</t>
  </si>
  <si>
    <t>PRD-1016</t>
  </si>
  <si>
    <t>ORD-1053</t>
  </si>
  <si>
    <t>PRD-1003</t>
  </si>
  <si>
    <t>ORD-1054</t>
  </si>
  <si>
    <t>PRD-1022</t>
  </si>
  <si>
    <t>ORD-1069</t>
  </si>
  <si>
    <t>PRD-1019</t>
  </si>
  <si>
    <t>ORD-1075</t>
  </si>
  <si>
    <t>ORD-1081</t>
  </si>
  <si>
    <t>ORD-1101</t>
  </si>
  <si>
    <t>PRD-1018</t>
  </si>
  <si>
    <t>ORD-1103</t>
  </si>
  <si>
    <t>ORD-1104</t>
  </si>
  <si>
    <t>ORD-1116</t>
  </si>
  <si>
    <t>ORD-1118</t>
  </si>
  <si>
    <t>PRD-1009</t>
  </si>
  <si>
    <t>ORD-1124</t>
  </si>
  <si>
    <t>ORD-1130</t>
  </si>
  <si>
    <t>ORD-1131</t>
  </si>
  <si>
    <t>ORD-1146</t>
  </si>
  <si>
    <t>PRD-1008</t>
  </si>
  <si>
    <t>ORD-1163</t>
  </si>
  <si>
    <t>ORD-1168</t>
  </si>
  <si>
    <t>ORD-1182</t>
  </si>
  <si>
    <t>ORD-1197</t>
  </si>
  <si>
    <t>ORD-1199</t>
  </si>
  <si>
    <t>PRD-1014</t>
  </si>
  <si>
    <t>ORD-1202</t>
  </si>
  <si>
    <t>ORD-1206</t>
  </si>
  <si>
    <t>PRD-1013</t>
  </si>
  <si>
    <t>ORD-1219</t>
  </si>
  <si>
    <t>PRD-1028</t>
  </si>
  <si>
    <t>ORD-1224</t>
  </si>
  <si>
    <t>PRD-1006</t>
  </si>
  <si>
    <t>ORD-1230</t>
  </si>
  <si>
    <t>ORD-1252</t>
  </si>
  <si>
    <t>PRD-1005</t>
  </si>
  <si>
    <t>ORD-1255</t>
  </si>
  <si>
    <t>PRD-1004</t>
  </si>
  <si>
    <t>ORD-1260</t>
  </si>
  <si>
    <t>ORD-1272</t>
  </si>
  <si>
    <t>ORD-1290</t>
  </si>
  <si>
    <t>ORD-1301</t>
  </si>
  <si>
    <t>ORD-1304</t>
  </si>
  <si>
    <t>PRD-1024</t>
  </si>
  <si>
    <t>ORD-1305</t>
  </si>
  <si>
    <t>ORD-1316</t>
  </si>
  <si>
    <t>ORD-1318</t>
  </si>
  <si>
    <t>ORD-1320</t>
  </si>
  <si>
    <t>ORD-1333</t>
  </si>
  <si>
    <t>ORD-1334</t>
  </si>
  <si>
    <t>PRD-1026</t>
  </si>
  <si>
    <t>ORD-1335</t>
  </si>
  <si>
    <t>ORD-1348</t>
  </si>
  <si>
    <t>ORD-1354</t>
  </si>
  <si>
    <t>ORD-1359</t>
  </si>
  <si>
    <t>ORD-1361</t>
  </si>
  <si>
    <t>ORD-1367</t>
  </si>
  <si>
    <t>ORD-1379</t>
  </si>
  <si>
    <t>ORD-1380</t>
  </si>
  <si>
    <t>ORD-1383</t>
  </si>
  <si>
    <t>PRD-1021</t>
  </si>
  <si>
    <t>ORD-1387</t>
  </si>
  <si>
    <t>PRD-1027</t>
  </si>
  <si>
    <t>ORD-1403</t>
  </si>
  <si>
    <t>ORD-1406</t>
  </si>
  <si>
    <t>ORD-1410</t>
  </si>
  <si>
    <t>PRD-1025</t>
  </si>
  <si>
    <t>ORD-1418</t>
  </si>
  <si>
    <t>ORD-1421</t>
  </si>
  <si>
    <t>ORD-1425</t>
  </si>
  <si>
    <t>PRD-1011</t>
  </si>
  <si>
    <t>ORD-1426</t>
  </si>
  <si>
    <t>ORD-1427</t>
  </si>
  <si>
    <t>ORD-1428</t>
  </si>
  <si>
    <t>ORD-1429</t>
  </si>
  <si>
    <t>ORD-1431</t>
  </si>
  <si>
    <t>PRD-1015</t>
  </si>
  <si>
    <t>ORD-1437</t>
  </si>
  <si>
    <t>ORD-1440</t>
  </si>
  <si>
    <t>ORD-1442</t>
  </si>
  <si>
    <t>ORD-1460</t>
  </si>
  <si>
    <t>ORD-1462</t>
  </si>
  <si>
    <t>ORD-1463</t>
  </si>
  <si>
    <t>PRD-1000</t>
  </si>
  <si>
    <t>ORD-1473</t>
  </si>
  <si>
    <t>ORD-1485</t>
  </si>
  <si>
    <t>ORD-1493</t>
  </si>
  <si>
    <t>ORD-1494</t>
  </si>
  <si>
    <t>PRD-1020</t>
  </si>
  <si>
    <t>ORD-1501</t>
  </si>
  <si>
    <t>ORD-1508</t>
  </si>
  <si>
    <t>ORD-1517</t>
  </si>
  <si>
    <t>ORD-1521</t>
  </si>
  <si>
    <t>ORD-1526</t>
  </si>
  <si>
    <t>ORD-1528</t>
  </si>
  <si>
    <t>ORD-1531</t>
  </si>
  <si>
    <t>ORD-1548</t>
  </si>
  <si>
    <t>ORD-1550</t>
  </si>
  <si>
    <t>ORD-1553</t>
  </si>
  <si>
    <t>ORD-1554</t>
  </si>
  <si>
    <t>ORD-1560</t>
  </si>
  <si>
    <t>ORD-1562</t>
  </si>
  <si>
    <t>ORD-1564</t>
  </si>
  <si>
    <t>ORD-1566</t>
  </si>
  <si>
    <t>ORD-1567</t>
  </si>
  <si>
    <t>ORD-1579</t>
  </si>
  <si>
    <t>ORD-1580</t>
  </si>
  <si>
    <t>ORD-1583</t>
  </si>
  <si>
    <t>ORD-1585</t>
  </si>
  <si>
    <t>ORD-1586</t>
  </si>
  <si>
    <t>ORD-1588</t>
  </si>
  <si>
    <t>ORD-1589</t>
  </si>
  <si>
    <t>ORD-1590</t>
  </si>
  <si>
    <t>ORD-1594</t>
  </si>
  <si>
    <t>ORD-1595</t>
  </si>
  <si>
    <t>ORD-1616</t>
  </si>
  <si>
    <t>ORD-1617</t>
  </si>
  <si>
    <t>ORD-1631</t>
  </si>
  <si>
    <t>ORD-1635</t>
  </si>
  <si>
    <t>ORD-1636</t>
  </si>
  <si>
    <t>ORD-1639</t>
  </si>
  <si>
    <t>ORD-1646</t>
  </si>
  <si>
    <t>ORD-1651</t>
  </si>
  <si>
    <t>ORD-1669</t>
  </si>
  <si>
    <t>ORD-1673</t>
  </si>
  <si>
    <t>ORD-1677</t>
  </si>
  <si>
    <t>ORD-1694</t>
  </si>
  <si>
    <t>ORD-1699</t>
  </si>
  <si>
    <t>ORD-1707</t>
  </si>
  <si>
    <t>ORD-1718</t>
  </si>
  <si>
    <t>ORD-1720</t>
  </si>
  <si>
    <t>ORD-1723</t>
  </si>
  <si>
    <t>ORD-1725</t>
  </si>
  <si>
    <t>ORD-1727</t>
  </si>
  <si>
    <t>ORD-1729</t>
  </si>
  <si>
    <t>ORD-1733</t>
  </si>
  <si>
    <t>ORD-1736</t>
  </si>
  <si>
    <t>ORD-1737</t>
  </si>
  <si>
    <t>ORD-1742</t>
  </si>
  <si>
    <t>ORD-1744</t>
  </si>
  <si>
    <t>ORD-1747</t>
  </si>
  <si>
    <t>ORD-1748</t>
  </si>
  <si>
    <t>ORD-1758</t>
  </si>
  <si>
    <t>ORD-1761</t>
  </si>
  <si>
    <t>ORD-1763</t>
  </si>
  <si>
    <t>ORD-1771</t>
  </si>
  <si>
    <t>PRD-1002</t>
  </si>
  <si>
    <t>ORD-1788</t>
  </si>
  <si>
    <t>ORD-1790</t>
  </si>
  <si>
    <t>ORD-1793</t>
  </si>
  <si>
    <t>ORD-1802</t>
  </si>
  <si>
    <t>ORD-1804</t>
  </si>
  <si>
    <t>ORD-1811</t>
  </si>
  <si>
    <t>ORD-1827</t>
  </si>
  <si>
    <t>ORD-1829</t>
  </si>
  <si>
    <t>ORD-1833</t>
  </si>
  <si>
    <t>ORD-1834</t>
  </si>
  <si>
    <t>ORD-1838</t>
  </si>
  <si>
    <t>ORD-1854</t>
  </si>
  <si>
    <t>ORD-1861</t>
  </si>
  <si>
    <t>ORD-1863</t>
  </si>
  <si>
    <t>ORD-1874</t>
  </si>
  <si>
    <t>ORD-1880</t>
  </si>
  <si>
    <t>ORD-1891</t>
  </si>
  <si>
    <t>ORD-1896</t>
  </si>
  <si>
    <t>ORD-1898</t>
  </si>
  <si>
    <t>ORD-1905</t>
  </si>
  <si>
    <t>ORD-1906</t>
  </si>
  <si>
    <t>ORD-1908</t>
  </si>
  <si>
    <t>ORD-1915</t>
  </si>
  <si>
    <t>ORD-1926</t>
  </si>
  <si>
    <t>ORD-1930</t>
  </si>
  <si>
    <t>ORD-1931</t>
  </si>
  <si>
    <t>ORD-1943</t>
  </si>
  <si>
    <t>ORD-1952</t>
  </si>
  <si>
    <t>ORD-1953</t>
  </si>
  <si>
    <t>ORD-1965</t>
  </si>
  <si>
    <t>ORD-1968</t>
  </si>
  <si>
    <t>ORD-1973</t>
  </si>
  <si>
    <t>ORD-1974</t>
  </si>
  <si>
    <t>ORD-1979</t>
  </si>
  <si>
    <t>ORD-1987</t>
  </si>
  <si>
    <t>ORD-1012</t>
  </si>
  <si>
    <t>ORD-1015</t>
  </si>
  <si>
    <t>ORD-1023</t>
  </si>
  <si>
    <t>ORD-1027</t>
  </si>
  <si>
    <t>ORD-1028</t>
  </si>
  <si>
    <t>ORD-1033</t>
  </si>
  <si>
    <t>ORD-1037</t>
  </si>
  <si>
    <t>ORD-1044</t>
  </si>
  <si>
    <t>ORD-1057</t>
  </si>
  <si>
    <t>ORD-1063</t>
  </si>
  <si>
    <t>ORD-1065</t>
  </si>
  <si>
    <t>ORD-1077</t>
  </si>
  <si>
    <t>ORD-1079</t>
  </si>
  <si>
    <t>ORD-1083</t>
  </si>
  <si>
    <t>ORD-1086</t>
  </si>
  <si>
    <t>ORD-1089</t>
  </si>
  <si>
    <t>ORD-1099</t>
  </si>
  <si>
    <t>ORD-1100</t>
  </si>
  <si>
    <t>ORD-1102</t>
  </si>
  <si>
    <t>ORD-1111</t>
  </si>
  <si>
    <t>ORD-1114</t>
  </si>
  <si>
    <t>ORD-1119</t>
  </si>
  <si>
    <t>ORD-1122</t>
  </si>
  <si>
    <t>ORD-1125</t>
  </si>
  <si>
    <t>ORD-1127</t>
  </si>
  <si>
    <t>ORD-1129</t>
  </si>
  <si>
    <t>ORD-1151</t>
  </si>
  <si>
    <t>ORD-1167</t>
  </si>
  <si>
    <t>ORD-1170</t>
  </si>
  <si>
    <t>ORD-1175</t>
  </si>
  <si>
    <t>ORD-1185</t>
  </si>
  <si>
    <t>ORD-1190</t>
  </si>
  <si>
    <t>ORD-1194</t>
  </si>
  <si>
    <t>ORD-1196</t>
  </si>
  <si>
    <t>ORD-1205</t>
  </si>
  <si>
    <t>ORD-1212</t>
  </si>
  <si>
    <t>ORD-1216</t>
  </si>
  <si>
    <t>ORD-1226</t>
  </si>
  <si>
    <t>ORD-1232</t>
  </si>
  <si>
    <t>ORD-1234</t>
  </si>
  <si>
    <t>ORD-1242</t>
  </si>
  <si>
    <t>ORD-1245</t>
  </si>
  <si>
    <t>ORD-1248</t>
  </si>
  <si>
    <t>ORD-1253</t>
  </si>
  <si>
    <t>ORD-1263</t>
  </si>
  <si>
    <t>ORD-1266</t>
  </si>
  <si>
    <t>ORD-1268</t>
  </si>
  <si>
    <t>ORD-1285</t>
  </si>
  <si>
    <t>ORD-1293</t>
  </si>
  <si>
    <t>ORD-1298</t>
  </si>
  <si>
    <t>ORD-1299</t>
  </si>
  <si>
    <t>ORD-1307</t>
  </si>
  <si>
    <t>ORD-1308</t>
  </si>
  <si>
    <t>ORD-1312</t>
  </si>
  <si>
    <t>ORD-1314</t>
  </si>
  <si>
    <t>ORD-1323</t>
  </si>
  <si>
    <t>ORD-1326</t>
  </si>
  <si>
    <t>ORD-1328</t>
  </si>
  <si>
    <t>ORD-1337</t>
  </si>
  <si>
    <t>ORD-1340</t>
  </si>
  <si>
    <t>ORD-1350</t>
  </si>
  <si>
    <t>ORD-1352</t>
  </si>
  <si>
    <t>ORD-1357</t>
  </si>
  <si>
    <t>ORD-1363</t>
  </si>
  <si>
    <t>ORD-1365</t>
  </si>
  <si>
    <t>ORD-1368</t>
  </si>
  <si>
    <t>ORD-1375</t>
  </si>
  <si>
    <t>ORD-1376</t>
  </si>
  <si>
    <t>ORD-1378</t>
  </si>
  <si>
    <t>ORD-1384</t>
  </si>
  <si>
    <t>ORD-1391</t>
  </si>
  <si>
    <t>ORD-1393</t>
  </si>
  <si>
    <t>ORD-1394</t>
  </si>
  <si>
    <t>ORD-1409</t>
  </si>
  <si>
    <t>ORD-1411</t>
  </si>
  <si>
    <t>ORD-1413</t>
  </si>
  <si>
    <t>ORD-1417</t>
  </si>
  <si>
    <t>ORD-1432</t>
  </si>
  <si>
    <t>ORD-1434</t>
  </si>
  <si>
    <t>ORD-1435</t>
  </si>
  <si>
    <t>ORD-1436</t>
  </si>
  <si>
    <t>ORD-1438</t>
  </si>
  <si>
    <t>ORD-1445</t>
  </si>
  <si>
    <t>ORD-1446</t>
  </si>
  <si>
    <t>ORD-1451</t>
  </si>
  <si>
    <t>ORD-1458</t>
  </si>
  <si>
    <t>ORD-1469</t>
  </si>
  <si>
    <t>ORD-1472</t>
  </si>
  <si>
    <t>ORD-1475</t>
  </si>
  <si>
    <t>ORD-1476</t>
  </si>
  <si>
    <t>ORD-1482</t>
  </si>
  <si>
    <t>ORD-1483</t>
  </si>
  <si>
    <t>ORD-1491</t>
  </si>
  <si>
    <t>ORD-1495</t>
  </si>
  <si>
    <t>ORD-1497</t>
  </si>
  <si>
    <t>ORD-1502</t>
  </si>
  <si>
    <t>ORD-1505</t>
  </si>
  <si>
    <t>ORD-1506</t>
  </si>
  <si>
    <t>ORD-1509</t>
  </si>
  <si>
    <t>ORD-1511</t>
  </si>
  <si>
    <t>ORD-1514</t>
  </si>
  <si>
    <t>ORD-1516</t>
  </si>
  <si>
    <t>ORD-1522</t>
  </si>
  <si>
    <t>ORD-1525</t>
  </si>
  <si>
    <t>ORD-1537</t>
  </si>
  <si>
    <t>ORD-1540</t>
  </si>
  <si>
    <t>ORD-1543</t>
  </si>
  <si>
    <t>ORD-1544</t>
  </si>
  <si>
    <t>ORD-1546</t>
  </si>
  <si>
    <t>ORD-1557</t>
  </si>
  <si>
    <t>ORD-1561</t>
  </si>
  <si>
    <t>ORD-1569</t>
  </si>
  <si>
    <t>ORD-1584</t>
  </si>
  <si>
    <t>ORD-1597</t>
  </si>
  <si>
    <t>ORD-1600</t>
  </si>
  <si>
    <t>ORD-1606</t>
  </si>
  <si>
    <t>ORD-1608</t>
  </si>
  <si>
    <t>ORD-1614</t>
  </si>
  <si>
    <t>ORD-1615</t>
  </si>
  <si>
    <t>ORD-1619</t>
  </si>
  <si>
    <t>ORD-1620</t>
  </si>
  <si>
    <t>ORD-1621</t>
  </si>
  <si>
    <t>ORD-1626</t>
  </si>
  <si>
    <t>ORD-1630</t>
  </si>
  <si>
    <t>ORD-1640</t>
  </si>
  <si>
    <t>ORD-1643</t>
  </si>
  <si>
    <t>ORD-1650</t>
  </si>
  <si>
    <t>ORD-1658</t>
  </si>
  <si>
    <t>ORD-1660</t>
  </si>
  <si>
    <t>ORD-1661</t>
  </si>
  <si>
    <t>ORD-1663</t>
  </si>
  <si>
    <t>ORD-1667</t>
  </si>
  <si>
    <t>ORD-1668</t>
  </si>
  <si>
    <t>ORD-1675</t>
  </si>
  <si>
    <t>ORD-1680</t>
  </si>
  <si>
    <t>ORD-1682</t>
  </si>
  <si>
    <t>ORD-1683</t>
  </si>
  <si>
    <t>ORD-1689</t>
  </si>
  <si>
    <t>ORD-1692</t>
  </si>
  <si>
    <t>ORD-1693</t>
  </si>
  <si>
    <t>ORD-1703</t>
  </si>
  <si>
    <t>ORD-1706</t>
  </si>
  <si>
    <t>ORD-1709</t>
  </si>
  <si>
    <t>ORD-1716</t>
  </si>
  <si>
    <t>ORD-1730</t>
  </si>
  <si>
    <t>ORD-1732</t>
  </si>
  <si>
    <t>ORD-1741</t>
  </si>
  <si>
    <t>ORD-1745</t>
  </si>
  <si>
    <t>ORD-1749</t>
  </si>
  <si>
    <t>ORD-1751</t>
  </si>
  <si>
    <t>ORD-1757</t>
  </si>
  <si>
    <t>ORD-1760</t>
  </si>
  <si>
    <t>ORD-1769</t>
  </si>
  <si>
    <t>ORD-1786</t>
  </si>
  <si>
    <t>ORD-1787</t>
  </si>
  <si>
    <t>ORD-1789</t>
  </si>
  <si>
    <t>ORD-1800</t>
  </si>
  <si>
    <t>ORD-1807</t>
  </si>
  <si>
    <t>ORD-1817</t>
  </si>
  <si>
    <t>ORD-1818</t>
  </si>
  <si>
    <t>ORD-1819</t>
  </si>
  <si>
    <t>ORD-1821</t>
  </si>
  <si>
    <t>ORD-1828</t>
  </si>
  <si>
    <t>ORD-1837</t>
  </si>
  <si>
    <t>ORD-1839</t>
  </si>
  <si>
    <t>ORD-1842</t>
  </si>
  <si>
    <t>ORD-1847</t>
  </si>
  <si>
    <t>ORD-1848</t>
  </si>
  <si>
    <t>ORD-1850</t>
  </si>
  <si>
    <t>ORD-1852</t>
  </si>
  <si>
    <t>ORD-1858</t>
  </si>
  <si>
    <t>ORD-1860</t>
  </si>
  <si>
    <t>ORD-1872</t>
  </si>
  <si>
    <t>ORD-1873</t>
  </si>
  <si>
    <t>ORD-1876</t>
  </si>
  <si>
    <t>ORD-1879</t>
  </si>
  <si>
    <t>ORD-1881</t>
  </si>
  <si>
    <t>ORD-1886</t>
  </si>
  <si>
    <t>ORD-1890</t>
  </si>
  <si>
    <t>ORD-1901</t>
  </si>
  <si>
    <t>ORD-1902</t>
  </si>
  <si>
    <t>ORD-1904</t>
  </si>
  <si>
    <t>ORD-1907</t>
  </si>
  <si>
    <t>ORD-1911</t>
  </si>
  <si>
    <t>ORD-1922</t>
  </si>
  <si>
    <t>ORD-1924</t>
  </si>
  <si>
    <t>ORD-1938</t>
  </si>
  <si>
    <t>ORD-1941</t>
  </si>
  <si>
    <t>ORD-1948</t>
  </si>
  <si>
    <t>ORD-1951</t>
  </si>
  <si>
    <t>ORD-1957</t>
  </si>
  <si>
    <t>ORD-1959</t>
  </si>
  <si>
    <t>ORD-1962</t>
  </si>
  <si>
    <t>ORD-1970</t>
  </si>
  <si>
    <t>ORD-1982</t>
  </si>
  <si>
    <t>ORD-1985</t>
  </si>
  <si>
    <t>ORD-1991</t>
  </si>
  <si>
    <t>ORD-1992</t>
  </si>
  <si>
    <t>ORD-1999</t>
  </si>
  <si>
    <t>ORD-1003</t>
  </si>
  <si>
    <t>ORD-1006</t>
  </si>
  <si>
    <t>ORD-1014</t>
  </si>
  <si>
    <t>ORD-1016</t>
  </si>
  <si>
    <t>ORD-1018</t>
  </si>
  <si>
    <t>ORD-1021</t>
  </si>
  <si>
    <t>ORD-1029</t>
  </si>
  <si>
    <t>ORD-1034</t>
  </si>
  <si>
    <t>ORD-1035</t>
  </si>
  <si>
    <t>ORD-1040</t>
  </si>
  <si>
    <t>ORD-1042</t>
  </si>
  <si>
    <t>ORD-1048</t>
  </si>
  <si>
    <t>ORD-1061</t>
  </si>
  <si>
    <t>ORD-1062</t>
  </si>
  <si>
    <t>ORD-1064</t>
  </si>
  <si>
    <t>ORD-1070</t>
  </si>
  <si>
    <t>ORD-1074</t>
  </si>
  <si>
    <t>ORD-1082</t>
  </si>
  <si>
    <t>ORD-1085</t>
  </si>
  <si>
    <t>ORD-1091</t>
  </si>
  <si>
    <t>ORD-1092</t>
  </si>
  <si>
    <t>ORD-1093</t>
  </si>
  <si>
    <t>ORD-1094</t>
  </si>
  <si>
    <t>ORD-1096</t>
  </si>
  <si>
    <t>ORD-1115</t>
  </si>
  <si>
    <t>ORD-1128</t>
  </si>
  <si>
    <t>ORD-1133</t>
  </si>
  <si>
    <t>ORD-1137</t>
  </si>
  <si>
    <t>ORD-1139</t>
  </si>
  <si>
    <t>ORD-1140</t>
  </si>
  <si>
    <t>ORD-1141</t>
  </si>
  <si>
    <t>ORD-1142</t>
  </si>
  <si>
    <t>ORD-1149</t>
  </si>
  <si>
    <t>ORD-1154</t>
  </si>
  <si>
    <t>ORD-1155</t>
  </si>
  <si>
    <t>ORD-1156</t>
  </si>
  <si>
    <t>ORD-1157</t>
  </si>
  <si>
    <t>ORD-1159</t>
  </si>
  <si>
    <t>ORD-1160</t>
  </si>
  <si>
    <t>ORD-1162</t>
  </si>
  <si>
    <t>ORD-1164</t>
  </si>
  <si>
    <t>ORD-1166</t>
  </si>
  <si>
    <t>ORD-1174</t>
  </si>
  <si>
    <t>ORD-1181</t>
  </si>
  <si>
    <t>ORD-1183</t>
  </si>
  <si>
    <t>ORD-1184</t>
  </si>
  <si>
    <t>ORD-1186</t>
  </si>
  <si>
    <t>ORD-1188</t>
  </si>
  <si>
    <t>ORD-1189</t>
  </si>
  <si>
    <t>ORD-1201</t>
  </si>
  <si>
    <t>ORD-1204</t>
  </si>
  <si>
    <t>ORD-1210</t>
  </si>
  <si>
    <t>ORD-1228</t>
  </si>
  <si>
    <t>ORD-1229</t>
  </si>
  <si>
    <t>ORD-1236</t>
  </si>
  <si>
    <t>ORD-1238</t>
  </si>
  <si>
    <t>ORD-1241</t>
  </si>
  <si>
    <t>ORD-1247</t>
  </si>
  <si>
    <t>ORD-1256</t>
  </si>
  <si>
    <t>ORD-1259</t>
  </si>
  <si>
    <t>ORD-1267</t>
  </si>
  <si>
    <t>ORD-1270</t>
  </si>
  <si>
    <t>ORD-1278</t>
  </si>
  <si>
    <t>ORD-1280</t>
  </si>
  <si>
    <t>ORD-1283</t>
  </si>
  <si>
    <t>ORD-1302</t>
  </si>
  <si>
    <t>ORD-1311</t>
  </si>
  <si>
    <t>ORD-1317</t>
  </si>
  <si>
    <t>ORD-1319</t>
  </si>
  <si>
    <t>ORD-1325</t>
  </si>
  <si>
    <t>ORD-1330</t>
  </si>
  <si>
    <t>ORD-1332</t>
  </si>
  <si>
    <t>ORD-1336</t>
  </si>
  <si>
    <t>ORD-1342</t>
  </si>
  <si>
    <t>ORD-1344</t>
  </si>
  <si>
    <t>ORD-1351</t>
  </si>
  <si>
    <t>ORD-1366</t>
  </si>
  <si>
    <t>ORD-1369</t>
  </si>
  <si>
    <t>ORD-1370</t>
  </si>
  <si>
    <t>ORD-1377</t>
  </si>
  <si>
    <t>ORD-1385</t>
  </si>
  <si>
    <t>ORD-1388</t>
  </si>
  <si>
    <t>ORD-1392</t>
  </si>
  <si>
    <t>ORD-1397</t>
  </si>
  <si>
    <t>ORD-1398</t>
  </si>
  <si>
    <t>ORD-1399</t>
  </si>
  <si>
    <t>ORD-1400</t>
  </si>
  <si>
    <t>ORD-1401</t>
  </si>
  <si>
    <t>ORD-1402</t>
  </si>
  <si>
    <t>ORD-1404</t>
  </si>
  <si>
    <t>ORD-1408</t>
  </si>
  <si>
    <t>ORD-1415</t>
  </si>
  <si>
    <t>ORD-1423</t>
  </si>
  <si>
    <t>ORD-1433</t>
  </si>
  <si>
    <t>ORD-1439</t>
  </si>
  <si>
    <t>ORD-1441</t>
  </si>
  <si>
    <t>ORD-1444</t>
  </si>
  <si>
    <t>ORD-1448</t>
  </si>
  <si>
    <t>ORD-1449</t>
  </si>
  <si>
    <t>ORD-1452</t>
  </si>
  <si>
    <t>ORD-1453</t>
  </si>
  <si>
    <t>ORD-1454</t>
  </si>
  <si>
    <t>ORD-1456</t>
  </si>
  <si>
    <t>ORD-1457</t>
  </si>
  <si>
    <t>ORD-1461</t>
  </si>
  <si>
    <t>ORD-1464</t>
  </si>
  <si>
    <t>ORD-1477</t>
  </si>
  <si>
    <t>ORD-1478</t>
  </si>
  <si>
    <t>ORD-1488</t>
  </si>
  <si>
    <t>ORD-1490</t>
  </si>
  <si>
    <t>ORD-1504</t>
  </si>
  <si>
    <t>ORD-1524</t>
  </si>
  <si>
    <t>ORD-1527</t>
  </si>
  <si>
    <t>ORD-1536</t>
  </si>
  <si>
    <t>ORD-1541</t>
  </si>
  <si>
    <t>ORD-1542</t>
  </si>
  <si>
    <t>ORD-1547</t>
  </si>
  <si>
    <t>ORD-1551</t>
  </si>
  <si>
    <t>ORD-1555</t>
  </si>
  <si>
    <t>ORD-1568</t>
  </si>
  <si>
    <t>ORD-1572</t>
  </si>
  <si>
    <t>ORD-1575</t>
  </si>
  <si>
    <t>ORD-1576</t>
  </si>
  <si>
    <t>ORD-1577</t>
  </si>
  <si>
    <t>ORD-1591</t>
  </si>
  <si>
    <t>ORD-1599</t>
  </si>
  <si>
    <t>ORD-1602</t>
  </si>
  <si>
    <t>ORD-1603</t>
  </si>
  <si>
    <t>ORD-1605</t>
  </si>
  <si>
    <t>ORD-1609</t>
  </si>
  <si>
    <t>ORD-1610</t>
  </si>
  <si>
    <t>ORD-1628</t>
  </si>
  <si>
    <t>ORD-1629</t>
  </si>
  <si>
    <t>ORD-1649</t>
  </si>
  <si>
    <t>ORD-1652</t>
  </si>
  <si>
    <t>ORD-1654</t>
  </si>
  <si>
    <t>ORD-1664</t>
  </si>
  <si>
    <t>ORD-1676</t>
  </si>
  <si>
    <t>ORD-1695</t>
  </si>
  <si>
    <t>ORD-1698</t>
  </si>
  <si>
    <t>ORD-1700</t>
  </si>
  <si>
    <t>ORD-1704</t>
  </si>
  <si>
    <t>ORD-1715</t>
  </si>
  <si>
    <t>ORD-1726</t>
  </si>
  <si>
    <t>ORD-1728</t>
  </si>
  <si>
    <t>ORD-1739</t>
  </si>
  <si>
    <t>ORD-1743</t>
  </si>
  <si>
    <t>ORD-1746</t>
  </si>
  <si>
    <t>ORD-1752</t>
  </si>
  <si>
    <t>ORD-1755</t>
  </si>
  <si>
    <t>ORD-1759</t>
  </si>
  <si>
    <t>ORD-1764</t>
  </si>
  <si>
    <t>ORD-1765</t>
  </si>
  <si>
    <t>ORD-1766</t>
  </si>
  <si>
    <t>ORD-1768</t>
  </si>
  <si>
    <t>ORD-1770</t>
  </si>
  <si>
    <t>ORD-1773</t>
  </si>
  <si>
    <t>ORD-1776</t>
  </si>
  <si>
    <t>ORD-1779</t>
  </si>
  <si>
    <t>ORD-1782</t>
  </si>
  <si>
    <t>ORD-1783</t>
  </si>
  <si>
    <t>ORD-1795</t>
  </si>
  <si>
    <t>ORD-1801</t>
  </si>
  <si>
    <t>ORD-1803</t>
  </si>
  <si>
    <t>ORD-1805</t>
  </si>
  <si>
    <t>ORD-1809</t>
  </si>
  <si>
    <t>ORD-1812</t>
  </si>
  <si>
    <t>ORD-1813</t>
  </si>
  <si>
    <t>ORD-1820</t>
  </si>
  <si>
    <t>ORD-1822</t>
  </si>
  <si>
    <t>ORD-1823</t>
  </si>
  <si>
    <t>ORD-1824</t>
  </si>
  <si>
    <t>ORD-1832</t>
  </si>
  <si>
    <t>ORD-1840</t>
  </si>
  <si>
    <t>ORD-1844</t>
  </si>
  <si>
    <t>ORD-1849</t>
  </si>
  <si>
    <t>ORD-1855</t>
  </si>
  <si>
    <t>ORD-1859</t>
  </si>
  <si>
    <t>ORD-1864</t>
  </si>
  <si>
    <t>ORD-1865</t>
  </si>
  <si>
    <t>ORD-1866</t>
  </si>
  <si>
    <t>ORD-1875</t>
  </si>
  <si>
    <t>ORD-1885</t>
  </si>
  <si>
    <t>ORD-1889</t>
  </si>
  <si>
    <t>ORD-1894</t>
  </si>
  <si>
    <t>ORD-1914</t>
  </si>
  <si>
    <t>ORD-1916</t>
  </si>
  <si>
    <t>ORD-1918</t>
  </si>
  <si>
    <t>ORD-1921</t>
  </si>
  <si>
    <t>ORD-1923</t>
  </si>
  <si>
    <t>ORD-1927</t>
  </si>
  <si>
    <t>ORD-1929</t>
  </si>
  <si>
    <t>ORD-1935</t>
  </si>
  <si>
    <t>ORD-1936</t>
  </si>
  <si>
    <t>ORD-1944</t>
  </si>
  <si>
    <t>ORD-1947</t>
  </si>
  <si>
    <t>ORD-1949</t>
  </si>
  <si>
    <t>ORD-1963</t>
  </si>
  <si>
    <t>ORD-1976</t>
  </si>
  <si>
    <t>ORD-1978</t>
  </si>
  <si>
    <t>ORD-1980</t>
  </si>
  <si>
    <t>ORD-1981</t>
  </si>
  <si>
    <t>ORD-1988</t>
  </si>
  <si>
    <t>ORD-1989</t>
  </si>
  <si>
    <t>ORD-1990</t>
  </si>
  <si>
    <t>ORD-1993</t>
  </si>
  <si>
    <t>ORD-1998</t>
  </si>
  <si>
    <t>ORD-1000</t>
  </si>
  <si>
    <t>ORD-1007</t>
  </si>
  <si>
    <t>ORD-1010</t>
  </si>
  <si>
    <t>ORD-1019</t>
  </si>
  <si>
    <t>ORD-1020</t>
  </si>
  <si>
    <t>ORD-1030</t>
  </si>
  <si>
    <t>ORD-1051</t>
  </si>
  <si>
    <t>ORD-1055</t>
  </si>
  <si>
    <t>ORD-1056</t>
  </si>
  <si>
    <t>ORD-1059</t>
  </si>
  <si>
    <t>ORD-1067</t>
  </si>
  <si>
    <t>ORD-1068</t>
  </si>
  <si>
    <t>ORD-1071</t>
  </si>
  <si>
    <t>ORD-1073</t>
  </si>
  <si>
    <t>ORD-1076</t>
  </si>
  <si>
    <t>ORD-1078</t>
  </si>
  <si>
    <t>ORD-1084</t>
  </si>
  <si>
    <t>ORD-1087</t>
  </si>
  <si>
    <t>ORD-1088</t>
  </si>
  <si>
    <t>ORD-1097</t>
  </si>
  <si>
    <t>ORD-1098</t>
  </si>
  <si>
    <t>ORD-1105</t>
  </si>
  <si>
    <t>ORD-1107</t>
  </si>
  <si>
    <t>ORD-1108</t>
  </si>
  <si>
    <t>ORD-1109</t>
  </si>
  <si>
    <t>ORD-1110</t>
  </si>
  <si>
    <t>ORD-1113</t>
  </si>
  <si>
    <t>ORD-1117</t>
  </si>
  <si>
    <t>ORD-1120</t>
  </si>
  <si>
    <t>ORD-1123</t>
  </si>
  <si>
    <t>ORD-1135</t>
  </si>
  <si>
    <t>ORD-1136</t>
  </si>
  <si>
    <t>ORD-1145</t>
  </si>
  <si>
    <t>ORD-1148</t>
  </si>
  <si>
    <t>ORD-1150</t>
  </si>
  <si>
    <t>ORD-1153</t>
  </si>
  <si>
    <t>ORD-1161</t>
  </si>
  <si>
    <t>ORD-1165</t>
  </si>
  <si>
    <t>ORD-1169</t>
  </si>
  <si>
    <t>ORD-1171</t>
  </si>
  <si>
    <t>ORD-1178</t>
  </si>
  <si>
    <t>ORD-1179</t>
  </si>
  <si>
    <t>ORD-1180</t>
  </si>
  <si>
    <t>ORD-1191</t>
  </si>
  <si>
    <t>ORD-1193</t>
  </si>
  <si>
    <t>ORD-1200</t>
  </si>
  <si>
    <t>ORD-1203</t>
  </si>
  <si>
    <t>ORD-1207</t>
  </si>
  <si>
    <t>ORD-1211</t>
  </si>
  <si>
    <t>ORD-1213</t>
  </si>
  <si>
    <t>ORD-1215</t>
  </si>
  <si>
    <t>ORD-1218</t>
  </si>
  <si>
    <t>ORD-1220</t>
  </si>
  <si>
    <t>ORD-1221</t>
  </si>
  <si>
    <t>ORD-1222</t>
  </si>
  <si>
    <t>ORD-1233</t>
  </si>
  <si>
    <t>ORD-1237</t>
  </si>
  <si>
    <t>ORD-1249</t>
  </si>
  <si>
    <t>ORD-1250</t>
  </si>
  <si>
    <t>ORD-1257</t>
  </si>
  <si>
    <t>ORD-1258</t>
  </si>
  <si>
    <t>ORD-1269</t>
  </si>
  <si>
    <t>ORD-1273</t>
  </si>
  <si>
    <t>ORD-1275</t>
  </si>
  <si>
    <t>ORD-1277</t>
  </si>
  <si>
    <t>ORD-1281</t>
  </si>
  <si>
    <t>ORD-1284</t>
  </si>
  <si>
    <t>ORD-1286</t>
  </si>
  <si>
    <t>ORD-1287</t>
  </si>
  <si>
    <t>ORD-1288</t>
  </si>
  <si>
    <t>ORD-1289</t>
  </si>
  <si>
    <t>ORD-1295</t>
  </si>
  <si>
    <t>ORD-1297</t>
  </si>
  <si>
    <t>ORD-1306</t>
  </si>
  <si>
    <t>ORD-1310</t>
  </si>
  <si>
    <t>ORD-1315</t>
  </si>
  <si>
    <t>ORD-1321</t>
  </si>
  <si>
    <t>ORD-1322</t>
  </si>
  <si>
    <t>ORD-1324</t>
  </si>
  <si>
    <t>ORD-1329</t>
  </si>
  <si>
    <t>ORD-1338</t>
  </si>
  <si>
    <t>ORD-1339</t>
  </si>
  <si>
    <t>ORD-1341</t>
  </si>
  <si>
    <t>ORD-1343</t>
  </si>
  <si>
    <t>ORD-1345</t>
  </si>
  <si>
    <t>ORD-1349</t>
  </si>
  <si>
    <t>ORD-1358</t>
  </si>
  <si>
    <t>ORD-1360</t>
  </si>
  <si>
    <t>ORD-1362</t>
  </si>
  <si>
    <t>ORD-1364</t>
  </si>
  <si>
    <t>ORD-1374</t>
  </si>
  <si>
    <t>ORD-1382</t>
  </si>
  <si>
    <t>ORD-1386</t>
  </si>
  <si>
    <t>ORD-1395</t>
  </si>
  <si>
    <t>ORD-1396</t>
  </si>
  <si>
    <t>ORD-1419</t>
  </si>
  <si>
    <t>ORD-1422</t>
  </si>
  <si>
    <t>ORD-1430</t>
  </si>
  <si>
    <t>ORD-1466</t>
  </si>
  <si>
    <t>ORD-1471</t>
  </si>
  <si>
    <t>ORD-1474</t>
  </si>
  <si>
    <t>ORD-1479</t>
  </si>
  <si>
    <t>ORD-1481</t>
  </si>
  <si>
    <t>ORD-1486</t>
  </si>
  <si>
    <t>ORD-1487</t>
  </si>
  <si>
    <t>ORD-1492</t>
  </si>
  <si>
    <t>ORD-1496</t>
  </si>
  <si>
    <t>ORD-1498</t>
  </si>
  <si>
    <t>ORD-1499</t>
  </si>
  <si>
    <t>ORD-1507</t>
  </si>
  <si>
    <t>ORD-1510</t>
  </si>
  <si>
    <t>ORD-1512</t>
  </si>
  <si>
    <t>ORD-1518</t>
  </si>
  <si>
    <t>ORD-1520</t>
  </si>
  <si>
    <t>ORD-1523</t>
  </si>
  <si>
    <t>ORD-1529</t>
  </si>
  <si>
    <t>ORD-1530</t>
  </si>
  <si>
    <t>ORD-1532</t>
  </si>
  <si>
    <t>ORD-1534</t>
  </si>
  <si>
    <t>ORD-1538</t>
  </si>
  <si>
    <t>ORD-1539</t>
  </si>
  <si>
    <t>ORD-1552</t>
  </si>
  <si>
    <t>ORD-1556</t>
  </si>
  <si>
    <t>ORD-1558</t>
  </si>
  <si>
    <t>ORD-1565</t>
  </si>
  <si>
    <t>ORD-1570</t>
  </si>
  <si>
    <t>ORD-1574</t>
  </si>
  <si>
    <t>ORD-1578</t>
  </si>
  <si>
    <t>ORD-1581</t>
  </si>
  <si>
    <t>ORD-1596</t>
  </si>
  <si>
    <t>ORD-1598</t>
  </si>
  <si>
    <t>ORD-1604</t>
  </si>
  <si>
    <t>ORD-1612</t>
  </si>
  <si>
    <t>ORD-1613</t>
  </si>
  <si>
    <t>ORD-1618</t>
  </si>
  <si>
    <t>ORD-1622</t>
  </si>
  <si>
    <t>ORD-1624</t>
  </si>
  <si>
    <t>ORD-1625</t>
  </si>
  <si>
    <t>ORD-1632</t>
  </si>
  <si>
    <t>ORD-1634</t>
  </si>
  <si>
    <t>ORD-1641</t>
  </si>
  <si>
    <t>ORD-1644</t>
  </si>
  <si>
    <t>ORD-1645</t>
  </si>
  <si>
    <t>ORD-1647</t>
  </si>
  <si>
    <t>ORD-1655</t>
  </si>
  <si>
    <t>ORD-1670</t>
  </si>
  <si>
    <t>ORD-1671</t>
  </si>
  <si>
    <t>ORD-1678</t>
  </si>
  <si>
    <t>ORD-1679</t>
  </si>
  <si>
    <t>ORD-1681</t>
  </si>
  <si>
    <t>ORD-1684</t>
  </si>
  <si>
    <t>ORD-1685</t>
  </si>
  <si>
    <t>ORD-1687</t>
  </si>
  <si>
    <t>ORD-1697</t>
  </si>
  <si>
    <t>ORD-1701</t>
  </si>
  <si>
    <t>ORD-1705</t>
  </si>
  <si>
    <t>ORD-1711</t>
  </si>
  <si>
    <t>ORD-1717</t>
  </si>
  <si>
    <t>ORD-1734</t>
  </si>
  <si>
    <t>ORD-1738</t>
  </si>
  <si>
    <t>ORD-1753</t>
  </si>
  <si>
    <t>ORD-1772</t>
  </si>
  <si>
    <t>ORD-1778</t>
  </si>
  <si>
    <t>ORD-1781</t>
  </si>
  <si>
    <t>ORD-1785</t>
  </si>
  <si>
    <t>ORD-1792</t>
  </si>
  <si>
    <t>ORD-1797</t>
  </si>
  <si>
    <t>ORD-1798</t>
  </si>
  <si>
    <t>ORD-1799</t>
  </si>
  <si>
    <t>ORD-1806</t>
  </si>
  <si>
    <t>ORD-1808</t>
  </si>
  <si>
    <t>ORD-1810</t>
  </si>
  <si>
    <t>ORD-1814</t>
  </si>
  <si>
    <t>ORD-1825</t>
  </si>
  <si>
    <t>ORD-1826</t>
  </si>
  <si>
    <t>ORD-1830</t>
  </si>
  <si>
    <t>ORD-1835</t>
  </si>
  <si>
    <t>ORD-1843</t>
  </si>
  <si>
    <t>ORD-1846</t>
  </si>
  <si>
    <t>ORD-1851</t>
  </si>
  <si>
    <t>ORD-1856</t>
  </si>
  <si>
    <t>ORD-1867</t>
  </si>
  <si>
    <t>ORD-1868</t>
  </si>
  <si>
    <t>ORD-1869</t>
  </si>
  <si>
    <t>ORD-1870</t>
  </si>
  <si>
    <t>ORD-1871</t>
  </si>
  <si>
    <t>ORD-1877</t>
  </si>
  <si>
    <t>ORD-1878</t>
  </si>
  <si>
    <t>ORD-1883</t>
  </si>
  <si>
    <t>ORD-1884</t>
  </si>
  <si>
    <t>ORD-1888</t>
  </si>
  <si>
    <t>ORD-1892</t>
  </si>
  <si>
    <t>ORD-1893</t>
  </si>
  <si>
    <t>ORD-1910</t>
  </si>
  <si>
    <t>ORD-1912</t>
  </si>
  <si>
    <t>ORD-1932</t>
  </si>
  <si>
    <t>ORD-1937</t>
  </si>
  <si>
    <t>ORD-1939</t>
  </si>
  <si>
    <t>ORD-1940</t>
  </si>
  <si>
    <t>ORD-1942</t>
  </si>
  <si>
    <t>ORD-1946</t>
  </si>
  <si>
    <t>ORD-1955</t>
  </si>
  <si>
    <t>ORD-1956</t>
  </si>
  <si>
    <t>ORD-1958</t>
  </si>
  <si>
    <t>ORD-1960</t>
  </si>
  <si>
    <t>ORD-1961</t>
  </si>
  <si>
    <t>ORD-1964</t>
  </si>
  <si>
    <t>ORD-1967</t>
  </si>
  <si>
    <t>ORD-1971</t>
  </si>
  <si>
    <t>ORD-1986</t>
  </si>
  <si>
    <t>ORD-1994</t>
  </si>
  <si>
    <t>ORD-1997</t>
  </si>
  <si>
    <t>ORD-1001</t>
  </si>
  <si>
    <t>ORD-1002</t>
  </si>
  <si>
    <t>ORD-1005</t>
  </si>
  <si>
    <t>ORD-1009</t>
  </si>
  <si>
    <t>ORD-1017</t>
  </si>
  <si>
    <t>ORD-1022</t>
  </si>
  <si>
    <t>ORD-1024</t>
  </si>
  <si>
    <t>ORD-1026</t>
  </si>
  <si>
    <t>ORD-1031</t>
  </si>
  <si>
    <t>ORD-1032</t>
  </si>
  <si>
    <t>ORD-1036</t>
  </si>
  <si>
    <t>ORD-1038</t>
  </si>
  <si>
    <t>ORD-1039</t>
  </si>
  <si>
    <t>ORD-1041</t>
  </si>
  <si>
    <t>ORD-1045</t>
  </si>
  <si>
    <t>ORD-1046</t>
  </si>
  <si>
    <t>ORD-1049</t>
  </si>
  <si>
    <t>ORD-1052</t>
  </si>
  <si>
    <t>ORD-1058</t>
  </si>
  <si>
    <t>ORD-1060</t>
  </si>
  <si>
    <t>ORD-1066</t>
  </si>
  <si>
    <t>ORD-1072</t>
  </si>
  <si>
    <t>ORD-1080</t>
  </si>
  <si>
    <t>ORD-1090</t>
  </si>
  <si>
    <t>ORD-1095</t>
  </si>
  <si>
    <t>ORD-1106</t>
  </si>
  <si>
    <t>ORD-1112</t>
  </si>
  <si>
    <t>ORD-1121</t>
  </si>
  <si>
    <t>ORD-1126</t>
  </si>
  <si>
    <t>ORD-1132</t>
  </si>
  <si>
    <t>ORD-1134</t>
  </si>
  <si>
    <t>ORD-1138</t>
  </si>
  <si>
    <t>ORD-1143</t>
  </si>
  <si>
    <t>ORD-1144</t>
  </si>
  <si>
    <t>ORD-1147</t>
  </si>
  <si>
    <t>ORD-1152</t>
  </si>
  <si>
    <t>ORD-1158</t>
  </si>
  <si>
    <t>ORD-1172</t>
  </si>
  <si>
    <t>ORD-1173</t>
  </si>
  <si>
    <t>ORD-1176</t>
  </si>
  <si>
    <t>ORD-1177</t>
  </si>
  <si>
    <t>ORD-1187</t>
  </si>
  <si>
    <t>ORD-1192</t>
  </si>
  <si>
    <t>ORD-1195</t>
  </si>
  <si>
    <t>ORD-1198</t>
  </si>
  <si>
    <t>ORD-1208</t>
  </si>
  <si>
    <t>ORD-1209</t>
  </si>
  <si>
    <t>ORD-1214</t>
  </si>
  <si>
    <t>ORD-1217</t>
  </si>
  <si>
    <t>ORD-1223</t>
  </si>
  <si>
    <t>ORD-1225</t>
  </si>
  <si>
    <t>ORD-1227</t>
  </si>
  <si>
    <t>ORD-1231</t>
  </si>
  <si>
    <t>ORD-1235</t>
  </si>
  <si>
    <t>ORD-1239</t>
  </si>
  <si>
    <t>ORD-1240</t>
  </si>
  <si>
    <t>ORD-1243</t>
  </si>
  <si>
    <t>ORD-1244</t>
  </si>
  <si>
    <t>ORD-1246</t>
  </si>
  <si>
    <t>ORD-1251</t>
  </si>
  <si>
    <t>ORD-1254</t>
  </si>
  <si>
    <t>ORD-1261</t>
  </si>
  <si>
    <t>ORD-1262</t>
  </si>
  <si>
    <t>ORD-1264</t>
  </si>
  <si>
    <t>ORD-1265</t>
  </si>
  <si>
    <t>ORD-1271</t>
  </si>
  <si>
    <t>ORD-1274</t>
  </si>
  <si>
    <t>ORD-1276</t>
  </si>
  <si>
    <t>ORD-1279</t>
  </si>
  <si>
    <t>ORD-1282</t>
  </si>
  <si>
    <t>ORD-1291</t>
  </si>
  <si>
    <t>ORD-1292</t>
  </si>
  <si>
    <t>ORD-1294</t>
  </si>
  <si>
    <t>ORD-1296</t>
  </si>
  <si>
    <t>ORD-1300</t>
  </si>
  <si>
    <t>ORD-1303</t>
  </si>
  <si>
    <t>ORD-1309</t>
  </si>
  <si>
    <t>ORD-1313</t>
  </si>
  <si>
    <t>ORD-1327</t>
  </si>
  <si>
    <t>ORD-1331</t>
  </si>
  <si>
    <t>ORD-1346</t>
  </si>
  <si>
    <t>ORD-1347</t>
  </si>
  <si>
    <t>ORD-1353</t>
  </si>
  <si>
    <t>ORD-1355</t>
  </si>
  <si>
    <t>ORD-1356</t>
  </si>
  <si>
    <t>ORD-1371</t>
  </si>
  <si>
    <t>ORD-1372</t>
  </si>
  <si>
    <t>ORD-1373</t>
  </si>
  <si>
    <t>ORD-1381</t>
  </si>
  <si>
    <t>ORD-1389</t>
  </si>
  <si>
    <t>ORD-1390</t>
  </si>
  <si>
    <t>ORD-1405</t>
  </si>
  <si>
    <t>ORD-1407</t>
  </si>
  <si>
    <t>ORD-1412</t>
  </si>
  <si>
    <t>ORD-1414</t>
  </si>
  <si>
    <t>ORD-1416</t>
  </si>
  <si>
    <t>ORD-1420</t>
  </si>
  <si>
    <t>ORD-1424</t>
  </si>
  <si>
    <t>ORD-1443</t>
  </si>
  <si>
    <t>ORD-1447</t>
  </si>
  <si>
    <t>ORD-1450</t>
  </si>
  <si>
    <t>ORD-1455</t>
  </si>
  <si>
    <t>ORD-1459</t>
  </si>
  <si>
    <t>ORD-1465</t>
  </si>
  <si>
    <t>ORD-1467</t>
  </si>
  <si>
    <t>ORD-1468</t>
  </si>
  <si>
    <t>ORD-1470</t>
  </si>
  <si>
    <t>ORD-1480</t>
  </si>
  <si>
    <t>ORD-1484</t>
  </si>
  <si>
    <t>ORD-1489</t>
  </si>
  <si>
    <t>ORD-1500</t>
  </si>
  <si>
    <t>ORD-1503</t>
  </si>
  <si>
    <t>ORD-1513</t>
  </si>
  <si>
    <t>ORD-1515</t>
  </si>
  <si>
    <t>ORD-1519</t>
  </si>
  <si>
    <t>ORD-1533</t>
  </si>
  <si>
    <t>ORD-1535</t>
  </si>
  <si>
    <t>ORD-1545</t>
  </si>
  <si>
    <t>ORD-1549</t>
  </si>
  <si>
    <t>ORD-1559</t>
  </si>
  <si>
    <t>ORD-1563</t>
  </si>
  <si>
    <t>ORD-1571</t>
  </si>
  <si>
    <t>ORD-1573</t>
  </si>
  <si>
    <t>ORD-1582</t>
  </si>
  <si>
    <t>ORD-1587</t>
  </si>
  <si>
    <t>ORD-1592</t>
  </si>
  <si>
    <t>ORD-1593</t>
  </si>
  <si>
    <t>ORD-1601</t>
  </si>
  <si>
    <t>ORD-1607</t>
  </si>
  <si>
    <t>ORD-1611</t>
  </si>
  <si>
    <t>ORD-1623</t>
  </si>
  <si>
    <t>ORD-1627</t>
  </si>
  <si>
    <t>ORD-1633</t>
  </si>
  <si>
    <t>ORD-1637</t>
  </si>
  <si>
    <t>ORD-1638</t>
  </si>
  <si>
    <t>ORD-1642</t>
  </si>
  <si>
    <t>ORD-1648</t>
  </si>
  <si>
    <t>ORD-1653</t>
  </si>
  <si>
    <t>ORD-1656</t>
  </si>
  <si>
    <t>ORD-1657</t>
  </si>
  <si>
    <t>ORD-1659</t>
  </si>
  <si>
    <t>ORD-1662</t>
  </si>
  <si>
    <t>ORD-1665</t>
  </si>
  <si>
    <t>ORD-1666</t>
  </si>
  <si>
    <t>ORD-1672</t>
  </si>
  <si>
    <t>ORD-1674</t>
  </si>
  <si>
    <t>ORD-1686</t>
  </si>
  <si>
    <t>ORD-1688</t>
  </si>
  <si>
    <t>ORD-1690</t>
  </si>
  <si>
    <t>ORD-1691</t>
  </si>
  <si>
    <t>ORD-1696</t>
  </si>
  <si>
    <t>ORD-1702</t>
  </si>
  <si>
    <t>ORD-1708</t>
  </si>
  <si>
    <t>ORD-1710</t>
  </si>
  <si>
    <t>ORD-1712</t>
  </si>
  <si>
    <t>ORD-1713</t>
  </si>
  <si>
    <t>ORD-1714</t>
  </si>
  <si>
    <t>ORD-1719</t>
  </si>
  <si>
    <t>ORD-1721</t>
  </si>
  <si>
    <t>ORD-1722</t>
  </si>
  <si>
    <t>ORD-1724</t>
  </si>
  <si>
    <t>ORD-1731</t>
  </si>
  <si>
    <t>ORD-1735</t>
  </si>
  <si>
    <t>ORD-1740</t>
  </si>
  <si>
    <t>ORD-1750</t>
  </si>
  <si>
    <t>ORD-1754</t>
  </si>
  <si>
    <t>ORD-1756</t>
  </si>
  <si>
    <t>ORD-1762</t>
  </si>
  <si>
    <t>ORD-1767</t>
  </si>
  <si>
    <t>ORD-1774</t>
  </si>
  <si>
    <t>ORD-1775</t>
  </si>
  <si>
    <t>ORD-1777</t>
  </si>
  <si>
    <t>ORD-1780</t>
  </si>
  <si>
    <t>ORD-1784</t>
  </si>
  <si>
    <t>ORD-1791</t>
  </si>
  <si>
    <t>ORD-1794</t>
  </si>
  <si>
    <t>ORD-1796</t>
  </si>
  <si>
    <t>ORD-1815</t>
  </si>
  <si>
    <t>ORD-1816</t>
  </si>
  <si>
    <t>ORD-1831</t>
  </si>
  <si>
    <t>ORD-1836</t>
  </si>
  <si>
    <t>ORD-1841</t>
  </si>
  <si>
    <t>ORD-1845</t>
  </si>
  <si>
    <t>ORD-1853</t>
  </si>
  <si>
    <t>ORD-1857</t>
  </si>
  <si>
    <t>ORD-1862</t>
  </si>
  <si>
    <t>ORD-1882</t>
  </si>
  <si>
    <t>ORD-1887</t>
  </si>
  <si>
    <t>ORD-1895</t>
  </si>
  <si>
    <t>ORD-1897</t>
  </si>
  <si>
    <t>ORD-1899</t>
  </si>
  <si>
    <t>ORD-1900</t>
  </si>
  <si>
    <t>ORD-1903</t>
  </si>
  <si>
    <t>ORD-1909</t>
  </si>
  <si>
    <t>ORD-1913</t>
  </si>
  <si>
    <t>ORD-1917</t>
  </si>
  <si>
    <t>ORD-1919</t>
  </si>
  <si>
    <t>ORD-1920</t>
  </si>
  <si>
    <t>ORD-1925</t>
  </si>
  <si>
    <t>ORD-1928</t>
  </si>
  <si>
    <t>ORD-1933</t>
  </si>
  <si>
    <t>ORD-1934</t>
  </si>
  <si>
    <t>ORD-1945</t>
  </si>
  <si>
    <t>ORD-1950</t>
  </si>
  <si>
    <t>ORD-1954</t>
  </si>
  <si>
    <t>ORD-1966</t>
  </si>
  <si>
    <t>ORD-1969</t>
  </si>
  <si>
    <t>ORD-1972</t>
  </si>
  <si>
    <t>ORD-1975</t>
  </si>
  <si>
    <t>ORD-1977</t>
  </si>
  <si>
    <t>ORD-1983</t>
  </si>
  <si>
    <t>ORD-1984</t>
  </si>
  <si>
    <t>ORD-1995</t>
  </si>
  <si>
    <t>ORD-1996</t>
  </si>
  <si>
    <t>Unit_COGS_EUR</t>
  </si>
  <si>
    <t>Product_Name</t>
  </si>
  <si>
    <t>Mfg_Location</t>
  </si>
  <si>
    <t>Base_COGS_EUR</t>
  </si>
  <si>
    <t>Nano Capacitor</t>
  </si>
  <si>
    <t>South Korea</t>
  </si>
  <si>
    <t>Power Sensor</t>
  </si>
  <si>
    <t>EV Microcontroller</t>
  </si>
  <si>
    <t>GPU Unit</t>
  </si>
  <si>
    <t>Edge Processor</t>
  </si>
  <si>
    <t>Smart Relay</t>
  </si>
  <si>
    <t>AI Chipset</t>
  </si>
  <si>
    <t>USA</t>
  </si>
  <si>
    <t>Germany</t>
  </si>
  <si>
    <t>Logic Board</t>
  </si>
  <si>
    <t>Japan</t>
  </si>
  <si>
    <t>Taiwan</t>
  </si>
  <si>
    <t>Total_Base_COGS_EUR</t>
  </si>
  <si>
    <t>Base_Shipping_USD</t>
  </si>
  <si>
    <t>Supplier_ID</t>
  </si>
  <si>
    <t>Transport_Method</t>
  </si>
  <si>
    <t>Region</t>
  </si>
  <si>
    <t>Standard_Lead_Time_Days</t>
  </si>
  <si>
    <t>Base_Shipping_Cost_USD</t>
  </si>
  <si>
    <t>Supplier_Name</t>
  </si>
  <si>
    <t>SUP-108</t>
  </si>
  <si>
    <t>Ocean</t>
  </si>
  <si>
    <t>Global Freight</t>
  </si>
  <si>
    <t>SUP-111</t>
  </si>
  <si>
    <t>SUP-117</t>
  </si>
  <si>
    <t>Asia Dynamics</t>
  </si>
  <si>
    <t>SUP-119</t>
  </si>
  <si>
    <t>SUP-121</t>
  </si>
  <si>
    <t>Air</t>
  </si>
  <si>
    <t>Euro Assembly Ltd</t>
  </si>
  <si>
    <t>SUP-125</t>
  </si>
  <si>
    <t>SUP-130</t>
  </si>
  <si>
    <t>SUP-132</t>
  </si>
  <si>
    <t>Rail</t>
  </si>
  <si>
    <t>SUP-133</t>
  </si>
  <si>
    <t>SUP-137</t>
  </si>
  <si>
    <t>SUP-138</t>
  </si>
  <si>
    <t>SUP-139</t>
  </si>
  <si>
    <t>SUP-142</t>
  </si>
  <si>
    <t>SUP-147</t>
  </si>
  <si>
    <t>Techcorp_Taiwan</t>
  </si>
  <si>
    <t>SUP-155</t>
  </si>
  <si>
    <t>SUP-164</t>
  </si>
  <si>
    <t>SUP-166</t>
  </si>
  <si>
    <t>SUP-168</t>
  </si>
  <si>
    <t>SUP-171</t>
  </si>
  <si>
    <t>SUP-173</t>
  </si>
  <si>
    <t>SUP-176</t>
  </si>
  <si>
    <t>SUP-191</t>
  </si>
  <si>
    <t>SUP-193</t>
  </si>
  <si>
    <t>SUP-196</t>
  </si>
  <si>
    <t>SUP-199</t>
  </si>
  <si>
    <t>SUP-217</t>
  </si>
  <si>
    <t>SUP-219</t>
  </si>
  <si>
    <t>SUP-223</t>
  </si>
  <si>
    <t>SUP-226</t>
  </si>
  <si>
    <t>SUP-231</t>
  </si>
  <si>
    <t>SUP-235</t>
  </si>
  <si>
    <t>SUP-243</t>
  </si>
  <si>
    <t>SUP-253</t>
  </si>
  <si>
    <t>SUP-257</t>
  </si>
  <si>
    <t>SUP-258</t>
  </si>
  <si>
    <t>SUP-261</t>
  </si>
  <si>
    <t>SUP-264</t>
  </si>
  <si>
    <t>SUP-270</t>
  </si>
  <si>
    <t>SUP-279</t>
  </si>
  <si>
    <t>SUP-287</t>
  </si>
  <si>
    <t>SUP-297</t>
  </si>
  <si>
    <t>SUP-312</t>
  </si>
  <si>
    <t>SUP-334</t>
  </si>
  <si>
    <t>SUP-338</t>
  </si>
  <si>
    <t>SUP-341</t>
  </si>
  <si>
    <t>SUP-342</t>
  </si>
  <si>
    <t>SUP-344</t>
  </si>
  <si>
    <t>SUP-352</t>
  </si>
  <si>
    <t>SUP-362</t>
  </si>
  <si>
    <t>SUP-367</t>
  </si>
  <si>
    <t>SUP-369</t>
  </si>
  <si>
    <t>SUP-374</t>
  </si>
  <si>
    <t>SUP-377</t>
  </si>
  <si>
    <t>SUP-383</t>
  </si>
  <si>
    <t>SUP-385</t>
  </si>
  <si>
    <t>SUP-387</t>
  </si>
  <si>
    <t>SUP-388</t>
  </si>
  <si>
    <t>SUP-389</t>
  </si>
  <si>
    <t>SUP-398</t>
  </si>
  <si>
    <t>SUP-400</t>
  </si>
  <si>
    <t>SUP-403</t>
  </si>
  <si>
    <t>SUP-412</t>
  </si>
  <si>
    <t>SUP-421</t>
  </si>
  <si>
    <t>SUP-422</t>
  </si>
  <si>
    <t>SUP-423</t>
  </si>
  <si>
    <t>SUP-426</t>
  </si>
  <si>
    <t>SUP-431</t>
  </si>
  <si>
    <t>SUP-439</t>
  </si>
  <si>
    <t>SUP-441</t>
  </si>
  <si>
    <t>SUP-445</t>
  </si>
  <si>
    <t>SUP-455</t>
  </si>
  <si>
    <t>SUP-460</t>
  </si>
  <si>
    <t>SUP-473</t>
  </si>
  <si>
    <t>SUP-489</t>
  </si>
  <si>
    <t>SUP-496</t>
  </si>
  <si>
    <t>SUP-499</t>
  </si>
  <si>
    <t>SUP-517</t>
  </si>
  <si>
    <t>SUP-521</t>
  </si>
  <si>
    <t>SUP-525</t>
  </si>
  <si>
    <t>SUP-546</t>
  </si>
  <si>
    <t>SUP-547</t>
  </si>
  <si>
    <t>SUP-551</t>
  </si>
  <si>
    <t>SUP-552</t>
  </si>
  <si>
    <t>SUP-553</t>
  </si>
  <si>
    <t>SUP-555</t>
  </si>
  <si>
    <t>SUP-559</t>
  </si>
  <si>
    <t>SUP-563</t>
  </si>
  <si>
    <t>SUP-572</t>
  </si>
  <si>
    <t>SUP-584</t>
  </si>
  <si>
    <t>SUP-599</t>
  </si>
  <si>
    <t>SUP-616</t>
  </si>
  <si>
    <t>SUP-617</t>
  </si>
  <si>
    <t>SUP-625</t>
  </si>
  <si>
    <t>SUP-628</t>
  </si>
  <si>
    <t>SUP-636</t>
  </si>
  <si>
    <t>SUP-637</t>
  </si>
  <si>
    <t>SUP-638</t>
  </si>
  <si>
    <t>SUP-640</t>
  </si>
  <si>
    <t>SUP-653</t>
  </si>
  <si>
    <t>SUP-656</t>
  </si>
  <si>
    <t>SUP-664</t>
  </si>
  <si>
    <t>SUP-667</t>
  </si>
  <si>
    <t>SUP-668</t>
  </si>
  <si>
    <t>SUP-670</t>
  </si>
  <si>
    <t>SUP-672</t>
  </si>
  <si>
    <t>SUP-679</t>
  </si>
  <si>
    <t>SUP-686</t>
  </si>
  <si>
    <t>SUP-690</t>
  </si>
  <si>
    <t>SUP-691</t>
  </si>
  <si>
    <t>SUP-694</t>
  </si>
  <si>
    <t>SUP-705</t>
  </si>
  <si>
    <t>SUP-710</t>
  </si>
  <si>
    <t>SUP-714</t>
  </si>
  <si>
    <t>SUP-729</t>
  </si>
  <si>
    <t>SUP-734</t>
  </si>
  <si>
    <t>SUP-735</t>
  </si>
  <si>
    <t>SUP-736</t>
  </si>
  <si>
    <t>SUP-737</t>
  </si>
  <si>
    <t>SUP-742</t>
  </si>
  <si>
    <t>SUP-751</t>
  </si>
  <si>
    <t>SUP-755</t>
  </si>
  <si>
    <t>SUP-756</t>
  </si>
  <si>
    <t>SUP-758</t>
  </si>
  <si>
    <t>SUP-773</t>
  </si>
  <si>
    <t>SUP-774</t>
  </si>
  <si>
    <t>SUP-778</t>
  </si>
  <si>
    <t>SUP-781</t>
  </si>
  <si>
    <t>SUP-788</t>
  </si>
  <si>
    <t>SUP-790</t>
  </si>
  <si>
    <t>SUP-793</t>
  </si>
  <si>
    <t>SUP-794</t>
  </si>
  <si>
    <t>SUP-797</t>
  </si>
  <si>
    <t>SUP-812</t>
  </si>
  <si>
    <t>SUP-819</t>
  </si>
  <si>
    <t>SUP-827</t>
  </si>
  <si>
    <t>SUP-835</t>
  </si>
  <si>
    <t>SUP-837</t>
  </si>
  <si>
    <t>SUP-840</t>
  </si>
  <si>
    <t>SUP-843</t>
  </si>
  <si>
    <t>SUP-845</t>
  </si>
  <si>
    <t>SUP-847</t>
  </si>
  <si>
    <t>SUP-855</t>
  </si>
  <si>
    <t>SUP-864</t>
  </si>
  <si>
    <t>SUP-866</t>
  </si>
  <si>
    <t>SUP-872</t>
  </si>
  <si>
    <t>SUP-879</t>
  </si>
  <si>
    <t>SUP-881</t>
  </si>
  <si>
    <t>SUP-892</t>
  </si>
  <si>
    <t>SUP-894</t>
  </si>
  <si>
    <t>SUP-897</t>
  </si>
  <si>
    <t>SUP-901</t>
  </si>
  <si>
    <t>SUP-917</t>
  </si>
  <si>
    <t>SUP-922</t>
  </si>
  <si>
    <t>SUP-930</t>
  </si>
  <si>
    <t>SUP-935</t>
  </si>
  <si>
    <t>SUP-948</t>
  </si>
  <si>
    <t>SUP-964</t>
  </si>
  <si>
    <t>SUP-994</t>
  </si>
  <si>
    <t>SUP-1018</t>
  </si>
  <si>
    <t>SUP-1030</t>
  </si>
  <si>
    <t>SUP-1034</t>
  </si>
  <si>
    <t>SUP-1038</t>
  </si>
  <si>
    <t>SUP-1039</t>
  </si>
  <si>
    <t>SUP-1044</t>
  </si>
  <si>
    <t>SUP-1052</t>
  </si>
  <si>
    <t>SUP-1063</t>
  </si>
  <si>
    <t>SUP-1072</t>
  </si>
  <si>
    <t>SUP-1083</t>
  </si>
  <si>
    <t>SUP-1086</t>
  </si>
  <si>
    <t>SUP-1088</t>
  </si>
  <si>
    <t>SUP-1090</t>
  </si>
  <si>
    <t>SUP-1091</t>
  </si>
  <si>
    <t>SUP-1092</t>
  </si>
  <si>
    <t>SUP-100</t>
  </si>
  <si>
    <t>SUP-109</t>
  </si>
  <si>
    <t>SUP-116</t>
  </si>
  <si>
    <t>SUP-141</t>
  </si>
  <si>
    <t>SUP-169</t>
  </si>
  <si>
    <t>SUP-180</t>
  </si>
  <si>
    <t>SUP-190</t>
  </si>
  <si>
    <t>SUP-202</t>
  </si>
  <si>
    <t>SUP-208</t>
  </si>
  <si>
    <t>SUP-209</t>
  </si>
  <si>
    <t>SUP-210</t>
  </si>
  <si>
    <t>SUP-212</t>
  </si>
  <si>
    <t>SUP-215</t>
  </si>
  <si>
    <t>SUP-236</t>
  </si>
  <si>
    <t>SUP-240</t>
  </si>
  <si>
    <t>SUP-271</t>
  </si>
  <si>
    <t>SUP-281</t>
  </si>
  <si>
    <t>SUP-298</t>
  </si>
  <si>
    <t>SUP-304</t>
  </si>
  <si>
    <t>SUP-331</t>
  </si>
  <si>
    <t>SUP-345</t>
  </si>
  <si>
    <t>SUP-353</t>
  </si>
  <si>
    <t>SUP-382</t>
  </si>
  <si>
    <t>SUP-384</t>
  </si>
  <si>
    <t>SUP-409</t>
  </si>
  <si>
    <t>SUP-425</t>
  </si>
  <si>
    <t>SUP-429</t>
  </si>
  <si>
    <t>SUP-435</t>
  </si>
  <si>
    <t>SUP-463</t>
  </si>
  <si>
    <t>SUP-465</t>
  </si>
  <si>
    <t>SUP-490</t>
  </si>
  <si>
    <t>SUP-510</t>
  </si>
  <si>
    <t>SUP-512</t>
  </si>
  <si>
    <t>SUP-533</t>
  </si>
  <si>
    <t>SUP-550</t>
  </si>
  <si>
    <t>SUP-556</t>
  </si>
  <si>
    <t>SUP-571</t>
  </si>
  <si>
    <t>SUP-592</t>
  </si>
  <si>
    <t>SUP-598</t>
  </si>
  <si>
    <t>SUP-600</t>
  </si>
  <si>
    <t>SUP-601</t>
  </si>
  <si>
    <t>SUP-602</t>
  </si>
  <si>
    <t>SUP-607</t>
  </si>
  <si>
    <t>SUP-609</t>
  </si>
  <si>
    <t>SUP-635</t>
  </si>
  <si>
    <t>SUP-646</t>
  </si>
  <si>
    <t>SUP-659</t>
  </si>
  <si>
    <t>SUP-669</t>
  </si>
  <si>
    <t>SUP-674</t>
  </si>
  <si>
    <t>SUP-692</t>
  </si>
  <si>
    <t>SUP-702</t>
  </si>
  <si>
    <t>SUP-724</t>
  </si>
  <si>
    <t>SUP-732</t>
  </si>
  <si>
    <t>SUP-745</t>
  </si>
  <si>
    <t>SUP-746</t>
  </si>
  <si>
    <t>SUP-753</t>
  </si>
  <si>
    <t>SUP-759</t>
  </si>
  <si>
    <t>SUP-760</t>
  </si>
  <si>
    <t>SUP-763</t>
  </si>
  <si>
    <t>SUP-796</t>
  </si>
  <si>
    <t>SUP-814</t>
  </si>
  <si>
    <t>SUP-838</t>
  </si>
  <si>
    <t>SUP-848</t>
  </si>
  <si>
    <t>SUP-850</t>
  </si>
  <si>
    <t>SUP-854</t>
  </si>
  <si>
    <t>SUP-859</t>
  </si>
  <si>
    <t>SUP-861</t>
  </si>
  <si>
    <t>SUP-865</t>
  </si>
  <si>
    <t>SUP-878</t>
  </si>
  <si>
    <t>SUP-899</t>
  </si>
  <si>
    <t>SUP-902</t>
  </si>
  <si>
    <t>SUP-904</t>
  </si>
  <si>
    <t>SUP-909</t>
  </si>
  <si>
    <t>SUP-911</t>
  </si>
  <si>
    <t>SUP-932</t>
  </si>
  <si>
    <t>SUP-936</t>
  </si>
  <si>
    <t>SUP-961</t>
  </si>
  <si>
    <t>SUP-968</t>
  </si>
  <si>
    <t>SUP-970</t>
  </si>
  <si>
    <t>SUP-977</t>
  </si>
  <si>
    <t>SUP-978</t>
  </si>
  <si>
    <t>SUP-989</t>
  </si>
  <si>
    <t>SUP-1001</t>
  </si>
  <si>
    <t>SUP-1002</t>
  </si>
  <si>
    <t>SUP-1015</t>
  </si>
  <si>
    <t>SUP-1017</t>
  </si>
  <si>
    <t>SUP-1023</t>
  </si>
  <si>
    <t>SUP-1024</t>
  </si>
  <si>
    <t>SUP-1035</t>
  </si>
  <si>
    <t>SUP-1043</t>
  </si>
  <si>
    <t>SUP-1051</t>
  </si>
  <si>
    <t>SUP-1055</t>
  </si>
  <si>
    <t>SUP-1073</t>
  </si>
  <si>
    <t>SUP-1079</t>
  </si>
  <si>
    <t>SUP-1094</t>
  </si>
  <si>
    <t>SUP-120</t>
  </si>
  <si>
    <t>SUP-124</t>
  </si>
  <si>
    <t>SUP-154</t>
  </si>
  <si>
    <t>SUP-159</t>
  </si>
  <si>
    <t>SUP-165</t>
  </si>
  <si>
    <t>SUP-185</t>
  </si>
  <si>
    <t>SUP-198</t>
  </si>
  <si>
    <t>SUP-200</t>
  </si>
  <si>
    <t>SUP-214</t>
  </si>
  <si>
    <t>SUP-216</t>
  </si>
  <si>
    <t>SUP-222</t>
  </si>
  <si>
    <t>SUP-225</t>
  </si>
  <si>
    <t>SUP-228</t>
  </si>
  <si>
    <t>SUP-230</t>
  </si>
  <si>
    <t>SUP-233</t>
  </si>
  <si>
    <t>SUP-238</t>
  </si>
  <si>
    <t>SUP-241</t>
  </si>
  <si>
    <t>SUP-244</t>
  </si>
  <si>
    <t>SUP-265</t>
  </si>
  <si>
    <t>SUP-274</t>
  </si>
  <si>
    <t>SUP-277</t>
  </si>
  <si>
    <t>SUP-282</t>
  </si>
  <si>
    <t>SUP-284</t>
  </si>
  <si>
    <t>SUP-285</t>
  </si>
  <si>
    <t>SUP-293</t>
  </si>
  <si>
    <t>SUP-299</t>
  </si>
  <si>
    <t>SUP-300</t>
  </si>
  <si>
    <t>SUP-310</t>
  </si>
  <si>
    <t>SUP-319</t>
  </si>
  <si>
    <t>SUP-321</t>
  </si>
  <si>
    <t>SUP-323</t>
  </si>
  <si>
    <t>SUP-325</t>
  </si>
  <si>
    <t>SUP-328</t>
  </si>
  <si>
    <t>SUP-332</t>
  </si>
  <si>
    <t>SUP-391</t>
  </si>
  <si>
    <t>SUP-408</t>
  </si>
  <si>
    <t>SUP-410</t>
  </si>
  <si>
    <t>SUP-419</t>
  </si>
  <si>
    <t>SUP-428</t>
  </si>
  <si>
    <t>SUP-432</t>
  </si>
  <si>
    <t>SUP-433</t>
  </si>
  <si>
    <t>SUP-447</t>
  </si>
  <si>
    <t>SUP-450</t>
  </si>
  <si>
    <t>SUP-456</t>
  </si>
  <si>
    <t>SUP-458</t>
  </si>
  <si>
    <t>SUP-461</t>
  </si>
  <si>
    <t>SUP-472</t>
  </si>
  <si>
    <t>SUP-478</t>
  </si>
  <si>
    <t>SUP-481</t>
  </si>
  <si>
    <t>SUP-485</t>
  </si>
  <si>
    <t>SUP-505</t>
  </si>
  <si>
    <t>SUP-511</t>
  </si>
  <si>
    <t>SUP-515</t>
  </si>
  <si>
    <t>SUP-518</t>
  </si>
  <si>
    <t>SUP-523</t>
  </si>
  <si>
    <t>SUP-532</t>
  </si>
  <si>
    <t>SUP-545</t>
  </si>
  <si>
    <t>SUP-549</t>
  </si>
  <si>
    <t>SUP-564</t>
  </si>
  <si>
    <t>SUP-573</t>
  </si>
  <si>
    <t>SUP-579</t>
  </si>
  <si>
    <t>SUP-621</t>
  </si>
  <si>
    <t>SUP-624</t>
  </si>
  <si>
    <t>SUP-626</t>
  </si>
  <si>
    <t>SUP-632</t>
  </si>
  <si>
    <t>SUP-634</t>
  </si>
  <si>
    <t>SUP-644</t>
  </si>
  <si>
    <t>SUP-649</t>
  </si>
  <si>
    <t>SUP-663</t>
  </si>
  <si>
    <t>SUP-684</t>
  </si>
  <si>
    <t>SUP-700</t>
  </si>
  <si>
    <t>SUP-703</t>
  </si>
  <si>
    <t>SUP-709</t>
  </si>
  <si>
    <t>SUP-716</t>
  </si>
  <si>
    <t>SUP-720</t>
  </si>
  <si>
    <t>SUP-733</t>
  </si>
  <si>
    <t>SUP-766</t>
  </si>
  <si>
    <t>SUP-775</t>
  </si>
  <si>
    <t>SUP-783</t>
  </si>
  <si>
    <t>SUP-784</t>
  </si>
  <si>
    <t>SUP-802</t>
  </si>
  <si>
    <t>SUP-806</t>
  </si>
  <si>
    <t>SUP-808</t>
  </si>
  <si>
    <t>SUP-822</t>
  </si>
  <si>
    <t>SUP-823</t>
  </si>
  <si>
    <t>SUP-826</t>
  </si>
  <si>
    <t>SUP-831</t>
  </si>
  <si>
    <t>SUP-844</t>
  </si>
  <si>
    <t>SUP-857</t>
  </si>
  <si>
    <t>SUP-858</t>
  </si>
  <si>
    <t>SUP-863</t>
  </si>
  <si>
    <t>SUP-871</t>
  </si>
  <si>
    <t>SUP-877</t>
  </si>
  <si>
    <t>SUP-887</t>
  </si>
  <si>
    <t>SUP-898</t>
  </si>
  <si>
    <t>SUP-905</t>
  </si>
  <si>
    <t>SUP-906</t>
  </si>
  <si>
    <t>SUP-919</t>
  </si>
  <si>
    <t>SUP-931</t>
  </si>
  <si>
    <t>SUP-933</t>
  </si>
  <si>
    <t>SUP-953</t>
  </si>
  <si>
    <t>SUP-956</t>
  </si>
  <si>
    <t>SUP-976</t>
  </si>
  <si>
    <t>SUP-980</t>
  </si>
  <si>
    <t>SUP-984</t>
  </si>
  <si>
    <t>SUP-987</t>
  </si>
  <si>
    <t>SUP-992</t>
  </si>
  <si>
    <t>SUP-1014</t>
  </si>
  <si>
    <t>SUP-1021</t>
  </si>
  <si>
    <t>SUP-1025</t>
  </si>
  <si>
    <t>SUP-1031</t>
  </si>
  <si>
    <t>SUP-1058</t>
  </si>
  <si>
    <t>SUP-1068</t>
  </si>
  <si>
    <t>SUP-1069</t>
  </si>
  <si>
    <t>SUP-1087</t>
  </si>
  <si>
    <t>SUP-1096</t>
  </si>
  <si>
    <t>SUP-102</t>
  </si>
  <si>
    <t>SUP-103</t>
  </si>
  <si>
    <t>SUP-104</t>
  </si>
  <si>
    <t>SUP-107</t>
  </si>
  <si>
    <t>SUP-115</t>
  </si>
  <si>
    <t>SUP-126</t>
  </si>
  <si>
    <t>SUP-127</t>
  </si>
  <si>
    <t>SUP-134</t>
  </si>
  <si>
    <t>SUP-143</t>
  </si>
  <si>
    <t>SUP-152</t>
  </si>
  <si>
    <t>SUP-156</t>
  </si>
  <si>
    <t>SUP-183</t>
  </si>
  <si>
    <t>SUP-189</t>
  </si>
  <si>
    <t>SUP-192</t>
  </si>
  <si>
    <t>SUP-194</t>
  </si>
  <si>
    <t>SUP-211</t>
  </si>
  <si>
    <t>SUP-213</t>
  </si>
  <si>
    <t>SUP-220</t>
  </si>
  <si>
    <t>SUP-232</t>
  </si>
  <si>
    <t>SUP-239</t>
  </si>
  <si>
    <t>SUP-249</t>
  </si>
  <si>
    <t>SUP-250</t>
  </si>
  <si>
    <t>SUP-256</t>
  </si>
  <si>
    <t>SUP-263</t>
  </si>
  <si>
    <t>SUP-275</t>
  </si>
  <si>
    <t>SUP-276</t>
  </si>
  <si>
    <t>SUP-283</t>
  </si>
  <si>
    <t>SUP-291</t>
  </si>
  <si>
    <t>SUP-294</t>
  </si>
  <si>
    <t>SUP-307</t>
  </si>
  <si>
    <t>SUP-308</t>
  </si>
  <si>
    <t>SUP-314</t>
  </si>
  <si>
    <t>SUP-317</t>
  </si>
  <si>
    <t>SUP-324</t>
  </si>
  <si>
    <t>SUP-326</t>
  </si>
  <si>
    <t>SUP-327</t>
  </si>
  <si>
    <t>SUP-335</t>
  </si>
  <si>
    <t>SUP-339</t>
  </si>
  <si>
    <t>SUP-348</t>
  </si>
  <si>
    <t>SUP-349</t>
  </si>
  <si>
    <t>SUP-354</t>
  </si>
  <si>
    <t>SUP-363</t>
  </si>
  <si>
    <t>SUP-368</t>
  </si>
  <si>
    <t>SUP-371</t>
  </si>
  <si>
    <t>SUP-373</t>
  </si>
  <si>
    <t>SUP-378</t>
  </si>
  <si>
    <t>SUP-395</t>
  </si>
  <si>
    <t>SUP-417</t>
  </si>
  <si>
    <t>SUP-424</t>
  </si>
  <si>
    <t>SUP-436</t>
  </si>
  <si>
    <t>SUP-438</t>
  </si>
  <si>
    <t>SUP-442</t>
  </si>
  <si>
    <t>SUP-443</t>
  </si>
  <si>
    <t>SUP-446</t>
  </si>
  <si>
    <t>SUP-451</t>
  </si>
  <si>
    <t>SUP-462</t>
  </si>
  <si>
    <t>SUP-466</t>
  </si>
  <si>
    <t>SUP-471</t>
  </si>
  <si>
    <t>SUP-479</t>
  </si>
  <si>
    <t>SUP-480</t>
  </si>
  <si>
    <t>SUP-483</t>
  </si>
  <si>
    <t>SUP-492</t>
  </si>
  <si>
    <t>SUP-494</t>
  </si>
  <si>
    <t>SUP-519</t>
  </si>
  <si>
    <t>SUP-529</t>
  </si>
  <si>
    <t>SUP-531</t>
  </si>
  <si>
    <t>SUP-534</t>
  </si>
  <si>
    <t>SUP-535</t>
  </si>
  <si>
    <t>SUP-544</t>
  </si>
  <si>
    <t>SUP-565</t>
  </si>
  <si>
    <t>SUP-567</t>
  </si>
  <si>
    <t>SUP-595</t>
  </si>
  <si>
    <t>SUP-603</t>
  </si>
  <si>
    <t>SUP-608</t>
  </si>
  <si>
    <t>SUP-614</t>
  </si>
  <si>
    <t>SUP-618</t>
  </si>
  <si>
    <t>SUP-630</t>
  </si>
  <si>
    <t>SUP-655</t>
  </si>
  <si>
    <t>SUP-661</t>
  </si>
  <si>
    <t>SUP-671</t>
  </si>
  <si>
    <t>SUP-673</t>
  </si>
  <si>
    <t>SUP-683</t>
  </si>
  <si>
    <t>SUP-695</t>
  </si>
  <si>
    <t>SUP-704</t>
  </si>
  <si>
    <t>SUP-706</t>
  </si>
  <si>
    <t>SUP-707</t>
  </si>
  <si>
    <t>SUP-711</t>
  </si>
  <si>
    <t>SUP-713</t>
  </si>
  <si>
    <t>SUP-738</t>
  </si>
  <si>
    <t>SUP-739</t>
  </si>
  <si>
    <t>SUP-740</t>
  </si>
  <si>
    <t>SUP-744</t>
  </si>
  <si>
    <t>SUP-749</t>
  </si>
  <si>
    <t>SUP-754</t>
  </si>
  <si>
    <t>SUP-761</t>
  </si>
  <si>
    <t>SUP-762</t>
  </si>
  <si>
    <t>SUP-767</t>
  </si>
  <si>
    <t>SUP-771</t>
  </si>
  <si>
    <t>SUP-772</t>
  </si>
  <si>
    <t>SUP-777</t>
  </si>
  <si>
    <t>SUP-780</t>
  </si>
  <si>
    <t>SUP-787</t>
  </si>
  <si>
    <t>SUP-791</t>
  </si>
  <si>
    <t>SUP-801</t>
  </si>
  <si>
    <t>SUP-805</t>
  </si>
  <si>
    <t>SUP-810</t>
  </si>
  <si>
    <t>SUP-811</t>
  </si>
  <si>
    <t>SUP-821</t>
  </si>
  <si>
    <t>SUP-852</t>
  </si>
  <si>
    <t>SUP-856</t>
  </si>
  <si>
    <t>SUP-860</t>
  </si>
  <si>
    <t>SUP-870</t>
  </si>
  <si>
    <t>SUP-873</t>
  </si>
  <si>
    <t>SUP-874</t>
  </si>
  <si>
    <t>SUP-886</t>
  </si>
  <si>
    <t>SUP-888</t>
  </si>
  <si>
    <t>SUP-890</t>
  </si>
  <si>
    <t>SUP-891</t>
  </si>
  <si>
    <t>SUP-907</t>
  </si>
  <si>
    <t>SUP-908</t>
  </si>
  <si>
    <t>SUP-910</t>
  </si>
  <si>
    <t>SUP-915</t>
  </si>
  <si>
    <t>SUP-924</t>
  </si>
  <si>
    <t>SUP-943</t>
  </si>
  <si>
    <t>SUP-949</t>
  </si>
  <si>
    <t>SUP-950</t>
  </si>
  <si>
    <t>SUP-952</t>
  </si>
  <si>
    <t>SUP-954</t>
  </si>
  <si>
    <t>SUP-955</t>
  </si>
  <si>
    <t>SUP-971</t>
  </si>
  <si>
    <t>SUP-996</t>
  </si>
  <si>
    <t>SUP-1007</t>
  </si>
  <si>
    <t>SUP-1012</t>
  </si>
  <si>
    <t>SUP-1026</t>
  </si>
  <si>
    <t>SUP-1027</t>
  </si>
  <si>
    <t>SUP-1045</t>
  </si>
  <si>
    <t>SUP-1070</t>
  </si>
  <si>
    <t>SUP-1085</t>
  </si>
  <si>
    <t>SUP-1097</t>
  </si>
  <si>
    <t>SUP-1098</t>
  </si>
  <si>
    <t>SUP-101</t>
  </si>
  <si>
    <t>SUP-122</t>
  </si>
  <si>
    <t>SUP-129</t>
  </si>
  <si>
    <t>SUP-131</t>
  </si>
  <si>
    <t>SUP-145</t>
  </si>
  <si>
    <t>SUP-149</t>
  </si>
  <si>
    <t>SUP-160</t>
  </si>
  <si>
    <t>SUP-163</t>
  </si>
  <si>
    <t>SUP-170</t>
  </si>
  <si>
    <t>SUP-182</t>
  </si>
  <si>
    <t>SUP-197</t>
  </si>
  <si>
    <t>SUP-245</t>
  </si>
  <si>
    <t>SUP-252</t>
  </si>
  <si>
    <t>SUP-269</t>
  </si>
  <si>
    <t>SUP-316</t>
  </si>
  <si>
    <t>SUP-359</t>
  </si>
  <si>
    <t>SUP-365</t>
  </si>
  <si>
    <t>SUP-372</t>
  </si>
  <si>
    <t>SUP-375</t>
  </si>
  <si>
    <t>SUP-392</t>
  </si>
  <si>
    <t>SUP-401</t>
  </si>
  <si>
    <t>SUP-434</t>
  </si>
  <si>
    <t>SUP-491</t>
  </si>
  <si>
    <t>SUP-497</t>
  </si>
  <si>
    <t>SUP-504</t>
  </si>
  <si>
    <t>SUP-537</t>
  </si>
  <si>
    <t>SUP-561</t>
  </si>
  <si>
    <t>SUP-568</t>
  </si>
  <si>
    <t>SUP-576</t>
  </si>
  <si>
    <t>SUP-585</t>
  </si>
  <si>
    <t>SUP-587</t>
  </si>
  <si>
    <t>SUP-596</t>
  </si>
  <si>
    <t>SUP-613</t>
  </si>
  <si>
    <t>SUP-622</t>
  </si>
  <si>
    <t>SUP-633</t>
  </si>
  <si>
    <t>SUP-654</t>
  </si>
  <si>
    <t>SUP-662</t>
  </si>
  <si>
    <t>SUP-678</t>
  </si>
  <si>
    <t>SUP-682</t>
  </si>
  <si>
    <t>SUP-699</t>
  </si>
  <si>
    <t>SUP-722</t>
  </si>
  <si>
    <t>SUP-750</t>
  </si>
  <si>
    <t>SUP-770</t>
  </si>
  <si>
    <t>SUP-830</t>
  </si>
  <si>
    <t>SUP-832</t>
  </si>
  <si>
    <t>SUP-834</t>
  </si>
  <si>
    <t>SUP-842</t>
  </si>
  <si>
    <t>SUP-869</t>
  </si>
  <si>
    <t>SUP-875</t>
  </si>
  <si>
    <t>SUP-882</t>
  </si>
  <si>
    <t>SUP-893</t>
  </si>
  <si>
    <t>SUP-944</t>
  </si>
  <si>
    <t>SUP-962</t>
  </si>
  <si>
    <t>SUP-965</t>
  </si>
  <si>
    <t>SUP-979</t>
  </si>
  <si>
    <t>SUP-983</t>
  </si>
  <si>
    <t>SUP-986</t>
  </si>
  <si>
    <t>SUP-1004</t>
  </si>
  <si>
    <t>SUP-1022</t>
  </si>
  <si>
    <t>SUP-1042</t>
  </si>
  <si>
    <t>SUP-1056</t>
  </si>
  <si>
    <t>SUP-1066</t>
  </si>
  <si>
    <t>SUP-1077</t>
  </si>
  <si>
    <t>SUP-1084</t>
  </si>
  <si>
    <t>SUP-123</t>
  </si>
  <si>
    <t>SUP-136</t>
  </si>
  <si>
    <t>SUP-146</t>
  </si>
  <si>
    <t>SUP-162</t>
  </si>
  <si>
    <t>SUP-175</t>
  </si>
  <si>
    <t>SUP-188</t>
  </si>
  <si>
    <t>SUP-195</t>
  </si>
  <si>
    <t>SUP-201</t>
  </si>
  <si>
    <t>SUP-203</t>
  </si>
  <si>
    <t>SUP-224</t>
  </si>
  <si>
    <t>SUP-229</t>
  </si>
  <si>
    <t>SUP-254</t>
  </si>
  <si>
    <t>SUP-267</t>
  </si>
  <si>
    <t>SUP-273</t>
  </si>
  <si>
    <t>SUP-280</t>
  </si>
  <si>
    <t>SUP-289</t>
  </si>
  <si>
    <t>SUP-292</t>
  </si>
  <si>
    <t>SUP-295</t>
  </si>
  <si>
    <t>SUP-296</t>
  </si>
  <si>
    <t>SUP-306</t>
  </si>
  <si>
    <t>SUP-318</t>
  </si>
  <si>
    <t>SUP-330</t>
  </si>
  <si>
    <t>SUP-346</t>
  </si>
  <si>
    <t>SUP-350</t>
  </si>
  <si>
    <t>SUP-355</t>
  </si>
  <si>
    <t>SUP-356</t>
  </si>
  <si>
    <t>SUP-357</t>
  </si>
  <si>
    <t>SUP-380</t>
  </si>
  <si>
    <t>SUP-381</t>
  </si>
  <si>
    <t>SUP-394</t>
  </si>
  <si>
    <t>SUP-396</t>
  </si>
  <si>
    <t>SUP-420</t>
  </si>
  <si>
    <t>SUP-452</t>
  </si>
  <si>
    <t>SUP-454</t>
  </si>
  <si>
    <t>SUP-457</t>
  </si>
  <si>
    <t>SUP-501</t>
  </si>
  <si>
    <t>SUP-507</t>
  </si>
  <si>
    <t>SUP-509</t>
  </si>
  <si>
    <t>SUP-520</t>
  </si>
  <si>
    <t>SUP-542</t>
  </si>
  <si>
    <t>SUP-543</t>
  </si>
  <si>
    <t>SUP-560</t>
  </si>
  <si>
    <t>SUP-586</t>
  </si>
  <si>
    <t>SUP-589</t>
  </si>
  <si>
    <t>SUP-606</t>
  </si>
  <si>
    <t>SUP-627</t>
  </si>
  <si>
    <t>SUP-629</t>
  </si>
  <si>
    <t>SUP-645</t>
  </si>
  <si>
    <t>SUP-647</t>
  </si>
  <si>
    <t>SUP-648</t>
  </si>
  <si>
    <t>SUP-658</t>
  </si>
  <si>
    <t>SUP-693</t>
  </si>
  <si>
    <t>SUP-697</t>
  </si>
  <si>
    <t>SUP-712</t>
  </si>
  <si>
    <t>SUP-725</t>
  </si>
  <si>
    <t>SUP-768</t>
  </si>
  <si>
    <t>SUP-769</t>
  </si>
  <si>
    <t>SUP-795</t>
  </si>
  <si>
    <t>SUP-809</t>
  </si>
  <si>
    <t>SUP-829</t>
  </si>
  <si>
    <t>SUP-867</t>
  </si>
  <si>
    <t>SUP-914</t>
  </si>
  <si>
    <t>SUP-934</t>
  </si>
  <si>
    <t>SUP-974</t>
  </si>
  <si>
    <t>SUP-975</t>
  </si>
  <si>
    <t>SUP-988</t>
  </si>
  <si>
    <t>SUP-990</t>
  </si>
  <si>
    <t>SUP-997</t>
  </si>
  <si>
    <t>SUP-1010</t>
  </si>
  <si>
    <t>SUP-1029</t>
  </si>
  <si>
    <t>SUP-1046</t>
  </si>
  <si>
    <t>SUP-1050</t>
  </si>
  <si>
    <t>SUP-1057</t>
  </si>
  <si>
    <t>SUP-1061</t>
  </si>
  <si>
    <t>SUP-1089</t>
  </si>
  <si>
    <t>SUP-110</t>
  </si>
  <si>
    <t>SUP-118</t>
  </si>
  <si>
    <t>SUP-144</t>
  </si>
  <si>
    <t>SUP-161</t>
  </si>
  <si>
    <t>SUP-218</t>
  </si>
  <si>
    <t>SUP-246</t>
  </si>
  <si>
    <t>SUP-247</t>
  </si>
  <si>
    <t>SUP-248</t>
  </si>
  <si>
    <t>SUP-259</t>
  </si>
  <si>
    <t>SUP-260</t>
  </si>
  <si>
    <t>SUP-278</t>
  </si>
  <si>
    <t>SUP-302</t>
  </si>
  <si>
    <t>SUP-311</t>
  </si>
  <si>
    <t>SUP-329</t>
  </si>
  <si>
    <t>SUP-347</t>
  </si>
  <si>
    <t>SUP-358</t>
  </si>
  <si>
    <t>SUP-390</t>
  </si>
  <si>
    <t>SUP-399</t>
  </si>
  <si>
    <t>SUP-407</t>
  </si>
  <si>
    <t>SUP-414</t>
  </si>
  <si>
    <t>SUP-415</t>
  </si>
  <si>
    <t>SUP-416</t>
  </si>
  <si>
    <t>SUP-430</t>
  </si>
  <si>
    <t>SUP-444</t>
  </si>
  <si>
    <t>SUP-459</t>
  </si>
  <si>
    <t>SUP-464</t>
  </si>
  <si>
    <t>SUP-475</t>
  </si>
  <si>
    <t>SUP-477</t>
  </si>
  <si>
    <t>SUP-484</t>
  </si>
  <si>
    <t>SUP-498</t>
  </si>
  <si>
    <t>SUP-508</t>
  </si>
  <si>
    <t>SUP-528</t>
  </si>
  <si>
    <t>SUP-530</t>
  </si>
  <si>
    <t>SUP-541</t>
  </si>
  <si>
    <t>SUP-569</t>
  </si>
  <si>
    <t>SUP-577</t>
  </si>
  <si>
    <t>SUP-582</t>
  </si>
  <si>
    <t>SUP-590</t>
  </si>
  <si>
    <t>SUP-594</t>
  </si>
  <si>
    <t>SUP-605</t>
  </si>
  <si>
    <t>SUP-639</t>
  </si>
  <si>
    <t>SUP-650</t>
  </si>
  <si>
    <t>SUP-657</t>
  </si>
  <si>
    <t>SUP-675</t>
  </si>
  <si>
    <t>SUP-685</t>
  </si>
  <si>
    <t>SUP-689</t>
  </si>
  <si>
    <t>SUP-698</t>
  </si>
  <si>
    <t>SUP-701</t>
  </si>
  <si>
    <t>SUP-718</t>
  </si>
  <si>
    <t>SUP-721</t>
  </si>
  <si>
    <t>SUP-723</t>
  </si>
  <si>
    <t>SUP-779</t>
  </si>
  <si>
    <t>SUP-786</t>
  </si>
  <si>
    <t>SUP-792</t>
  </si>
  <si>
    <t>SUP-799</t>
  </si>
  <si>
    <t>SUP-807</t>
  </si>
  <si>
    <t>SUP-818</t>
  </si>
  <si>
    <t>SUP-820</t>
  </si>
  <si>
    <t>SUP-824</t>
  </si>
  <si>
    <t>SUP-836</t>
  </si>
  <si>
    <t>SUP-883</t>
  </si>
  <si>
    <t>SUP-896</t>
  </si>
  <si>
    <t>SUP-928</t>
  </si>
  <si>
    <t>SUP-942</t>
  </si>
  <si>
    <t>SUP-951</t>
  </si>
  <si>
    <t>SUP-958</t>
  </si>
  <si>
    <t>SUP-966</t>
  </si>
  <si>
    <t>SUP-967</t>
  </si>
  <si>
    <t>SUP-969</t>
  </si>
  <si>
    <t>SUP-972</t>
  </si>
  <si>
    <t>SUP-973</t>
  </si>
  <si>
    <t>SUP-985</t>
  </si>
  <si>
    <t>SUP-993</t>
  </si>
  <si>
    <t>SUP-999</t>
  </si>
  <si>
    <t>SUP-1008</t>
  </si>
  <si>
    <t>SUP-1036</t>
  </si>
  <si>
    <t>SUP-1053</t>
  </si>
  <si>
    <t>SUP-1059</t>
  </si>
  <si>
    <t>SUP-1062</t>
  </si>
  <si>
    <t>SUP-1064</t>
  </si>
  <si>
    <t>SUP-1067</t>
  </si>
  <si>
    <t>SUP-1093</t>
  </si>
  <si>
    <t>SUP-106</t>
  </si>
  <si>
    <t>SUP-112</t>
  </si>
  <si>
    <t>SUP-114</t>
  </si>
  <si>
    <t>SUP-135</t>
  </si>
  <si>
    <t>SUP-151</t>
  </si>
  <si>
    <t>SUP-158</t>
  </si>
  <si>
    <t>SUP-174</t>
  </si>
  <si>
    <t>SUP-186</t>
  </si>
  <si>
    <t>SUP-227</t>
  </si>
  <si>
    <t>SUP-242</t>
  </si>
  <si>
    <t>SUP-266</t>
  </si>
  <si>
    <t>SUP-268</t>
  </si>
  <si>
    <t>SUP-272</t>
  </si>
  <si>
    <t>SUP-286</t>
  </si>
  <si>
    <t>SUP-305</t>
  </si>
  <si>
    <t>SUP-320</t>
  </si>
  <si>
    <t>SUP-337</t>
  </si>
  <si>
    <t>SUP-340</t>
  </si>
  <si>
    <t>SUP-351</t>
  </si>
  <si>
    <t>SUP-364</t>
  </si>
  <si>
    <t>SUP-376</t>
  </si>
  <si>
    <t>SUP-393</t>
  </si>
  <si>
    <t>SUP-404</t>
  </si>
  <si>
    <t>SUP-405</t>
  </si>
  <si>
    <t>SUP-406</t>
  </si>
  <si>
    <t>SUP-418</t>
  </si>
  <si>
    <t>SUP-437</t>
  </si>
  <si>
    <t>SUP-448</t>
  </si>
  <si>
    <t>SUP-449</t>
  </si>
  <si>
    <t>SUP-467</t>
  </si>
  <si>
    <t>SUP-470</t>
  </si>
  <si>
    <t>SUP-493</t>
  </si>
  <si>
    <t>SUP-500</t>
  </si>
  <si>
    <t>SUP-502</t>
  </si>
  <si>
    <t>SUP-506</t>
  </si>
  <si>
    <t>SUP-514</t>
  </si>
  <si>
    <t>SUP-516</t>
  </si>
  <si>
    <t>SUP-526</t>
  </si>
  <si>
    <t>SUP-538</t>
  </si>
  <si>
    <t>SUP-540</t>
  </si>
  <si>
    <t>SUP-554</t>
  </si>
  <si>
    <t>SUP-566</t>
  </si>
  <si>
    <t>SUP-580</t>
  </si>
  <si>
    <t>SUP-593</t>
  </si>
  <si>
    <t>SUP-597</t>
  </si>
  <si>
    <t>SUP-611</t>
  </si>
  <si>
    <t>SUP-620</t>
  </si>
  <si>
    <t>SUP-631</t>
  </si>
  <si>
    <t>SUP-641</t>
  </si>
  <si>
    <t>SUP-642</t>
  </si>
  <si>
    <t>SUP-652</t>
  </si>
  <si>
    <t>SUP-676</t>
  </si>
  <si>
    <t>SUP-677</t>
  </si>
  <si>
    <t>SUP-680</t>
  </si>
  <si>
    <t>SUP-688</t>
  </si>
  <si>
    <t>SUP-708</t>
  </si>
  <si>
    <t>SUP-728</t>
  </si>
  <si>
    <t>SUP-743</t>
  </si>
  <si>
    <t>SUP-748</t>
  </si>
  <si>
    <t>SUP-764</t>
  </si>
  <si>
    <t>SUP-815</t>
  </si>
  <si>
    <t>SUP-833</t>
  </si>
  <si>
    <t>SUP-839</t>
  </si>
  <si>
    <t>SUP-841</t>
  </si>
  <si>
    <t>SUP-851</t>
  </si>
  <si>
    <t>SUP-868</t>
  </si>
  <si>
    <t>SUP-895</t>
  </si>
  <si>
    <t>SUP-900</t>
  </si>
  <si>
    <t>SUP-912</t>
  </si>
  <si>
    <t>SUP-916</t>
  </si>
  <si>
    <t>SUP-918</t>
  </si>
  <si>
    <t>SUP-920</t>
  </si>
  <si>
    <t>SUP-929</t>
  </si>
  <si>
    <t>SUP-937</t>
  </si>
  <si>
    <t>SUP-946</t>
  </si>
  <si>
    <t>SUP-957</t>
  </si>
  <si>
    <t>SUP-960</t>
  </si>
  <si>
    <t>SUP-1000</t>
  </si>
  <si>
    <t>SUP-1011</t>
  </si>
  <si>
    <t>SUP-1013</t>
  </si>
  <si>
    <t>SUP-1019</t>
  </si>
  <si>
    <t>SUP-1032</t>
  </si>
  <si>
    <t>SUP-1065</t>
  </si>
  <si>
    <t>SUP-1076</t>
  </si>
  <si>
    <t>SUP-1095</t>
  </si>
  <si>
    <t>SUP-105</t>
  </si>
  <si>
    <t>SUP-113</t>
  </si>
  <si>
    <t>SUP-157</t>
  </si>
  <si>
    <t>SUP-177</t>
  </si>
  <si>
    <t>SUP-184</t>
  </si>
  <si>
    <t>SUP-187</t>
  </si>
  <si>
    <t>SUP-205</t>
  </si>
  <si>
    <t>SUP-206</t>
  </si>
  <si>
    <t>SUP-207</t>
  </si>
  <si>
    <t>SUP-234</t>
  </si>
  <si>
    <t>SUP-237</t>
  </si>
  <si>
    <t>SUP-251</t>
  </si>
  <si>
    <t>SUP-255</t>
  </si>
  <si>
    <t>SUP-303</t>
  </si>
  <si>
    <t>SUP-370</t>
  </si>
  <si>
    <t>SUP-379</t>
  </si>
  <si>
    <t>SUP-397</t>
  </si>
  <si>
    <t>SUP-402</t>
  </si>
  <si>
    <t>SUP-411</t>
  </si>
  <si>
    <t>SUP-413</t>
  </si>
  <si>
    <t>SUP-453</t>
  </si>
  <si>
    <t>SUP-474</t>
  </si>
  <si>
    <t>SUP-476</t>
  </si>
  <si>
    <t>SUP-487</t>
  </si>
  <si>
    <t>SUP-503</t>
  </si>
  <si>
    <t>SUP-522</t>
  </si>
  <si>
    <t>SUP-524</t>
  </si>
  <si>
    <t>SUP-527</t>
  </si>
  <si>
    <t>SUP-548</t>
  </si>
  <si>
    <t>SUP-570</t>
  </si>
  <si>
    <t>SUP-583</t>
  </si>
  <si>
    <t>SUP-588</t>
  </si>
  <si>
    <t>SUP-591</t>
  </si>
  <si>
    <t>SUP-604</t>
  </si>
  <si>
    <t>SUP-612</t>
  </si>
  <si>
    <t>SUP-623</t>
  </si>
  <si>
    <t>SUP-651</t>
  </si>
  <si>
    <t>SUP-660</t>
  </si>
  <si>
    <t>SUP-665</t>
  </si>
  <si>
    <t>SUP-666</t>
  </si>
  <si>
    <t>SUP-681</t>
  </si>
  <si>
    <t>SUP-687</t>
  </si>
  <si>
    <t>SUP-717</t>
  </si>
  <si>
    <t>SUP-726</t>
  </si>
  <si>
    <t>SUP-727</t>
  </si>
  <si>
    <t>SUP-730</t>
  </si>
  <si>
    <t>SUP-731</t>
  </si>
  <si>
    <t>SUP-757</t>
  </si>
  <si>
    <t>SUP-765</t>
  </si>
  <si>
    <t>SUP-776</t>
  </si>
  <si>
    <t>SUP-782</t>
  </si>
  <si>
    <t>SUP-785</t>
  </si>
  <si>
    <t>SUP-798</t>
  </si>
  <si>
    <t>SUP-800</t>
  </si>
  <si>
    <t>SUP-813</t>
  </si>
  <si>
    <t>SUP-816</t>
  </si>
  <si>
    <t>SUP-817</t>
  </si>
  <si>
    <t>SUP-825</t>
  </si>
  <si>
    <t>SUP-828</t>
  </si>
  <si>
    <t>SUP-849</t>
  </si>
  <si>
    <t>SUP-876</t>
  </si>
  <si>
    <t>SUP-885</t>
  </si>
  <si>
    <t>SUP-889</t>
  </si>
  <si>
    <t>SUP-923</t>
  </si>
  <si>
    <t>SUP-925</t>
  </si>
  <si>
    <t>SUP-927</t>
  </si>
  <si>
    <t>SUP-995</t>
  </si>
  <si>
    <t>SUP-1005</t>
  </si>
  <si>
    <t>SUP-1016</t>
  </si>
  <si>
    <t>SUP-1020</t>
  </si>
  <si>
    <t>SUP-1028</t>
  </si>
  <si>
    <t>SUP-1033</t>
  </si>
  <si>
    <t>SUP-1040</t>
  </si>
  <si>
    <t>SUP-1047</t>
  </si>
  <si>
    <t>SUP-1048</t>
  </si>
  <si>
    <t>SUP-1071</t>
  </si>
  <si>
    <t>SUP-1074</t>
  </si>
  <si>
    <t>SUP-1080</t>
  </si>
  <si>
    <t>SUP-1081</t>
  </si>
  <si>
    <t>SUP-128</t>
  </si>
  <si>
    <t>SUP-140</t>
  </si>
  <si>
    <t>SUP-148</t>
  </si>
  <si>
    <t>SUP-150</t>
  </si>
  <si>
    <t>SUP-153</t>
  </si>
  <si>
    <t>SUP-167</t>
  </si>
  <si>
    <t>SUP-172</t>
  </si>
  <si>
    <t>SUP-178</t>
  </si>
  <si>
    <t>SUP-179</t>
  </si>
  <si>
    <t>SUP-181</t>
  </si>
  <si>
    <t>SUP-204</t>
  </si>
  <si>
    <t>SUP-221</t>
  </si>
  <si>
    <t>SUP-262</t>
  </si>
  <si>
    <t>SUP-288</t>
  </si>
  <si>
    <t>SUP-290</t>
  </si>
  <si>
    <t>SUP-301</t>
  </si>
  <si>
    <t>SUP-309</t>
  </si>
  <si>
    <t>SUP-313</t>
  </si>
  <si>
    <t>SUP-315</t>
  </si>
  <si>
    <t>SUP-322</t>
  </si>
  <si>
    <t>SUP-333</t>
  </si>
  <si>
    <t>SUP-336</t>
  </si>
  <si>
    <t>SUP-343</t>
  </si>
  <si>
    <t>SUP-360</t>
  </si>
  <si>
    <t>SUP-361</t>
  </si>
  <si>
    <t>SUP-366</t>
  </si>
  <si>
    <t>SUP-386</t>
  </si>
  <si>
    <t>SUP-427</t>
  </si>
  <si>
    <t>SUP-440</t>
  </si>
  <si>
    <t>SUP-468</t>
  </si>
  <si>
    <t>SUP-469</t>
  </si>
  <si>
    <t>SUP-482</t>
  </si>
  <si>
    <t>SUP-486</t>
  </si>
  <si>
    <t>SUP-488</t>
  </si>
  <si>
    <t>SUP-495</t>
  </si>
  <si>
    <t>SUP-513</t>
  </si>
  <si>
    <t>SUP-536</t>
  </si>
  <si>
    <t>SUP-539</t>
  </si>
  <si>
    <t>SUP-557</t>
  </si>
  <si>
    <t>SUP-558</t>
  </si>
  <si>
    <t>SUP-562</t>
  </si>
  <si>
    <t>SUP-574</t>
  </si>
  <si>
    <t>SUP-575</t>
  </si>
  <si>
    <t>SUP-578</t>
  </si>
  <si>
    <t>SUP-581</t>
  </si>
  <si>
    <t>SUP-610</t>
  </si>
  <si>
    <t>SUP-615</t>
  </si>
  <si>
    <t>SUP-619</t>
  </si>
  <si>
    <t>SUP-643</t>
  </si>
  <si>
    <t>SUP-696</t>
  </si>
  <si>
    <t>SUP-715</t>
  </si>
  <si>
    <t>SUP-719</t>
  </si>
  <si>
    <t>SUP-741</t>
  </si>
  <si>
    <t>SUP-747</t>
  </si>
  <si>
    <t>SUP-752</t>
  </si>
  <si>
    <t>SUP-789</t>
  </si>
  <si>
    <t>SUP-803</t>
  </si>
  <si>
    <t>SUP-804</t>
  </si>
  <si>
    <t>SUP-846</t>
  </si>
  <si>
    <t>SUP-853</t>
  </si>
  <si>
    <t>SUP-862</t>
  </si>
  <si>
    <t>SUP-880</t>
  </si>
  <si>
    <t>SUP-884</t>
  </si>
  <si>
    <t>SUP-903</t>
  </si>
  <si>
    <t>SUP-913</t>
  </si>
  <si>
    <t>SUP-921</t>
  </si>
  <si>
    <t>SUP-926</t>
  </si>
  <si>
    <t>SUP-938</t>
  </si>
  <si>
    <t>SUP-939</t>
  </si>
  <si>
    <t>SUP-940</t>
  </si>
  <si>
    <t>SUP-941</t>
  </si>
  <si>
    <t>SUP-945</t>
  </si>
  <si>
    <t>SUP-947</t>
  </si>
  <si>
    <t>SUP-959</t>
  </si>
  <si>
    <t>SUP-963</t>
  </si>
  <si>
    <t>SUP-981</t>
  </si>
  <si>
    <t>SUP-982</t>
  </si>
  <si>
    <t>SUP-991</t>
  </si>
  <si>
    <t>SUP-998</t>
  </si>
  <si>
    <t>SUP-1003</t>
  </si>
  <si>
    <t>SUP-1006</t>
  </si>
  <si>
    <t>SUP-1009</t>
  </si>
  <si>
    <t>SUP-1037</t>
  </si>
  <si>
    <t>SUP-1041</t>
  </si>
  <si>
    <t>SUP-1049</t>
  </si>
  <si>
    <t>SUP-1054</t>
  </si>
  <si>
    <t>SUP-1060</t>
  </si>
  <si>
    <t>SUP-1075</t>
  </si>
  <si>
    <t>SUP-1078</t>
  </si>
  <si>
    <t>SUP-1082</t>
  </si>
  <si>
    <t>SUP-1099</t>
  </si>
  <si>
    <t>Order_FX_Rate</t>
  </si>
  <si>
    <t>Currency_Pair</t>
  </si>
  <si>
    <t>Baseline_Rate</t>
  </si>
  <si>
    <t>Date</t>
  </si>
  <si>
    <t>EUR/USD</t>
  </si>
  <si>
    <t>JPY/USD</t>
  </si>
  <si>
    <t>GBP/USD</t>
  </si>
  <si>
    <t>TWD/USD</t>
  </si>
  <si>
    <t>Total_COGS_USD</t>
  </si>
  <si>
    <t>Total_Freight_USD</t>
  </si>
  <si>
    <t>Net_Profit_USD</t>
  </si>
  <si>
    <t>Net_Margin_%</t>
  </si>
  <si>
    <t>Row Labels</t>
  </si>
  <si>
    <t>Grand Total</t>
  </si>
  <si>
    <t>Sum of Base_Revenue_USD</t>
  </si>
  <si>
    <t>Sum of Net_Margin_%</t>
  </si>
  <si>
    <t>Average of Net_Margin_%</t>
  </si>
  <si>
    <t>Sum of Net_Profit_USD</t>
  </si>
  <si>
    <t>Sum of Total_COGS_USD</t>
  </si>
  <si>
    <t>Sum of Total_Freight_USD</t>
  </si>
  <si>
    <t>APAC Total</t>
  </si>
  <si>
    <t>EMEA Total</t>
  </si>
  <si>
    <t>NA Total</t>
  </si>
  <si>
    <t>LATAM Total</t>
  </si>
  <si>
    <t>Gross Revenue</t>
  </si>
  <si>
    <t>Total COGS</t>
  </si>
  <si>
    <t>Total Freight</t>
  </si>
  <si>
    <t>Net Profit</t>
  </si>
  <si>
    <t>Net Margin</t>
  </si>
  <si>
    <t>Total Revenue</t>
  </si>
  <si>
    <t>COGS Inflation %</t>
  </si>
  <si>
    <t>Shipping Inflation %</t>
  </si>
  <si>
    <t>Simulated Profit</t>
  </si>
  <si>
    <t>Simulated Margin</t>
  </si>
  <si>
    <t xml:space="preserve">Higher inflation scenarios significantly compress operating margins, </t>
  </si>
  <si>
    <t>with combined COGS and freight inflation creating substantial profitability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</si>
</sst>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C09]#,##0"/>
    <numFmt numFmtId="169" formatCode="&quot;₹&quot;\ #,##0.00"/>
    <numFmt numFmtId="173" formatCode="[$$-1009]#,##0"/>
    <numFmt numFmtId="176" formatCode="[$$-409]#,##0.00"/>
    <numFmt numFmtId="177" formatCode="[$$-C09]#,##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8"/>
      <color theme="1"/>
      <name val="Calibri"/>
      <family val="2"/>
      <scheme val="minor"/>
    </font>
  </fonts>
  <fills count="9">
    <fill>
      <patternFill patternType="none"/>
    </fill>
    <fill>
      <patternFill patternType="gray125"/>
    </fill>
    <fill>
      <patternFill patternType="solid">
        <fgColor theme="3"/>
        <bgColor indexed="64"/>
      </patternFill>
    </fill>
    <fill>
      <patternFill patternType="solid">
        <fgColor theme="7"/>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4" tint="0.39997558519241921"/>
        <bgColor indexed="64"/>
      </patternFill>
    </fill>
  </fills>
  <borders count="18">
    <border>
      <left/>
      <right/>
      <top/>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xf numFmtId="164" fontId="0" fillId="0" borderId="0" xfId="0" applyNumberFormat="1"/>
    <xf numFmtId="10" fontId="0" fillId="0" borderId="0" xfId="1" applyNumberFormat="1" applyFont="1"/>
    <xf numFmtId="10" fontId="0" fillId="0" borderId="0" xfId="0" applyNumberFormat="1"/>
    <xf numFmtId="0" fontId="3" fillId="2" borderId="0" xfId="0" applyFont="1" applyFill="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right"/>
    </xf>
    <xf numFmtId="10" fontId="0" fillId="0" borderId="0" xfId="0" applyNumberFormat="1" applyAlignment="1">
      <alignment horizontal="right"/>
    </xf>
    <xf numFmtId="173" fontId="0" fillId="0" borderId="0" xfId="0" applyNumberFormat="1" applyAlignment="1">
      <alignment horizontal="right"/>
    </xf>
    <xf numFmtId="169" fontId="0" fillId="0" borderId="0" xfId="0" applyNumberFormat="1" applyAlignment="1">
      <alignment horizontal="right"/>
    </xf>
    <xf numFmtId="176" fontId="0" fillId="0" borderId="0" xfId="0" applyNumberFormat="1" applyAlignment="1">
      <alignment horizontal="right"/>
    </xf>
    <xf numFmtId="177" fontId="0" fillId="0" borderId="0" xfId="0" applyNumberFormat="1" applyAlignment="1">
      <alignment horizontal="right"/>
    </xf>
    <xf numFmtId="0" fontId="0" fillId="4" borderId="2" xfId="0" applyFill="1" applyBorder="1"/>
    <xf numFmtId="9" fontId="0" fillId="5" borderId="2" xfId="0" applyNumberFormat="1" applyFill="1" applyBorder="1"/>
    <xf numFmtId="173" fontId="0" fillId="5" borderId="2" xfId="0" applyNumberFormat="1" applyFill="1" applyBorder="1"/>
    <xf numFmtId="10" fontId="0" fillId="5" borderId="2" xfId="1" applyNumberFormat="1" applyFont="1" applyFill="1" applyBorder="1"/>
    <xf numFmtId="0" fontId="0" fillId="4" borderId="1" xfId="0" applyFill="1" applyBorder="1"/>
    <xf numFmtId="173" fontId="0" fillId="5" borderId="1" xfId="0" applyNumberFormat="1" applyFill="1" applyBorder="1"/>
    <xf numFmtId="10" fontId="0" fillId="3" borderId="3" xfId="0" applyNumberFormat="1" applyFill="1" applyBorder="1"/>
    <xf numFmtId="10" fontId="0" fillId="0" borderId="7" xfId="0" applyNumberFormat="1" applyBorder="1"/>
    <xf numFmtId="10" fontId="0" fillId="0" borderId="8" xfId="0" applyNumberFormat="1" applyBorder="1"/>
    <xf numFmtId="10" fontId="0" fillId="0" borderId="10" xfId="0" applyNumberFormat="1" applyBorder="1"/>
    <xf numFmtId="10" fontId="0" fillId="0" borderId="11" xfId="0" applyNumberFormat="1" applyBorder="1"/>
    <xf numFmtId="9" fontId="2" fillId="7" borderId="4" xfId="0" applyNumberFormat="1" applyFont="1" applyFill="1" applyBorder="1"/>
    <xf numFmtId="9" fontId="2" fillId="7" borderId="5" xfId="0" applyNumberFormat="1" applyFont="1" applyFill="1" applyBorder="1"/>
    <xf numFmtId="9" fontId="2" fillId="6" borderId="6" xfId="0" applyNumberFormat="1" applyFont="1" applyFill="1" applyBorder="1"/>
    <xf numFmtId="9" fontId="2" fillId="6" borderId="9" xfId="0" applyNumberFormat="1" applyFont="1" applyFill="1" applyBorder="1"/>
    <xf numFmtId="0" fontId="4" fillId="8" borderId="12" xfId="0" applyFont="1" applyFill="1" applyBorder="1"/>
    <xf numFmtId="0" fontId="0" fillId="8" borderId="13" xfId="0" applyFill="1" applyBorder="1"/>
    <xf numFmtId="0" fontId="0" fillId="8" borderId="14" xfId="0" applyFill="1" applyBorder="1"/>
    <xf numFmtId="0" fontId="4" fillId="8" borderId="15" xfId="0" applyFont="1" applyFill="1" applyBorder="1"/>
    <xf numFmtId="0" fontId="5" fillId="8" borderId="16" xfId="0" applyFont="1" applyFill="1" applyBorder="1"/>
    <xf numFmtId="0" fontId="0" fillId="8" borderId="16" xfId="0" applyFill="1" applyBorder="1"/>
    <xf numFmtId="0" fontId="0" fillId="8" borderId="17" xfId="0" applyFill="1" applyBorder="1"/>
  </cellXfs>
  <cellStyles count="2">
    <cellStyle name="Normal" xfId="0" builtinId="0"/>
    <cellStyle name="Per cent" xfId="1" builtinId="5"/>
  </cellStyles>
  <dxfs count="209">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 formatCode="0"/>
    </dxf>
    <dxf>
      <numFmt numFmtId="172" formatCode="&quot;₹&quot;\ #,##0"/>
    </dxf>
    <dxf>
      <numFmt numFmtId="173" formatCode="[$$-1009]#,##0"/>
    </dxf>
    <dxf>
      <numFmt numFmtId="173" formatCode="[$$-1009]#,##0"/>
    </dxf>
    <dxf>
      <numFmt numFmtId="14" formatCode="0.00%"/>
    </dxf>
    <dxf>
      <numFmt numFmtId="14" formatCode="0.00%"/>
    </dxf>
    <dxf>
      <alignment horizontal="right"/>
    </dxf>
    <dxf>
      <alignment horizontal="right"/>
    </dxf>
    <dxf>
      <numFmt numFmtId="169" formatCode="&quot;₹&quot;\ #,##0.00"/>
    </dxf>
    <dxf>
      <numFmt numFmtId="169" formatCode="&quot;₹&quot;\ #,##0.00"/>
    </dxf>
    <dxf>
      <numFmt numFmtId="176" formatCode="[$$-409]#,##0.00"/>
    </dxf>
    <dxf>
      <numFmt numFmtId="169" formatCode="&quot;₹&quot;\ #,##0.00"/>
    </dxf>
    <dxf>
      <numFmt numFmtId="177" formatCode="[$$-C09]#,##0.00"/>
    </dxf>
    <dxf>
      <numFmt numFmtId="1" formatCode="0"/>
    </dxf>
    <dxf>
      <numFmt numFmtId="30" formatCode="@"/>
    </dxf>
    <dxf>
      <numFmt numFmtId="30" formatCode="@"/>
    </dxf>
    <dxf>
      <numFmt numFmtId="0" formatCode="General"/>
    </dxf>
    <dxf>
      <numFmt numFmtId="30" formatCode="@"/>
    </dxf>
    <dxf>
      <numFmt numFmtId="1" formatCode="0"/>
    </dxf>
    <dxf>
      <numFmt numFmtId="1" formatCode="0"/>
    </dxf>
    <dxf>
      <numFmt numFmtId="30" formatCode="@"/>
    </dxf>
    <dxf>
      <numFmt numFmtId="30" formatCode="@"/>
    </dxf>
    <dxf>
      <numFmt numFmtId="0" formatCode="General"/>
    </dxf>
    <dxf>
      <numFmt numFmtId="0" formatCode="General"/>
    </dxf>
    <dxf>
      <numFmt numFmtId="19" formatCode="dd/mm/yyyy"/>
    </dxf>
    <dxf>
      <numFmt numFmtId="164" formatCode="0.0000"/>
    </dxf>
    <dxf>
      <numFmt numFmtId="0" formatCode="General"/>
    </dxf>
    <dxf>
      <numFmt numFmtId="14"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0" formatCode="General"/>
    </dxf>
    <dxf>
      <numFmt numFmtId="30" formatCode="@"/>
    </dxf>
    <dxf>
      <numFmt numFmtId="19" formatCode="dd/mm/yyyy"/>
    </dxf>
    <dxf>
      <numFmt numFmtId="0" formatCode="General"/>
    </dxf>
    <dxf>
      <numFmt numFmtId="1" formatCode="0"/>
    </dxf>
  </dxfs>
  <tableStyles count="0" defaultTableStyle="TableStyleMedium2" defaultPivotStyle="PivotStyleLight16"/>
  <colors>
    <mruColors>
      <color rgb="FF6B1DE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Manufacturing Margin Analysis.xlsx]Pivot_Calculations!PivotTable1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Pivot_Calculations!$B$1</c:f>
              <c:strCache>
                <c:ptCount val="1"/>
                <c:pt idx="0">
                  <c:v>Sum of Base_Revenue_USD</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Pivot_Calculations!$A$2:$A$6</c:f>
              <c:strCache>
                <c:ptCount val="4"/>
                <c:pt idx="0">
                  <c:v>APAC</c:v>
                </c:pt>
                <c:pt idx="1">
                  <c:v>EMEA</c:v>
                </c:pt>
                <c:pt idx="2">
                  <c:v>LATAM</c:v>
                </c:pt>
                <c:pt idx="3">
                  <c:v>NA</c:v>
                </c:pt>
              </c:strCache>
            </c:strRef>
          </c:cat>
          <c:val>
            <c:numRef>
              <c:f>Pivot_Calculations!$B$2:$B$6</c:f>
              <c:numCache>
                <c:formatCode>[$$-C09]#,##0</c:formatCode>
                <c:ptCount val="4"/>
                <c:pt idx="0">
                  <c:v>940936864.03999949</c:v>
                </c:pt>
                <c:pt idx="1">
                  <c:v>1007427027.8699998</c:v>
                </c:pt>
                <c:pt idx="2">
                  <c:v>960305128.61999989</c:v>
                </c:pt>
                <c:pt idx="3">
                  <c:v>1043708461.5799996</c:v>
                </c:pt>
              </c:numCache>
            </c:numRef>
          </c:val>
          <c:extLst>
            <c:ext xmlns:c16="http://schemas.microsoft.com/office/drawing/2014/chart" uri="{C3380CC4-5D6E-409C-BE32-E72D297353CC}">
              <c16:uniqueId val="{00000000-6F51-4C94-96E5-20733AEA43AE}"/>
            </c:ext>
          </c:extLst>
        </c:ser>
        <c:dLbls>
          <c:showLegendKey val="0"/>
          <c:showVal val="0"/>
          <c:showCatName val="0"/>
          <c:showSerName val="0"/>
          <c:showPercent val="0"/>
          <c:showBubbleSize val="0"/>
        </c:dLbls>
        <c:gapWidth val="219"/>
        <c:axId val="1651779183"/>
        <c:axId val="1651783983"/>
      </c:barChart>
      <c:lineChart>
        <c:grouping val="standard"/>
        <c:varyColors val="0"/>
        <c:ser>
          <c:idx val="1"/>
          <c:order val="1"/>
          <c:tx>
            <c:strRef>
              <c:f>Pivot_Calculations!$C$1</c:f>
              <c:strCache>
                <c:ptCount val="1"/>
                <c:pt idx="0">
                  <c:v>Average of Net_Margin_%</c:v>
                </c:pt>
              </c:strCache>
            </c:strRef>
          </c:tx>
          <c:spPr>
            <a:ln w="34925" cap="rnd">
              <a:solidFill>
                <a:schemeClr val="accent2"/>
              </a:solidFill>
              <a:round/>
            </a:ln>
            <a:effectLst>
              <a:outerShdw blurRad="63500" dist="38100" dir="5400000" rotWithShape="0">
                <a:srgbClr val="000000">
                  <a:alpha val="45000"/>
                </a:srgbClr>
              </a:outerShdw>
            </a:effectLst>
          </c:spPr>
          <c:marker>
            <c:symbol val="none"/>
          </c:marker>
          <c:cat>
            <c:strRef>
              <c:f>Pivot_Calculations!$A$2:$A$6</c:f>
              <c:strCache>
                <c:ptCount val="4"/>
                <c:pt idx="0">
                  <c:v>APAC</c:v>
                </c:pt>
                <c:pt idx="1">
                  <c:v>EMEA</c:v>
                </c:pt>
                <c:pt idx="2">
                  <c:v>LATAM</c:v>
                </c:pt>
                <c:pt idx="3">
                  <c:v>NA</c:v>
                </c:pt>
              </c:strCache>
            </c:strRef>
          </c:cat>
          <c:val>
            <c:numRef>
              <c:f>Pivot_Calculations!$C$2:$C$6</c:f>
              <c:numCache>
                <c:formatCode>0.00%</c:formatCode>
                <c:ptCount val="4"/>
                <c:pt idx="0">
                  <c:v>0.32797119973588457</c:v>
                </c:pt>
                <c:pt idx="1">
                  <c:v>0.3192914659772732</c:v>
                </c:pt>
                <c:pt idx="2">
                  <c:v>0.32589926461951874</c:v>
                </c:pt>
                <c:pt idx="3">
                  <c:v>0.320103708877717</c:v>
                </c:pt>
              </c:numCache>
            </c:numRef>
          </c:val>
          <c:smooth val="0"/>
          <c:extLst>
            <c:ext xmlns:c16="http://schemas.microsoft.com/office/drawing/2014/chart" uri="{C3380CC4-5D6E-409C-BE32-E72D297353CC}">
              <c16:uniqueId val="{00000001-6F51-4C94-96E5-20733AEA43AE}"/>
            </c:ext>
          </c:extLst>
        </c:ser>
        <c:dLbls>
          <c:showLegendKey val="0"/>
          <c:showVal val="0"/>
          <c:showCatName val="0"/>
          <c:showSerName val="0"/>
          <c:showPercent val="0"/>
          <c:showBubbleSize val="0"/>
        </c:dLbls>
        <c:marker val="1"/>
        <c:smooth val="0"/>
        <c:axId val="1849347647"/>
        <c:axId val="1849360607"/>
      </c:lineChart>
      <c:catAx>
        <c:axId val="165177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783983"/>
        <c:crosses val="autoZero"/>
        <c:auto val="1"/>
        <c:lblAlgn val="ctr"/>
        <c:lblOffset val="100"/>
        <c:noMultiLvlLbl val="0"/>
      </c:catAx>
      <c:valAx>
        <c:axId val="1651783983"/>
        <c:scaling>
          <c:orientation val="minMax"/>
        </c:scaling>
        <c:delete val="0"/>
        <c:axPos val="l"/>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779183"/>
        <c:crosses val="autoZero"/>
        <c:crossBetween val="between"/>
      </c:valAx>
      <c:valAx>
        <c:axId val="18493606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347647"/>
        <c:crosses val="max"/>
        <c:crossBetween val="between"/>
      </c:valAx>
      <c:catAx>
        <c:axId val="1849347647"/>
        <c:scaling>
          <c:orientation val="minMax"/>
        </c:scaling>
        <c:delete val="1"/>
        <c:axPos val="b"/>
        <c:numFmt formatCode="General" sourceLinked="1"/>
        <c:majorTickMark val="out"/>
        <c:minorTickMark val="none"/>
        <c:tickLblPos val="nextTo"/>
        <c:crossAx val="184936060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Manufacturing Margin Analysis.xlsx]Pivot_Calculations!PivotTable25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4482971975693"/>
          <c:y val="5.5267624400153453E-2"/>
          <c:w val="0.80828911513449353"/>
          <c:h val="0.72632342356097457"/>
        </c:manualLayout>
      </c:layout>
      <c:barChart>
        <c:barDir val="col"/>
        <c:grouping val="clustered"/>
        <c:varyColors val="0"/>
        <c:ser>
          <c:idx val="0"/>
          <c:order val="0"/>
          <c:tx>
            <c:strRef>
              <c:f>Pivot_Calculations!$F$8</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Pivot_Calculations!$E$9:$E$39</c:f>
              <c:strCache>
                <c:ptCount val="30"/>
                <c:pt idx="0">
                  <c:v>PRD-1010</c:v>
                </c:pt>
                <c:pt idx="1">
                  <c:v>PRD-1007</c:v>
                </c:pt>
                <c:pt idx="2">
                  <c:v>PRD-1023</c:v>
                </c:pt>
                <c:pt idx="3">
                  <c:v>PRD-1016</c:v>
                </c:pt>
                <c:pt idx="4">
                  <c:v>PRD-1026</c:v>
                </c:pt>
                <c:pt idx="5">
                  <c:v>PRD-1001</c:v>
                </c:pt>
                <c:pt idx="6">
                  <c:v>PRD-1028</c:v>
                </c:pt>
                <c:pt idx="7">
                  <c:v>PRD-1015</c:v>
                </c:pt>
                <c:pt idx="8">
                  <c:v>PRD-1006</c:v>
                </c:pt>
                <c:pt idx="9">
                  <c:v>PRD-1004</c:v>
                </c:pt>
                <c:pt idx="10">
                  <c:v>PRD-1019</c:v>
                </c:pt>
                <c:pt idx="11">
                  <c:v>PRD-1018</c:v>
                </c:pt>
                <c:pt idx="12">
                  <c:v>PRD-1029</c:v>
                </c:pt>
                <c:pt idx="13">
                  <c:v>PRD-1027</c:v>
                </c:pt>
                <c:pt idx="14">
                  <c:v>PRD-1022</c:v>
                </c:pt>
                <c:pt idx="15">
                  <c:v>PRD-1000</c:v>
                </c:pt>
                <c:pt idx="16">
                  <c:v>PRD-1013</c:v>
                </c:pt>
                <c:pt idx="17">
                  <c:v>PRD-1009</c:v>
                </c:pt>
                <c:pt idx="18">
                  <c:v>PRD-1005</c:v>
                </c:pt>
                <c:pt idx="19">
                  <c:v>PRD-1017</c:v>
                </c:pt>
                <c:pt idx="20">
                  <c:v>PRD-1025</c:v>
                </c:pt>
                <c:pt idx="21">
                  <c:v>PRD-1011</c:v>
                </c:pt>
                <c:pt idx="22">
                  <c:v>PRD-1003</c:v>
                </c:pt>
                <c:pt idx="23">
                  <c:v>PRD-1002</c:v>
                </c:pt>
                <c:pt idx="24">
                  <c:v>PRD-1008</c:v>
                </c:pt>
                <c:pt idx="25">
                  <c:v>PRD-1012</c:v>
                </c:pt>
                <c:pt idx="26">
                  <c:v>PRD-1024</c:v>
                </c:pt>
                <c:pt idx="27">
                  <c:v>PRD-1021</c:v>
                </c:pt>
                <c:pt idx="28">
                  <c:v>PRD-1020</c:v>
                </c:pt>
                <c:pt idx="29">
                  <c:v>PRD-1014</c:v>
                </c:pt>
              </c:strCache>
            </c:strRef>
          </c:cat>
          <c:val>
            <c:numRef>
              <c:f>Pivot_Calculations!$F$9:$F$39</c:f>
              <c:numCache>
                <c:formatCode>0</c:formatCode>
                <c:ptCount val="30"/>
                <c:pt idx="0">
                  <c:v>16492187.624799998</c:v>
                </c:pt>
                <c:pt idx="1">
                  <c:v>18735324.365800001</c:v>
                </c:pt>
                <c:pt idx="2">
                  <c:v>20551884.336000003</c:v>
                </c:pt>
                <c:pt idx="3">
                  <c:v>21023399.699999996</c:v>
                </c:pt>
                <c:pt idx="4">
                  <c:v>24401123.665699992</c:v>
                </c:pt>
                <c:pt idx="5">
                  <c:v>24493376.374400001</c:v>
                </c:pt>
                <c:pt idx="6">
                  <c:v>24933460.794700004</c:v>
                </c:pt>
                <c:pt idx="7">
                  <c:v>29058559.0744</c:v>
                </c:pt>
                <c:pt idx="8">
                  <c:v>32465297.079699997</c:v>
                </c:pt>
                <c:pt idx="9">
                  <c:v>35947020.221800014</c:v>
                </c:pt>
                <c:pt idx="10">
                  <c:v>37432043.906800002</c:v>
                </c:pt>
                <c:pt idx="11">
                  <c:v>38746633.041000001</c:v>
                </c:pt>
                <c:pt idx="12">
                  <c:v>39287930.088</c:v>
                </c:pt>
                <c:pt idx="13">
                  <c:v>39438278.167599998</c:v>
                </c:pt>
                <c:pt idx="14">
                  <c:v>41161978.27700001</c:v>
                </c:pt>
                <c:pt idx="15">
                  <c:v>44203876.09040001</c:v>
                </c:pt>
                <c:pt idx="16">
                  <c:v>46146861.9111</c:v>
                </c:pt>
                <c:pt idx="17">
                  <c:v>46804002.868000008</c:v>
                </c:pt>
                <c:pt idx="18">
                  <c:v>48213798.7368</c:v>
                </c:pt>
                <c:pt idx="19">
                  <c:v>49191498.875900008</c:v>
                </c:pt>
                <c:pt idx="20">
                  <c:v>49928355.023999996</c:v>
                </c:pt>
                <c:pt idx="21">
                  <c:v>51694085.544799998</c:v>
                </c:pt>
                <c:pt idx="22">
                  <c:v>51698767.350599989</c:v>
                </c:pt>
                <c:pt idx="23">
                  <c:v>56928400.23399999</c:v>
                </c:pt>
                <c:pt idx="24">
                  <c:v>58153695.648700014</c:v>
                </c:pt>
                <c:pt idx="25">
                  <c:v>62317220.745999992</c:v>
                </c:pt>
                <c:pt idx="26">
                  <c:v>65750606.098999985</c:v>
                </c:pt>
                <c:pt idx="27">
                  <c:v>66656412.405599982</c:v>
                </c:pt>
                <c:pt idx="28">
                  <c:v>75781177.322000012</c:v>
                </c:pt>
                <c:pt idx="29">
                  <c:v>91289510.271700025</c:v>
                </c:pt>
              </c:numCache>
            </c:numRef>
          </c:val>
          <c:extLst>
            <c:ext xmlns:c16="http://schemas.microsoft.com/office/drawing/2014/chart" uri="{C3380CC4-5D6E-409C-BE32-E72D297353CC}">
              <c16:uniqueId val="{00000000-BA31-430E-A754-5A041E03F80B}"/>
            </c:ext>
          </c:extLst>
        </c:ser>
        <c:dLbls>
          <c:dLblPos val="outEnd"/>
          <c:showLegendKey val="0"/>
          <c:showVal val="0"/>
          <c:showCatName val="0"/>
          <c:showSerName val="0"/>
          <c:showPercent val="0"/>
          <c:showBubbleSize val="0"/>
        </c:dLbls>
        <c:gapWidth val="100"/>
        <c:overlap val="-24"/>
        <c:axId val="1651757583"/>
        <c:axId val="1651757103"/>
      </c:barChart>
      <c:catAx>
        <c:axId val="1651757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757103"/>
        <c:crosses val="autoZero"/>
        <c:auto val="1"/>
        <c:lblAlgn val="ctr"/>
        <c:lblOffset val="100"/>
        <c:noMultiLvlLbl val="0"/>
      </c:catAx>
      <c:valAx>
        <c:axId val="16517571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1757583"/>
        <c:crosses val="autoZero"/>
        <c:crossBetween val="between"/>
      </c:valAx>
      <c:spPr>
        <a:noFill/>
        <a:ln>
          <a:noFill/>
        </a:ln>
        <a:effectLst>
          <a:outerShdw blurRad="63500" sx="102000" sy="102000" algn="ctr"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182880</xdr:colOff>
      <xdr:row>0</xdr:row>
      <xdr:rowOff>114300</xdr:rowOff>
    </xdr:from>
    <xdr:ext cx="6210300" cy="485540"/>
    <xdr:sp macro="" textlink="">
      <xdr:nvSpPr>
        <xdr:cNvPr id="2" name="TextBox 1">
          <a:extLst>
            <a:ext uri="{FF2B5EF4-FFF2-40B4-BE49-F238E27FC236}">
              <a16:creationId xmlns:a16="http://schemas.microsoft.com/office/drawing/2014/main" id="{0C9E832F-810E-4145-7B50-52523F67E68C}"/>
            </a:ext>
          </a:extLst>
        </xdr:cNvPr>
        <xdr:cNvSpPr txBox="1"/>
      </xdr:nvSpPr>
      <xdr:spPr>
        <a:xfrm>
          <a:off x="3230880" y="114300"/>
          <a:ext cx="6210300" cy="485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bg1"/>
              </a:solidFill>
              <a:latin typeface="Segoe UI" panose="020B0502040204020203" pitchFamily="34" charset="0"/>
              <a:cs typeface="Segoe UI" panose="020B0502040204020203" pitchFamily="34" charset="0"/>
            </a:rPr>
            <a:t>Global Profitability &amp; Supply Chain Analytics</a:t>
          </a:r>
        </a:p>
      </xdr:txBody>
    </xdr:sp>
    <xdr:clientData/>
  </xdr:oneCellAnchor>
  <xdr:twoCellAnchor>
    <xdr:from>
      <xdr:col>0</xdr:col>
      <xdr:colOff>365837</xdr:colOff>
      <xdr:row>4</xdr:row>
      <xdr:rowOff>121920</xdr:rowOff>
    </xdr:from>
    <xdr:to>
      <xdr:col>9</xdr:col>
      <xdr:colOff>209340</xdr:colOff>
      <xdr:row>19</xdr:row>
      <xdr:rowOff>121920</xdr:rowOff>
    </xdr:to>
    <xdr:graphicFrame macro="">
      <xdr:nvGraphicFramePr>
        <xdr:cNvPr id="3" name="Chart 2">
          <a:extLst>
            <a:ext uri="{FF2B5EF4-FFF2-40B4-BE49-F238E27FC236}">
              <a16:creationId xmlns:a16="http://schemas.microsoft.com/office/drawing/2014/main" id="{66C66EFB-01E7-49F2-9422-1ACDC6AC3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460550</xdr:colOff>
      <xdr:row>4</xdr:row>
      <xdr:rowOff>99060</xdr:rowOff>
    </xdr:from>
    <xdr:to>
      <xdr:col>19</xdr:col>
      <xdr:colOff>569407</xdr:colOff>
      <xdr:row>19</xdr:row>
      <xdr:rowOff>106680</xdr:rowOff>
    </xdr:to>
    <xdr:graphicFrame macro="">
      <xdr:nvGraphicFramePr>
        <xdr:cNvPr id="9" name="Chart 8">
          <a:extLst>
            <a:ext uri="{FF2B5EF4-FFF2-40B4-BE49-F238E27FC236}">
              <a16:creationId xmlns:a16="http://schemas.microsoft.com/office/drawing/2014/main" id="{C019C867-7334-4108-BB3D-D46D66B33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138918</xdr:colOff>
      <xdr:row>20</xdr:row>
      <xdr:rowOff>140927</xdr:rowOff>
    </xdr:from>
    <xdr:to>
      <xdr:col>15</xdr:col>
      <xdr:colOff>84667</xdr:colOff>
      <xdr:row>29</xdr:row>
      <xdr:rowOff>108856</xdr:rowOff>
    </xdr:to>
    <mc:AlternateContent xmlns:mc="http://schemas.openxmlformats.org/markup-compatibility/2006">
      <mc:Choice xmlns:a14="http://schemas.microsoft.com/office/drawing/2010/main" Requires="a14">
        <xdr:graphicFrame macro="">
          <xdr:nvGraphicFramePr>
            <xdr:cNvPr id="10" name="Clean_Order_Date">
              <a:extLst>
                <a:ext uri="{FF2B5EF4-FFF2-40B4-BE49-F238E27FC236}">
                  <a16:creationId xmlns:a16="http://schemas.microsoft.com/office/drawing/2014/main" id="{8046879C-2325-FE81-3399-D45BB2F875F0}"/>
                </a:ext>
              </a:extLst>
            </xdr:cNvPr>
            <xdr:cNvGraphicFramePr/>
          </xdr:nvGraphicFramePr>
          <xdr:xfrm>
            <a:off x="0" y="0"/>
            <a:ext cx="0" cy="0"/>
          </xdr:xfrm>
          <a:graphic>
            <a:graphicData uri="http://schemas.microsoft.com/office/drawing/2010/slicer">
              <sle:slicer xmlns:sle="http://schemas.microsoft.com/office/drawing/2010/slicer" name="Clean_Order_Date"/>
            </a:graphicData>
          </a:graphic>
        </xdr:graphicFrame>
      </mc:Choice>
      <mc:Fallback>
        <xdr:sp macro="" textlink="">
          <xdr:nvSpPr>
            <xdr:cNvPr id="0" name=""/>
            <xdr:cNvSpPr>
              <a:spLocks noTextEdit="1"/>
            </xdr:cNvSpPr>
          </xdr:nvSpPr>
          <xdr:spPr>
            <a:xfrm>
              <a:off x="6234918" y="3866260"/>
              <a:ext cx="2993749" cy="1644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330200</xdr:colOff>
      <xdr:row>20</xdr:row>
      <xdr:rowOff>152400</xdr:rowOff>
    </xdr:from>
    <xdr:to>
      <xdr:col>19</xdr:col>
      <xdr:colOff>567267</xdr:colOff>
      <xdr:row>29</xdr:row>
      <xdr:rowOff>110067</xdr:rowOff>
    </xdr:to>
    <mc:AlternateContent xmlns:mc="http://schemas.openxmlformats.org/markup-compatibility/2006">
      <mc:Choice xmlns:a14="http://schemas.microsoft.com/office/drawing/2010/main" Requires="a14">
        <xdr:graphicFrame macro="">
          <xdr:nvGraphicFramePr>
            <xdr:cNvPr id="11" name="Client_Region">
              <a:extLst>
                <a:ext uri="{FF2B5EF4-FFF2-40B4-BE49-F238E27FC236}">
                  <a16:creationId xmlns:a16="http://schemas.microsoft.com/office/drawing/2014/main" id="{8907DA0F-10C8-7309-D036-975B05885B21}"/>
                </a:ext>
              </a:extLst>
            </xdr:cNvPr>
            <xdr:cNvGraphicFramePr/>
          </xdr:nvGraphicFramePr>
          <xdr:xfrm>
            <a:off x="0" y="0"/>
            <a:ext cx="0" cy="0"/>
          </xdr:xfrm>
          <a:graphic>
            <a:graphicData uri="http://schemas.microsoft.com/office/drawing/2010/slicer">
              <sle:slicer xmlns:sle="http://schemas.microsoft.com/office/drawing/2010/slicer" name="Client_Region"/>
            </a:graphicData>
          </a:graphic>
        </xdr:graphicFrame>
      </mc:Choice>
      <mc:Fallback>
        <xdr:sp macro="" textlink="">
          <xdr:nvSpPr>
            <xdr:cNvPr id="0" name=""/>
            <xdr:cNvSpPr>
              <a:spLocks noTextEdit="1"/>
            </xdr:cNvSpPr>
          </xdr:nvSpPr>
          <xdr:spPr>
            <a:xfrm>
              <a:off x="9474200" y="3877733"/>
              <a:ext cx="2675467" cy="1634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385186</xdr:colOff>
      <xdr:row>20</xdr:row>
      <xdr:rowOff>184218</xdr:rowOff>
    </xdr:from>
    <xdr:to>
      <xdr:col>3</xdr:col>
      <xdr:colOff>175847</xdr:colOff>
      <xdr:row>29</xdr:row>
      <xdr:rowOff>142351</xdr:rowOff>
    </xdr:to>
    <xdr:sp macro="" textlink="Pivot_Calculations!A10">
      <xdr:nvSpPr>
        <xdr:cNvPr id="12" name="Total Revenue">
          <a:extLst>
            <a:ext uri="{FF2B5EF4-FFF2-40B4-BE49-F238E27FC236}">
              <a16:creationId xmlns:a16="http://schemas.microsoft.com/office/drawing/2014/main" id="{81254C8C-CEF1-071F-3AB2-3D50CE7B31EB}"/>
            </a:ext>
          </a:extLst>
        </xdr:cNvPr>
        <xdr:cNvSpPr/>
      </xdr:nvSpPr>
      <xdr:spPr>
        <a:xfrm>
          <a:off x="385186" y="3868614"/>
          <a:ext cx="1624485" cy="1616111"/>
        </a:xfrm>
        <a:prstGeom prst="roundRect">
          <a:avLst/>
        </a:prstGeom>
        <a:solidFill>
          <a:schemeClr val="accent4">
            <a:lumMod val="60000"/>
            <a:lumOff val="40000"/>
          </a:schemeClr>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700" b="0" i="0" u="none" strike="noStrike">
              <a:solidFill>
                <a:srgbClr val="000000"/>
              </a:solidFill>
              <a:latin typeface="Calibri"/>
              <a:ea typeface="Calibri"/>
              <a:cs typeface="Calibri"/>
            </a:rPr>
            <a:t>$</a:t>
          </a:r>
          <a:fld id="{07B9F333-B202-4761-B997-2207B33ACA54}" type="TxLink">
            <a:rPr lang="en-US" sz="1700" b="0" i="0" u="none" strike="noStrike">
              <a:solidFill>
                <a:srgbClr val="000000"/>
              </a:solidFill>
              <a:latin typeface="Calibri"/>
              <a:ea typeface="Calibri"/>
              <a:cs typeface="Calibri"/>
            </a:rPr>
            <a:pPr algn="ctr"/>
            <a:t>3952377482</a:t>
          </a:fld>
          <a:endParaRPr lang="en-US" sz="1700" b="0" i="0" u="none" strike="noStrike">
            <a:solidFill>
              <a:srgbClr val="000000"/>
            </a:solidFill>
            <a:latin typeface="Calibri"/>
            <a:ea typeface="Calibri"/>
            <a:cs typeface="Calibri"/>
          </a:endParaRPr>
        </a:p>
        <a:p>
          <a:pPr algn="ctr"/>
          <a:r>
            <a:rPr lang="en-US" sz="1700" b="0" i="0" u="none" strike="noStrike">
              <a:solidFill>
                <a:srgbClr val="000000"/>
              </a:solidFill>
              <a:latin typeface="Calibri"/>
              <a:ea typeface="Calibri"/>
              <a:cs typeface="Calibri"/>
            </a:rPr>
            <a:t>Total</a:t>
          </a:r>
          <a:r>
            <a:rPr lang="en-US" sz="1700" b="0" i="0" u="none" strike="noStrike" baseline="0">
              <a:solidFill>
                <a:srgbClr val="000000"/>
              </a:solidFill>
              <a:latin typeface="Calibri"/>
              <a:ea typeface="Calibri"/>
              <a:cs typeface="Calibri"/>
            </a:rPr>
            <a:t> Base Revenue</a:t>
          </a:r>
          <a:endParaRPr lang="en-IN" sz="1700"/>
        </a:p>
      </xdr:txBody>
    </xdr:sp>
    <xdr:clientData/>
  </xdr:twoCellAnchor>
  <xdr:twoCellAnchor>
    <xdr:from>
      <xdr:col>3</xdr:col>
      <xdr:colOff>393561</xdr:colOff>
      <xdr:row>21</xdr:row>
      <xdr:rowOff>16747</xdr:rowOff>
    </xdr:from>
    <xdr:to>
      <xdr:col>6</xdr:col>
      <xdr:colOff>125604</xdr:colOff>
      <xdr:row>29</xdr:row>
      <xdr:rowOff>167472</xdr:rowOff>
    </xdr:to>
    <xdr:sp macro="" textlink="Pivot_Calculations!B10">
      <xdr:nvSpPr>
        <xdr:cNvPr id="13" name="Total Net Profit">
          <a:extLst>
            <a:ext uri="{FF2B5EF4-FFF2-40B4-BE49-F238E27FC236}">
              <a16:creationId xmlns:a16="http://schemas.microsoft.com/office/drawing/2014/main" id="{47D52126-0FA5-4BDE-9F25-B56A1B32CEC1}"/>
            </a:ext>
          </a:extLst>
        </xdr:cNvPr>
        <xdr:cNvSpPr/>
      </xdr:nvSpPr>
      <xdr:spPr>
        <a:xfrm>
          <a:off x="2227385" y="3885362"/>
          <a:ext cx="1565867" cy="1624484"/>
        </a:xfrm>
        <a:prstGeom prst="roundRect">
          <a:avLst/>
        </a:prstGeom>
        <a:solidFill>
          <a:schemeClr val="accent4">
            <a:lumMod val="60000"/>
            <a:lumOff val="40000"/>
          </a:schemeClr>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700" b="0" i="0" u="none" strike="noStrike">
              <a:solidFill>
                <a:srgbClr val="000000"/>
              </a:solidFill>
              <a:latin typeface="Calibri"/>
              <a:ea typeface="Calibri"/>
              <a:cs typeface="Calibri"/>
            </a:rPr>
            <a:t>$</a:t>
          </a:r>
          <a:fld id="{AC25137B-0CC3-41F5-93A8-3A3AD4275CF0}" type="TxLink">
            <a:rPr lang="en-US" sz="1700" b="0" i="0" u="none" strike="noStrike">
              <a:solidFill>
                <a:srgbClr val="000000"/>
              </a:solidFill>
              <a:latin typeface="Calibri"/>
              <a:ea typeface="Calibri"/>
              <a:cs typeface="Calibri"/>
            </a:rPr>
            <a:pPr algn="ctr"/>
            <a:t>1308926766</a:t>
          </a:fld>
          <a:r>
            <a:rPr lang="en-US" sz="1700" b="0" i="0" u="none" strike="noStrike">
              <a:solidFill>
                <a:srgbClr val="000000"/>
              </a:solidFill>
              <a:latin typeface="Calibri"/>
              <a:ea typeface="Calibri"/>
              <a:cs typeface="Calibri"/>
            </a:rPr>
            <a:t> Total</a:t>
          </a:r>
          <a:r>
            <a:rPr lang="en-US" sz="1700" b="0" i="0" u="none" strike="noStrike" baseline="0">
              <a:solidFill>
                <a:srgbClr val="000000"/>
              </a:solidFill>
              <a:latin typeface="Calibri"/>
              <a:ea typeface="Calibri"/>
              <a:cs typeface="Calibri"/>
            </a:rPr>
            <a:t> Net Profit</a:t>
          </a:r>
          <a:endParaRPr lang="en-IN" sz="1700"/>
        </a:p>
      </xdr:txBody>
    </xdr:sp>
    <xdr:clientData/>
  </xdr:twoCellAnchor>
  <xdr:twoCellAnchor>
    <xdr:from>
      <xdr:col>6</xdr:col>
      <xdr:colOff>435428</xdr:colOff>
      <xdr:row>20</xdr:row>
      <xdr:rowOff>167470</xdr:rowOff>
    </xdr:from>
    <xdr:to>
      <xdr:col>9</xdr:col>
      <xdr:colOff>192593</xdr:colOff>
      <xdr:row>29</xdr:row>
      <xdr:rowOff>142351</xdr:rowOff>
    </xdr:to>
    <xdr:sp macro="" textlink="Pivot_Calculations!C10">
      <xdr:nvSpPr>
        <xdr:cNvPr id="14" name="Average Net Margin">
          <a:extLst>
            <a:ext uri="{FF2B5EF4-FFF2-40B4-BE49-F238E27FC236}">
              <a16:creationId xmlns:a16="http://schemas.microsoft.com/office/drawing/2014/main" id="{CB0584B2-450A-482D-BC63-48A08293C607}"/>
            </a:ext>
          </a:extLst>
        </xdr:cNvPr>
        <xdr:cNvSpPr/>
      </xdr:nvSpPr>
      <xdr:spPr>
        <a:xfrm>
          <a:off x="4103076" y="3851866"/>
          <a:ext cx="1590990" cy="1632859"/>
        </a:xfrm>
        <a:prstGeom prst="roundRect">
          <a:avLst/>
        </a:prstGeom>
        <a:solidFill>
          <a:schemeClr val="accent4">
            <a:lumMod val="60000"/>
            <a:lumOff val="40000"/>
          </a:schemeClr>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8F6302-D929-49C0-B0F5-FAFFC6F66B89}" type="TxLink">
            <a:rPr lang="en-US" sz="1700" b="0" i="0" u="none" strike="noStrike">
              <a:solidFill>
                <a:srgbClr val="000000"/>
              </a:solidFill>
              <a:latin typeface="Segoe UI" panose="020B0502040204020203" pitchFamily="34" charset="0"/>
              <a:ea typeface="Calibri"/>
              <a:cs typeface="Segoe UI" panose="020B0502040204020203" pitchFamily="34" charset="0"/>
            </a:rPr>
            <a:pPr algn="ctr"/>
            <a:t>32328.58%</a:t>
          </a:fld>
          <a:endParaRPr lang="en-US" sz="1700" b="0" i="0" u="none" strike="noStrike">
            <a:solidFill>
              <a:srgbClr val="000000"/>
            </a:solidFill>
            <a:latin typeface="Segoe UI" panose="020B0502040204020203" pitchFamily="34" charset="0"/>
            <a:ea typeface="Calibri"/>
            <a:cs typeface="Segoe UI" panose="020B0502040204020203" pitchFamily="34" charset="0"/>
          </a:endParaRPr>
        </a:p>
        <a:p>
          <a:pPr algn="ctr"/>
          <a:r>
            <a:rPr lang="en-US" sz="1700" b="0" i="0" u="none" strike="noStrike">
              <a:solidFill>
                <a:srgbClr val="000000"/>
              </a:solidFill>
              <a:latin typeface="Segoe UI" panose="020B0502040204020203" pitchFamily="34" charset="0"/>
              <a:ea typeface="Calibri"/>
              <a:cs typeface="Segoe UI" panose="020B0502040204020203" pitchFamily="34" charset="0"/>
            </a:rPr>
            <a:t>Average</a:t>
          </a:r>
          <a:r>
            <a:rPr lang="en-US" sz="1700" b="0" i="0" u="none" strike="noStrike" baseline="0">
              <a:solidFill>
                <a:srgbClr val="000000"/>
              </a:solidFill>
              <a:latin typeface="Segoe UI" panose="020B0502040204020203" pitchFamily="34" charset="0"/>
              <a:ea typeface="Calibri"/>
              <a:cs typeface="Segoe UI" panose="020B0502040204020203" pitchFamily="34" charset="0"/>
            </a:rPr>
            <a:t> Net Margin</a:t>
          </a:r>
          <a:endParaRPr lang="en-US" sz="1700" b="0"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0.67981</cdr:x>
      <cdr:y>0.01966</cdr:y>
    </cdr:from>
    <cdr:to>
      <cdr:x>0.93678</cdr:x>
      <cdr:y>0.33333</cdr:y>
    </cdr:to>
    <cdr:sp macro="" textlink="">
      <cdr:nvSpPr>
        <cdr:cNvPr id="2" name="TextBox 1">
          <a:extLst xmlns:a="http://schemas.openxmlformats.org/drawingml/2006/main">
            <a:ext uri="{FF2B5EF4-FFF2-40B4-BE49-F238E27FC236}">
              <a16:creationId xmlns:a16="http://schemas.microsoft.com/office/drawing/2014/main" id="{45242081-9F76-D9B1-C5F7-4BF1E7B591CA}"/>
            </a:ext>
          </a:extLst>
        </cdr:cNvPr>
        <cdr:cNvSpPr txBox="1"/>
      </cdr:nvSpPr>
      <cdr:spPr>
        <a:xfrm xmlns:a="http://schemas.openxmlformats.org/drawingml/2006/main">
          <a:off x="3237599" y="53920"/>
          <a:ext cx="1223824" cy="8604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kern="1200">
              <a:solidFill>
                <a:schemeClr val="bg1"/>
              </a:solidFill>
              <a:latin typeface="Segoe UI" panose="020B0502040204020203" pitchFamily="34" charset="0"/>
              <a:cs typeface="Segoe UI" panose="020B0502040204020203" pitchFamily="34" charset="0"/>
            </a:rPr>
            <a:t>Regional Revenue</a:t>
          </a:r>
        </a:p>
        <a:p xmlns:a="http://schemas.openxmlformats.org/drawingml/2006/main">
          <a:r>
            <a:rPr lang="en-IN" sz="1200" b="1" kern="1200">
              <a:solidFill>
                <a:schemeClr val="bg1"/>
              </a:solidFill>
              <a:latin typeface="Segoe UI" panose="020B0502040204020203" pitchFamily="34" charset="0"/>
              <a:cs typeface="Segoe UI" panose="020B0502040204020203" pitchFamily="34" charset="0"/>
            </a:rPr>
            <a:t>Vs</a:t>
          </a:r>
        </a:p>
        <a:p xmlns:a="http://schemas.openxmlformats.org/drawingml/2006/main">
          <a:r>
            <a:rPr lang="en-IN" sz="1200" b="1" kern="1200">
              <a:solidFill>
                <a:schemeClr val="bg1"/>
              </a:solidFill>
              <a:latin typeface="Segoe UI" panose="020B0502040204020203" pitchFamily="34" charset="0"/>
              <a:cs typeface="Segoe UI" panose="020B0502040204020203" pitchFamily="34" charset="0"/>
            </a:rPr>
            <a:t>Average Margin</a:t>
          </a:r>
        </a:p>
      </cdr:txBody>
    </cdr:sp>
  </cdr:relSizeAnchor>
</c:userShapes>
</file>

<file path=xl/drawings/drawing3.xml><?xml version="1.0" encoding="utf-8"?>
<c:userShapes xmlns:c="http://schemas.openxmlformats.org/drawingml/2006/chart">
  <cdr:relSizeAnchor xmlns:cdr="http://schemas.openxmlformats.org/drawingml/2006/chartDrawing">
    <cdr:from>
      <cdr:x>0.77422</cdr:x>
      <cdr:y>0.19024</cdr:y>
    </cdr:from>
    <cdr:to>
      <cdr:x>1</cdr:x>
      <cdr:y>0.49061</cdr:y>
    </cdr:to>
    <cdr:sp macro="" textlink="">
      <cdr:nvSpPr>
        <cdr:cNvPr id="2" name="TextBox 1">
          <a:extLst xmlns:a="http://schemas.openxmlformats.org/drawingml/2006/main">
            <a:ext uri="{FF2B5EF4-FFF2-40B4-BE49-F238E27FC236}">
              <a16:creationId xmlns:a16="http://schemas.microsoft.com/office/drawing/2014/main" id="{4C3663A9-D27F-D9E5-CEF6-A24FF6455000}"/>
            </a:ext>
          </a:extLst>
        </cdr:cNvPr>
        <cdr:cNvSpPr txBox="1"/>
      </cdr:nvSpPr>
      <cdr:spPr>
        <a:xfrm xmlns:a="http://schemas.openxmlformats.org/drawingml/2006/main">
          <a:off x="3234690" y="5791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0.77422</cdr:x>
      <cdr:y>0.19524</cdr:y>
    </cdr:from>
    <cdr:to>
      <cdr:x>1</cdr:x>
      <cdr:y>0.49562</cdr:y>
    </cdr:to>
    <cdr:sp macro="" textlink="">
      <cdr:nvSpPr>
        <cdr:cNvPr id="3" name="TextBox 2">
          <a:extLst xmlns:a="http://schemas.openxmlformats.org/drawingml/2006/main">
            <a:ext uri="{FF2B5EF4-FFF2-40B4-BE49-F238E27FC236}">
              <a16:creationId xmlns:a16="http://schemas.microsoft.com/office/drawing/2014/main" id="{04914451-99A1-8FEA-A71C-295E4474CA89}"/>
            </a:ext>
          </a:extLst>
        </cdr:cNvPr>
        <cdr:cNvSpPr txBox="1"/>
      </cdr:nvSpPr>
      <cdr:spPr>
        <a:xfrm xmlns:a="http://schemas.openxmlformats.org/drawingml/2006/main">
          <a:off x="3509010" y="5943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0.30209</cdr:x>
      <cdr:y>0.04318</cdr:y>
    </cdr:from>
    <cdr:to>
      <cdr:x>0.66252</cdr:x>
      <cdr:y>0.23409</cdr:y>
    </cdr:to>
    <cdr:sp macro="" textlink="">
      <cdr:nvSpPr>
        <cdr:cNvPr id="4" name="TextBox 3">
          <a:extLst xmlns:a="http://schemas.openxmlformats.org/drawingml/2006/main">
            <a:ext uri="{FF2B5EF4-FFF2-40B4-BE49-F238E27FC236}">
              <a16:creationId xmlns:a16="http://schemas.microsoft.com/office/drawing/2014/main" id="{115DA2FE-B808-CF44-3A0A-159FAAB75CAA}"/>
            </a:ext>
          </a:extLst>
        </cdr:cNvPr>
        <cdr:cNvSpPr txBox="1"/>
      </cdr:nvSpPr>
      <cdr:spPr>
        <a:xfrm xmlns:a="http://schemas.openxmlformats.org/drawingml/2006/main">
          <a:off x="1817755" y="119648"/>
          <a:ext cx="2168768" cy="528996"/>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marL="0" marR="0" lvl="0" indent="0" algn="l" defTabSz="914400" eaLnBrk="1" fontAlgn="auto" latinLnBrk="0" hangingPunct="1">
            <a:lnSpc>
              <a:spcPct val="100000"/>
            </a:lnSpc>
            <a:spcBef>
              <a:spcPts val="0"/>
            </a:spcBef>
            <a:spcAft>
              <a:spcPts val="0"/>
            </a:spcAft>
            <a:buClrTx/>
            <a:buSzTx/>
            <a:buFontTx/>
            <a:buNone/>
            <a:tabLst/>
            <a:defRPr/>
          </a:pPr>
          <a:r>
            <a:rPr lang="en-IN" sz="1600" b="1" kern="1200">
              <a:solidFill>
                <a:schemeClr val="bg1"/>
              </a:solidFill>
            </a:rPr>
            <a:t>Product-Wise </a:t>
          </a:r>
          <a:r>
            <a:rPr lang="en-IN" sz="1600" b="1">
              <a:solidFill>
                <a:schemeClr val="bg1"/>
              </a:solidFill>
              <a:effectLst/>
              <a:latin typeface="+mn-lt"/>
              <a:ea typeface="+mn-ea"/>
              <a:cs typeface="+mn-cs"/>
            </a:rPr>
            <a:t>Net Profit</a:t>
          </a:r>
          <a:endParaRPr lang="en-IN" sz="1600" b="1">
            <a:solidFill>
              <a:schemeClr val="bg1"/>
            </a:solidFill>
            <a:effectLst/>
          </a:endParaRPr>
        </a:p>
        <a:p xmlns:a="http://schemas.openxmlformats.org/drawingml/2006/main">
          <a:endParaRPr lang="en-IN" sz="1400" b="1" kern="1200"/>
        </a:p>
      </cdr:txBody>
    </cdr:sp>
  </cdr:relSizeAnchor>
</c:userShapes>
</file>

<file path=xl/drawings/drawing4.xml><?xml version="1.0" encoding="utf-8"?>
<xdr:wsDr xmlns:xdr="http://schemas.openxmlformats.org/drawingml/2006/spreadsheetDrawing" xmlns:a="http://schemas.openxmlformats.org/drawingml/2006/main">
  <xdr:oneCellAnchor>
    <xdr:from>
      <xdr:col>3</xdr:col>
      <xdr:colOff>15240</xdr:colOff>
      <xdr:row>0</xdr:row>
      <xdr:rowOff>15240</xdr:rowOff>
    </xdr:from>
    <xdr:ext cx="7101840" cy="518160"/>
    <xdr:sp macro="" textlink="">
      <xdr:nvSpPr>
        <xdr:cNvPr id="2" name="TextBox 1">
          <a:extLst>
            <a:ext uri="{FF2B5EF4-FFF2-40B4-BE49-F238E27FC236}">
              <a16:creationId xmlns:a16="http://schemas.microsoft.com/office/drawing/2014/main" id="{B796971B-38DD-4BC6-982B-485FF8D2A7D1}"/>
            </a:ext>
          </a:extLst>
        </xdr:cNvPr>
        <xdr:cNvSpPr txBox="1"/>
      </xdr:nvSpPr>
      <xdr:spPr>
        <a:xfrm>
          <a:off x="2880360" y="15240"/>
          <a:ext cx="7101840" cy="518160"/>
        </a:xfrm>
        <a:prstGeom prst="rect">
          <a:avLst/>
        </a:prstGeom>
        <a:solidFill>
          <a:schemeClr val="accent5"/>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latin typeface="Segoe UI" panose="020B0502040204020203" pitchFamily="34" charset="0"/>
              <a:cs typeface="Segoe UI" panose="020B0502040204020203" pitchFamily="34" charset="0"/>
            </a:rPr>
            <a:t> </a:t>
          </a:r>
          <a:r>
            <a:rPr lang="en-IN" sz="1800" b="1">
              <a:effectLst>
                <a:innerShdw blurRad="63500" dist="50800" dir="16200000">
                  <a:prstClr val="black">
                    <a:alpha val="50000"/>
                  </a:prstClr>
                </a:innerShdw>
              </a:effectLst>
              <a:latin typeface="Segoe UI" panose="020B0502040204020203" pitchFamily="34" charset="0"/>
              <a:cs typeface="Segoe UI" panose="020B0502040204020203" pitchFamily="34" charset="0"/>
            </a:rPr>
            <a:t>FINANCIAL</a:t>
          </a:r>
          <a:r>
            <a:rPr lang="en-IN" sz="1800" b="1" baseline="0">
              <a:effectLst>
                <a:innerShdw blurRad="63500" dist="50800" dir="16200000">
                  <a:prstClr val="black">
                    <a:alpha val="50000"/>
                  </a:prstClr>
                </a:innerShdw>
              </a:effectLst>
              <a:latin typeface="Segoe UI" panose="020B0502040204020203" pitchFamily="34" charset="0"/>
              <a:cs typeface="Segoe UI" panose="020B0502040204020203" pitchFamily="34" charset="0"/>
            </a:rPr>
            <a:t> REPORT AND </a:t>
          </a:r>
          <a:r>
            <a:rPr lang="en-IN" sz="1800" b="1">
              <a:effectLst>
                <a:innerShdw blurRad="63500" dist="50800" dir="16200000">
                  <a:prstClr val="black">
                    <a:alpha val="50000"/>
                  </a:prstClr>
                </a:innerShdw>
              </a:effectLst>
              <a:latin typeface="Segoe UI" panose="020B0502040204020203" pitchFamily="34" charset="0"/>
              <a:cs typeface="Segoe UI" panose="020B0502040204020203" pitchFamily="34" charset="0"/>
            </a:rPr>
            <a:t>P&amp;L STATEMENT (FY 2026)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1795760" cy="617220"/>
    <xdr:sp macro="" textlink="">
      <xdr:nvSpPr>
        <xdr:cNvPr id="2" name="TextBox 1">
          <a:extLst>
            <a:ext uri="{FF2B5EF4-FFF2-40B4-BE49-F238E27FC236}">
              <a16:creationId xmlns:a16="http://schemas.microsoft.com/office/drawing/2014/main" id="{440DAB95-9708-CE8D-1CA3-7B2F80F82331}"/>
            </a:ext>
          </a:extLst>
        </xdr:cNvPr>
        <xdr:cNvSpPr txBox="1"/>
      </xdr:nvSpPr>
      <xdr:spPr>
        <a:xfrm>
          <a:off x="0" y="0"/>
          <a:ext cx="11795760" cy="617220"/>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bg1"/>
              </a:solidFill>
              <a:latin typeface="Segoe UI" panose="020B0502040204020203" pitchFamily="34" charset="0"/>
              <a:cs typeface="Segoe UI" panose="020B0502040204020203" pitchFamily="34" charset="0"/>
            </a:rPr>
            <a:t>       Margin Sensitivity &amp; Break-Even Analysis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2.475373842593" createdVersion="8" refreshedVersion="8" minRefreshableVersion="3" recordCount="1000" xr:uid="{979F2FC2-ADB8-47DA-8B06-6EF45E84F307}">
  <cacheSource type="worksheet">
    <worksheetSource name="Fact_Sales_Orders"/>
  </cacheSource>
  <cacheFields count="15">
    <cacheField name="Order_ID" numFmtId="0">
      <sharedItems/>
    </cacheField>
    <cacheField name="Clean_Order_Date" numFmtId="14">
      <sharedItems containsSemiMixedTypes="0" containsNonDate="0" containsDate="1" containsString="0" minDate="2025-01-01T00:00:00" maxDate="2026-12-02T00:00:00" count="424">
        <d v="2026-01-24T00:00:00"/>
        <d v="2025-10-23T00:00:00"/>
        <d v="2025-11-28T00:00:00"/>
        <d v="2025-04-28T00:00:00"/>
        <d v="2026-04-21T00:00:00"/>
        <d v="2025-10-24T00:00:00"/>
        <d v="2025-10-17T00:00:00"/>
        <d v="2025-02-07T00:00:00"/>
        <d v="2025-02-23T00:00:00"/>
        <d v="2025-05-20T00:00:00"/>
        <d v="2026-01-09T00:00:00"/>
        <d v="2025-10-19T00:00:00"/>
        <d v="2025-04-10T00:00:00"/>
        <d v="2025-03-06T00:00:00"/>
        <d v="2026-03-02T00:00:00"/>
        <d v="2025-12-13T00:00:00"/>
        <d v="2025-02-17T00:00:00"/>
        <d v="2025-12-26T00:00:00"/>
        <d v="2025-01-27T00:00:00"/>
        <d v="2025-03-22T00:00:00"/>
        <d v="2025-12-19T00:00:00"/>
        <d v="2026-01-25T00:00:00"/>
        <d v="2026-03-23T00:00:00"/>
        <d v="2025-11-14T00:00:00"/>
        <d v="2026-02-09T00:00:00"/>
        <d v="2025-01-08T00:00:00"/>
        <d v="2025-09-20T00:00:00"/>
        <d v="2025-06-23T00:00:00"/>
        <d v="2026-02-02T00:00:00"/>
        <d v="2025-04-01T00:00:00"/>
        <d v="2025-08-24T00:00:00"/>
        <d v="2025-01-10T00:00:00"/>
        <d v="2025-03-09T00:00:00"/>
        <d v="2025-09-15T00:00:00"/>
        <d v="2025-05-30T00:00:00"/>
        <d v="2025-01-16T00:00:00"/>
        <d v="2026-02-16T00:00:00"/>
        <d v="2025-03-07T00:00:00"/>
        <d v="2025-03-04T00:00:00"/>
        <d v="2026-02-21T00:00:00"/>
        <d v="2025-08-23T00:00:00"/>
        <d v="2026-02-01T00:00:00"/>
        <d v="2025-04-08T00:00:00"/>
        <d v="2025-12-15T00:00:00"/>
        <d v="2025-05-26T00:00:00"/>
        <d v="2025-03-13T00:00:00"/>
        <d v="2025-05-14T00:00:00"/>
        <d v="2025-02-27T00:00:00"/>
        <d v="2025-01-17T00:00:00"/>
        <d v="2025-08-17T00:00:00"/>
        <d v="2025-05-02T00:00:00"/>
        <d v="2025-04-05T00:00:00"/>
        <d v="2025-01-31T00:00:00"/>
        <d v="2025-11-13T00:00:00"/>
        <d v="2026-02-22T00:00:00"/>
        <d v="2025-11-06T00:00:00"/>
        <d v="2025-03-20T00:00:00"/>
        <d v="2025-07-04T00:00:00"/>
        <d v="2025-10-12T00:00:00"/>
        <d v="2025-11-02T00:00:00"/>
        <d v="2026-02-03T00:00:00"/>
        <d v="2025-05-22T00:00:00"/>
        <d v="2025-07-06T00:00:00"/>
        <d v="2025-04-12T00:00:00"/>
        <d v="2025-06-06T00:00:00"/>
        <d v="2025-12-22T00:00:00"/>
        <d v="2025-01-09T00:00:00"/>
        <d v="2025-08-14T00:00:00"/>
        <d v="2025-09-28T00:00:00"/>
        <d v="2025-01-30T00:00:00"/>
        <d v="2025-04-02T00:00:00"/>
        <d v="2025-04-13T00:00:00"/>
        <d v="2025-12-31T00:00:00"/>
        <d v="2025-03-10T00:00:00"/>
        <d v="2026-02-04T00:00:00"/>
        <d v="2025-04-30T00:00:00"/>
        <d v="2025-01-15T00:00:00"/>
        <d v="2025-08-06T00:00:00"/>
        <d v="2026-01-10T00:00:00"/>
        <d v="2025-06-07T00:00:00"/>
        <d v="2025-04-24T00:00:00"/>
        <d v="2026-02-25T00:00:00"/>
        <d v="2025-06-29T00:00:00"/>
        <d v="2025-07-09T00:00:00"/>
        <d v="2025-05-15T00:00:00"/>
        <d v="2025-10-02T00:00:00"/>
        <d v="2026-01-05T00:00:00"/>
        <d v="2025-12-16T00:00:00"/>
        <d v="2026-03-15T00:00:00"/>
        <d v="2025-10-28T00:00:00"/>
        <d v="2025-10-26T00:00:00"/>
        <d v="2025-01-26T00:00:00"/>
        <d v="2025-05-24T00:00:00"/>
        <d v="2025-05-13T00:00:00"/>
        <d v="2026-01-23T00:00:00"/>
        <d v="2025-06-25T00:00:00"/>
        <d v="2025-04-27T00:00:00"/>
        <d v="2025-01-25T00:00:00"/>
        <d v="2026-03-04T00:00:00"/>
        <d v="2025-05-18T00:00:00"/>
        <d v="2025-11-04T00:00:00"/>
        <d v="2025-04-21T00:00:00"/>
        <d v="2025-12-21T00:00:00"/>
        <d v="2025-08-18T00:00:00"/>
        <d v="2026-02-06T00:00:00"/>
        <d v="2026-01-31T00:00:00"/>
        <d v="2025-07-11T00:00:00"/>
        <d v="2025-04-19T00:00:00"/>
        <d v="2026-01-07T00:00:00"/>
        <d v="2025-06-18T00:00:00"/>
        <d v="2025-10-10T00:00:00"/>
        <d v="2026-04-03T00:00:00"/>
        <d v="2025-12-17T00:00:00"/>
        <d v="2025-12-01T00:00:00"/>
        <d v="2025-09-14T00:00:00"/>
        <d v="2025-12-12T00:00:00"/>
        <d v="2025-05-05T00:00:00"/>
        <d v="2026-04-05T00:00:00"/>
        <d v="2025-08-31T00:00:00"/>
        <d v="2026-03-11T00:00:00"/>
        <d v="2025-02-11T00:00:00"/>
        <d v="2025-04-23T00:00:00"/>
        <d v="2026-03-01T00:00:00"/>
        <d v="2026-03-29T00:00:00"/>
        <d v="2025-09-09T00:00:00"/>
        <d v="2026-01-11T00:00:00"/>
        <d v="2025-03-12T00:00:00"/>
        <d v="2025-11-21T00:00:00"/>
        <d v="2026-01-14T00:00:00"/>
        <d v="2025-05-19T00:00:00"/>
        <d v="2025-07-17T00:00:00"/>
        <d v="2025-10-11T00:00:00"/>
        <d v="2026-11-04T00:00:00"/>
        <d v="2025-03-11T00:00:00"/>
        <d v="2025-03-23T00:00:00"/>
        <d v="2025-07-22T00:00:00"/>
        <d v="2025-06-08T00:00:00"/>
        <d v="2026-04-02T00:00:00"/>
        <d v="2025-12-30T00:00:00"/>
        <d v="2025-05-16T00:00:00"/>
        <d v="2025-09-17T00:00:00"/>
        <d v="2025-12-04T00:00:00"/>
        <d v="2025-04-20T00:00:00"/>
        <d v="2025-08-05T00:00:00"/>
        <d v="2025-11-23T00:00:00"/>
        <d v="2026-02-05T00:00:00"/>
        <d v="2025-09-19T00:00:00"/>
        <d v="2025-12-11T00:00:00"/>
        <d v="2025-08-26T00:00:00"/>
        <d v="2025-08-19T00:00:00"/>
        <d v="2025-07-16T00:00:00"/>
        <d v="2025-01-21T00:00:00"/>
        <d v="2026-01-28T00:00:00"/>
        <d v="2026-03-28T00:00:00"/>
        <d v="2025-06-11T00:00:00"/>
        <d v="2026-04-07T00:00:00"/>
        <d v="2025-11-07T00:00:00"/>
        <d v="2025-06-17T00:00:00"/>
        <d v="2025-02-05T00:00:00"/>
        <d v="2025-10-04T00:00:00"/>
        <d v="2025-11-30T00:00:00"/>
        <d v="2025-07-14T00:00:00"/>
        <d v="2025-09-26T00:00:00"/>
        <d v="2026-04-10T00:00:00"/>
        <d v="2025-04-26T00:00:00"/>
        <d v="2025-06-21T00:00:00"/>
        <d v="2025-12-05T00:00:00"/>
        <d v="2025-08-09T00:00:00"/>
        <d v="2025-06-10T00:00:00"/>
        <d v="2025-03-31T00:00:00"/>
        <d v="2025-06-04T00:00:00"/>
        <d v="2025-04-15T00:00:00"/>
        <d v="2026-04-26T00:00:00"/>
        <d v="2025-09-23T00:00:00"/>
        <d v="2025-12-28T00:00:00"/>
        <d v="2025-10-13T00:00:00"/>
        <d v="2026-02-08T00:00:00"/>
        <d v="2025-07-08T00:00:00"/>
        <d v="2025-08-15T00:00:00"/>
        <d v="2025-07-12T00:00:00"/>
        <d v="2025-10-03T00:00:00"/>
        <d v="2025-02-01T00:00:00"/>
        <d v="2026-04-11T00:00:00"/>
        <d v="2026-01-18T00:00:00"/>
        <d v="2026-04-16T00:00:00"/>
        <d v="2025-01-29T00:00:00"/>
        <d v="2025-04-17T00:00:00"/>
        <d v="2025-09-03T00:00:00"/>
        <d v="2026-01-08T00:00:00"/>
        <d v="2025-10-29T00:00:00"/>
        <d v="2025-06-30T00:00:00"/>
        <d v="2025-03-26T00:00:00"/>
        <d v="2025-04-22T00:00:00"/>
        <d v="2025-06-22T00:00:00"/>
        <d v="2026-03-17T00:00:00"/>
        <d v="2025-12-18T00:00:00"/>
        <d v="2025-07-07T00:00:00"/>
        <d v="2026-04-17T00:00:00"/>
        <d v="2025-03-27T00:00:00"/>
        <d v="2025-09-13T00:00:00"/>
        <d v="2026-03-16T00:00:00"/>
        <d v="2025-10-09T00:00:00"/>
        <d v="2025-04-16T00:00:00"/>
        <d v="2025-08-25T00:00:00"/>
        <d v="2026-04-08T00:00:00"/>
        <d v="2025-01-07T00:00:00"/>
        <d v="2025-01-18T00:00:00"/>
        <d v="2026-02-07T00:00:00"/>
        <d v="2025-02-21T00:00:00"/>
        <d v="2025-04-07T00:00:00"/>
        <d v="2026-02-15T00:00:00"/>
        <d v="2025-02-06T00:00:00"/>
        <d v="2025-07-26T00:00:00"/>
        <d v="2026-03-25T00:00:00"/>
        <d v="2025-03-15T00:00:00"/>
        <d v="2025-01-03T00:00:00"/>
        <d v="2026-03-13T00:00:00"/>
        <d v="2026-01-06T00:00:00"/>
        <d v="2025-06-27T00:00:00"/>
        <d v="2025-01-28T00:00:00"/>
        <d v="2025-05-23T00:00:00"/>
        <d v="2025-08-20T00:00:00"/>
        <d v="2026-03-21T00:00:00"/>
        <d v="2026-04-09T00:00:00"/>
        <d v="2025-01-23T00:00:00"/>
        <d v="2026-04-30T00:00:00"/>
        <d v="2025-02-20T00:00:00"/>
        <d v="2025-12-23T00:00:00"/>
        <d v="2025-01-05T00:00:00"/>
        <d v="2025-02-08T00:00:00"/>
        <d v="2025-10-20T00:00:00"/>
        <d v="2025-08-16T00:00:00"/>
        <d v="2025-08-29T00:00:00"/>
        <d v="2026-01-13T00:00:00"/>
        <d v="2026-02-17T00:00:00"/>
        <d v="2025-03-24T00:00:00"/>
        <d v="2026-03-24T00:00:00"/>
        <d v="2025-01-04T00:00:00"/>
        <d v="2026-02-10T00:00:00"/>
        <d v="2026-04-22T00:00:00"/>
        <d v="2025-03-18T00:00:00"/>
        <d v="2025-09-08T00:00:00"/>
        <d v="2025-11-17T00:00:00"/>
        <d v="2025-06-24T00:00:00"/>
        <d v="2026-02-14T00:00:00"/>
        <d v="2026-01-27T00:00:00"/>
        <d v="2025-12-20T00:00:00"/>
        <d v="2025-10-21T00:00:00"/>
        <d v="2026-02-18T00:00:00"/>
        <d v="2025-06-14T00:00:00"/>
        <d v="2025-10-30T00:00:00"/>
        <d v="2025-02-16T00:00:00"/>
        <d v="2026-02-19T00:00:00"/>
        <d v="2025-07-15T00:00:00"/>
        <d v="2025-03-08T00:00:00"/>
        <d v="2025-08-08T00:00:00"/>
        <d v="2025-11-18T00:00:00"/>
        <d v="2025-11-08T00:00:00"/>
        <d v="2025-11-29T00:00:00"/>
        <d v="2025-05-27T00:00:00"/>
        <d v="2025-05-03T00:00:00"/>
        <d v="2025-02-22T00:00:00"/>
        <d v="2025-05-11T00:00:00"/>
        <d v="2025-04-09T00:00:00"/>
        <d v="2025-08-07T00:00:00"/>
        <d v="2026-01-21T00:00:00"/>
        <d v="2026-05-04T00:00:00"/>
        <d v="2025-07-19T00:00:00"/>
        <d v="2025-01-14T00:00:00"/>
        <d v="2025-12-10T00:00:00"/>
        <d v="2025-06-02T00:00:00"/>
        <d v="2025-11-03T00:00:00"/>
        <d v="2025-04-03T00:00:00"/>
        <d v="2026-03-05T00:00:00"/>
        <d v="2025-06-26T00:00:00"/>
        <d v="2025-12-24T00:00:00"/>
        <d v="2025-06-12T00:00:00"/>
        <d v="2026-03-22T00:00:00"/>
        <d v="2026-05-01T00:00:00"/>
        <d v="2025-07-03T00:00:00"/>
        <d v="2025-03-14T00:00:00"/>
        <d v="2026-01-19T00:00:00"/>
        <d v="2025-08-21T00:00:00"/>
        <d v="2025-12-02T00:00:00"/>
        <d v="2025-09-16T00:00:00"/>
        <d v="2026-03-18T00:00:00"/>
        <d v="2025-05-29T00:00:00"/>
        <d v="2025-02-04T00:00:00"/>
        <d v="2025-11-11T00:00:00"/>
        <d v="2025-11-24T00:00:00"/>
        <d v="2026-01-16T00:00:00"/>
        <d v="2026-01-03T00:00:00"/>
        <d v="2026-03-19T00:00:00"/>
        <d v="2025-10-31T00:00:00"/>
        <d v="2025-07-30T00:00:00"/>
        <d v="2025-05-28T00:00:00"/>
        <d v="2026-04-13T00:00:00"/>
        <d v="2025-10-15T00:00:00"/>
        <d v="2025-10-14T00:00:00"/>
        <d v="2025-08-27T00:00:00"/>
        <d v="2025-05-12T00:00:00"/>
        <d v="2025-03-28T00:00:00"/>
        <d v="2025-06-20T00:00:00"/>
        <d v="2026-02-24T00:00:00"/>
        <d v="2025-06-09T00:00:00"/>
        <d v="2025-09-01T00:00:00"/>
        <d v="2025-04-06T00:00:00"/>
        <d v="2025-06-16T00:00:00"/>
        <d v="2025-08-01T00:00:00"/>
        <d v="2025-12-25T00:00:00"/>
        <d v="2025-01-11T00:00:00"/>
        <d v="2025-12-27T00:00:00"/>
        <d v="2025-02-14T00:00:00"/>
        <d v="2026-03-27T00:00:00"/>
        <d v="2025-02-03T00:00:00"/>
        <d v="2025-07-10T00:00:00"/>
        <d v="2025-10-05T00:00:00"/>
        <d v="2025-08-22T00:00:00"/>
        <d v="2025-02-10T00:00:00"/>
        <d v="2025-07-13T00:00:00"/>
        <d v="2025-11-12T00:00:00"/>
        <d v="2026-04-14T00:00:00"/>
        <d v="2026-03-26T00:00:00"/>
        <d v="2026-02-23T00:00:00"/>
        <d v="2025-03-29T00:00:00"/>
        <d v="2025-05-10T00:00:00"/>
        <d v="2025-07-23T00:00:00"/>
        <d v="2026-02-26T00:00:00"/>
        <d v="2025-05-09T00:00:00"/>
        <d v="2025-10-01T00:00:00"/>
        <d v="2026-03-06T00:00:00"/>
        <d v="2026-04-01T00:00:00"/>
        <d v="2025-11-25T00:00:00"/>
        <d v="2026-01-26T00:00:00"/>
        <d v="2026-04-19T00:00:00"/>
        <d v="2026-03-20T00:00:00"/>
        <d v="2025-07-05T00:00:00"/>
        <d v="2025-03-02T00:00:00"/>
        <d v="2025-02-09T00:00:00"/>
        <d v="2025-05-01T00:00:00"/>
        <d v="2025-03-25T00:00:00"/>
        <d v="2025-08-28T00:00:00"/>
        <d v="2025-10-07T00:00:00"/>
        <d v="2025-07-24T00:00:00"/>
        <d v="2025-12-08T00:00:00"/>
        <d v="2025-02-24T00:00:00"/>
        <d v="2026-04-23T00:00:00"/>
        <d v="2025-06-03T00:00:00"/>
        <d v="2025-12-07T00:00:00"/>
        <d v="2026-03-09T00:00:00"/>
        <d v="2025-08-03T00:00:00"/>
        <d v="2025-11-22T00:00:00"/>
        <d v="2026-04-15T00:00:00"/>
        <d v="2025-11-01T00:00:00"/>
        <d v="2025-07-18T00:00:00"/>
        <d v="2026-01-30T00:00:00"/>
        <d v="2025-09-27T00:00:00"/>
        <d v="2026-02-28T00:00:00"/>
        <d v="2025-07-27T00:00:00"/>
        <d v="2025-07-29T00:00:00"/>
        <d v="2025-04-18T00:00:00"/>
        <d v="2025-07-28T00:00:00"/>
        <d v="2026-03-10T00:00:00"/>
        <d v="2025-08-30T00:00:00"/>
        <d v="2025-02-19T00:00:00"/>
        <d v="2025-12-03T00:00:00"/>
        <d v="2025-08-04T00:00:00"/>
        <d v="2025-11-09T00:00:00"/>
        <d v="2025-01-02T00:00:00"/>
        <d v="2025-10-08T00:00:00"/>
        <d v="2025-05-17T00:00:00"/>
        <d v="2025-06-19T00:00:00"/>
        <d v="2026-04-12T00:00:00"/>
        <d v="2025-10-22T00:00:00"/>
        <d v="2025-01-06T00:00:00"/>
        <d v="2025-02-02T00:00:00"/>
        <d v="2025-11-16T00:00:00"/>
        <d v="2025-09-10T00:00:00"/>
        <d v="2026-08-01T00:00:00"/>
        <d v="2025-09-25T00:00:00"/>
        <d v="2025-07-25T00:00:00"/>
        <d v="2025-01-01T00:00:00"/>
        <d v="2025-03-17T00:00:00"/>
        <d v="2025-06-28T00:00:00"/>
        <d v="2026-03-14T00:00:00"/>
        <d v="2025-03-01T00:00:00"/>
        <d v="2025-12-09T00:00:00"/>
        <d v="2026-01-15T00:00:00"/>
        <d v="2025-09-18T00:00:00"/>
        <d v="2025-02-13T00:00:00"/>
        <d v="2025-05-07T00:00:00"/>
        <d v="2025-11-15T00:00:00"/>
        <d v="2026-02-12T00:00:00"/>
        <d v="2025-01-19T00:00:00"/>
        <d v="2025-03-19T00:00:00"/>
        <d v="2025-06-01T00:00:00"/>
        <d v="2026-01-22T00:00:00"/>
        <d v="2026-02-20T00:00:00"/>
        <d v="2026-04-24T00:00:00"/>
        <d v="2026-01-02T00:00:00"/>
        <d v="2025-03-05T00:00:00"/>
        <d v="2025-12-29T00:00:00"/>
        <d v="2026-01-01T00:00:00"/>
        <d v="2025-09-07T00:00:00"/>
        <d v="2025-09-11T00:00:00"/>
        <d v="2025-07-20T00:00:00"/>
        <d v="2025-06-13T00:00:00"/>
        <d v="2025-09-05T00:00:00"/>
        <d v="2026-04-20T00:00:00"/>
        <d v="2025-10-27T00:00:00"/>
        <d v="2025-09-29T00:00:00"/>
        <d v="2025-08-10T00:00:00"/>
        <d v="2026-01-04T00:00:00"/>
        <d v="2025-02-28T00:00:00"/>
        <d v="2025-09-22T00:00:00"/>
        <d v="2026-12-01T00:00:00"/>
        <d v="2025-09-02T00:00:00"/>
        <d v="2025-06-15T00:00:00"/>
        <d v="2025-11-05T00:00:00"/>
        <d v="2025-04-29T00:00:00"/>
        <d v="2025-07-21T00:00:00"/>
        <d v="2026-10-04T00:00:00"/>
        <d v="2026-01-17T00:00:00"/>
        <d v="2025-02-15T00:00:00"/>
      </sharedItems>
    </cacheField>
    <cacheField name="Client_Region" numFmtId="49">
      <sharedItems count="4">
        <s v="LATAM"/>
        <s v="NA"/>
        <s v="APAC"/>
        <s v="EMEA"/>
      </sharedItems>
    </cacheField>
    <cacheField name="Product_ID" numFmtId="0">
      <sharedItems count="30">
        <s v="PRD-1010"/>
        <s v="PRD-1001"/>
        <s v="PRD-1017"/>
        <s v="PRD-1012"/>
        <s v="PRD-1007"/>
        <s v="PRD-1023"/>
        <s v="PRD-1029"/>
        <s v="PRD-1016"/>
        <s v="PRD-1003"/>
        <s v="PRD-1022"/>
        <s v="PRD-1019"/>
        <s v="PRD-1018"/>
        <s v="PRD-1009"/>
        <s v="PRD-1008"/>
        <s v="PRD-1014"/>
        <s v="PRD-1013"/>
        <s v="PRD-1028"/>
        <s v="PRD-1006"/>
        <s v="PRD-1005"/>
        <s v="PRD-1004"/>
        <s v="PRD-1024"/>
        <s v="PRD-1026"/>
        <s v="PRD-1021"/>
        <s v="PRD-1027"/>
        <s v="PRD-1025"/>
        <s v="PRD-1011"/>
        <s v="PRD-1015"/>
        <s v="PRD-1000"/>
        <s v="PRD-1020"/>
        <s v="PRD-1002"/>
      </sharedItems>
    </cacheField>
    <cacheField name="Quantity_Sold" numFmtId="1">
      <sharedItems containsSemiMixedTypes="0" containsString="0" containsNumber="1" containsInteger="1" minValue="11" maxValue="1000"/>
    </cacheField>
    <cacheField name="Base_Revenue_USD" numFmtId="1">
      <sharedItems containsSemiMixedTypes="0" containsString="0" containsNumber="1" minValue="44878.14" maxValue="13153711.76"/>
    </cacheField>
    <cacheField name="Unit_COGS_EUR" numFmtId="1">
      <sharedItems containsSemiMixedTypes="0" containsString="0" containsNumber="1" containsInteger="1" minValue="374" maxValue="4978"/>
    </cacheField>
    <cacheField name="Total_Base_COGS_EUR" numFmtId="1">
      <sharedItems containsSemiMixedTypes="0" containsString="0" containsNumber="1" containsInteger="1" minValue="4488" maxValue="4853000"/>
    </cacheField>
    <cacheField name="Base_Shipping_USD" numFmtId="1">
      <sharedItems containsSemiMixedTypes="0" containsString="0" containsNumber="1" containsInteger="1" minValue="1681" maxValue="4414"/>
    </cacheField>
    <cacheField name="Order_FX_Rate" numFmtId="2">
      <sharedItems containsSemiMixedTypes="0" containsString="0" containsNumber="1" minValue="0.60189999999999999" maxValue="1.4992000000000001"/>
    </cacheField>
    <cacheField name="Total_COGS_USD" numFmtId="2">
      <sharedItems containsSemiMixedTypes="0" containsString="0" containsNumber="1" minValue="3833.6495999999997" maxValue="6960223.6704000002"/>
    </cacheField>
    <cacheField name="Total_Freight_USD" numFmtId="1">
      <sharedItems containsSemiMixedTypes="0" containsString="0" containsNumber="1" containsInteger="1" minValue="23199" maxValue="4361032"/>
    </cacheField>
    <cacheField name="Net_Profit_USD" numFmtId="1">
      <sharedItems containsSemiMixedTypes="0" containsString="0" containsNumber="1" minValue="15446.922500000001" maxValue="5484915.3599999985"/>
    </cacheField>
    <cacheField name="Net_Margin_%" numFmtId="10">
      <sharedItems containsSemiMixedTypes="0" containsString="0" containsNumber="1" minValue="0.16666665354807933" maxValue="0.44444445362391327"/>
    </cacheField>
    <cacheField name="P&amp;L_Margin_%" numFmtId="0" formula="Net_Profit_USD /Base_Revenue_USD" databaseField="0"/>
  </cacheFields>
  <extLst>
    <ext xmlns:x14="http://schemas.microsoft.com/office/spreadsheetml/2009/9/main" uri="{725AE2AE-9491-48be-B2B4-4EB974FC3084}">
      <x14:pivotCacheDefinition pivotCacheId="1529364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4"/>
    <x v="0"/>
    <x v="0"/>
    <x v="0"/>
    <n v="294"/>
    <n v="926460.28"/>
    <n v="739"/>
    <n v="217266"/>
    <n v="1681"/>
    <n v="0.98040000000000005"/>
    <n v="213007.5864"/>
    <n v="494214"/>
    <n v="219238.6936"/>
    <n v="0.23664122287034259"/>
  </r>
  <r>
    <s v="ORD-1008"/>
    <x v="1"/>
    <x v="1"/>
    <x v="1"/>
    <n v="687"/>
    <n v="6356420.8499999996"/>
    <n v="2418"/>
    <n v="1661166"/>
    <n v="2109"/>
    <n v="1.3654999999999999"/>
    <n v="2268322.173"/>
    <n v="1448883"/>
    <n v="2639215.6769999997"/>
    <n v="0.41520467874621608"/>
  </r>
  <r>
    <s v="ORD-1011"/>
    <x v="2"/>
    <x v="2"/>
    <x v="2"/>
    <n v="756"/>
    <n v="4091325.34"/>
    <n v="2401"/>
    <n v="1815156"/>
    <n v="2109"/>
    <n v="0.92479999999999996"/>
    <n v="1678656.2688"/>
    <n v="1594404"/>
    <n v="818265.07120000012"/>
    <n v="0.20000000078214267"/>
  </r>
  <r>
    <s v="ORD-1013"/>
    <x v="3"/>
    <x v="3"/>
    <x v="3"/>
    <n v="284"/>
    <n v="2265072.67"/>
    <n v="4299"/>
    <n v="1220916"/>
    <n v="2109"/>
    <n v="0.99360000000000004"/>
    <n v="1213102.1376"/>
    <n v="598956"/>
    <n v="453014.53239999991"/>
    <n v="0.19999999929362086"/>
  </r>
  <r>
    <s v="ORD-1025"/>
    <x v="4"/>
    <x v="3"/>
    <x v="4"/>
    <n v="69"/>
    <n v="286551.61"/>
    <n v="374"/>
    <n v="25806"/>
    <n v="2109"/>
    <n v="1.2579"/>
    <n v="32461.367399999999"/>
    <n v="145521"/>
    <n v="108569.2426"/>
    <n v="0.37888198429595282"/>
  </r>
  <r>
    <s v="ORD-1043"/>
    <x v="5"/>
    <x v="1"/>
    <x v="5"/>
    <n v="331"/>
    <n v="1566698.94"/>
    <n v="545"/>
    <n v="180395"/>
    <n v="2109"/>
    <n v="1.4258999999999999"/>
    <n v="257225.23049999998"/>
    <n v="698079"/>
    <n v="611394.70949999988"/>
    <n v="0.39024390320963637"/>
  </r>
  <r>
    <s v="ORD-1047"/>
    <x v="6"/>
    <x v="3"/>
    <x v="6"/>
    <n v="277"/>
    <n v="2746403.03"/>
    <n v="2844"/>
    <n v="787788"/>
    <n v="2109"/>
    <n v="1.3713"/>
    <n v="1080293.6843999999"/>
    <n v="584193"/>
    <n v="1081916.3455999999"/>
    <n v="0.39393939410269291"/>
  </r>
  <r>
    <s v="ORD-1050"/>
    <x v="7"/>
    <x v="2"/>
    <x v="7"/>
    <n v="281"/>
    <n v="1213895.01"/>
    <n v="775"/>
    <n v="217775"/>
    <n v="2109"/>
    <n v="1.0706"/>
    <n v="233149.91500000001"/>
    <n v="592629"/>
    <n v="388116.09499999997"/>
    <n v="0.31972789393046436"/>
  </r>
  <r>
    <s v="ORD-1053"/>
    <x v="8"/>
    <x v="3"/>
    <x v="8"/>
    <n v="921"/>
    <n v="8554595.5800000001"/>
    <n v="3506"/>
    <n v="3229026"/>
    <n v="2109"/>
    <n v="1.3904000000000001"/>
    <n v="4489637.7504000003"/>
    <n v="1942389"/>
    <n v="2122568.8295999998"/>
    <n v="0.24812030092485093"/>
  </r>
  <r>
    <s v="ORD-1054"/>
    <x v="9"/>
    <x v="2"/>
    <x v="9"/>
    <n v="361"/>
    <n v="2830942.72"/>
    <n v="2418"/>
    <n v="872898"/>
    <n v="2109"/>
    <n v="1.0698000000000001"/>
    <n v="933826.28040000005"/>
    <n v="761349"/>
    <n v="1135767.4396000002"/>
    <n v="0.40119760515677266"/>
  </r>
  <r>
    <s v="ORD-1069"/>
    <x v="10"/>
    <x v="0"/>
    <x v="10"/>
    <n v="533"/>
    <n v="3303392.14"/>
    <n v="1536"/>
    <n v="818688"/>
    <n v="2109"/>
    <n v="1.4097"/>
    <n v="1154104.4735999999"/>
    <n v="1124097"/>
    <n v="1025190.6664000005"/>
    <n v="0.31034482827097859"/>
  </r>
  <r>
    <s v="ORD-1075"/>
    <x v="11"/>
    <x v="0"/>
    <x v="2"/>
    <n v="863"/>
    <n v="6249454.5899999999"/>
    <n v="2401"/>
    <n v="2072063"/>
    <n v="2109"/>
    <n v="0.86499999999999999"/>
    <n v="1792334.4949999999"/>
    <n v="1820067"/>
    <n v="2637053.0949999997"/>
    <n v="0.42196531825667682"/>
  </r>
  <r>
    <s v="ORD-1081"/>
    <x v="12"/>
    <x v="0"/>
    <x v="3"/>
    <n v="259"/>
    <n v="2195313.4700000002"/>
    <n v="4299"/>
    <n v="1113441"/>
    <n v="2109"/>
    <n v="0.6109"/>
    <n v="680201.10690000001"/>
    <n v="546231"/>
    <n v="968881.36310000019"/>
    <n v="0.44134078177910513"/>
  </r>
  <r>
    <s v="ORD-1101"/>
    <x v="13"/>
    <x v="1"/>
    <x v="11"/>
    <n v="980"/>
    <n v="6094595.0999999996"/>
    <n v="1530"/>
    <n v="1499400"/>
    <n v="2109"/>
    <n v="0.97109999999999996"/>
    <n v="1456067.3399999999"/>
    <n v="2066820"/>
    <n v="2571707.7599999998"/>
    <n v="0.42196531808979398"/>
  </r>
  <r>
    <s v="ORD-1103"/>
    <x v="14"/>
    <x v="3"/>
    <x v="8"/>
    <n v="602"/>
    <n v="5791819.0099999998"/>
    <n v="3506"/>
    <n v="2110612"/>
    <n v="2109"/>
    <n v="0.93149999999999999"/>
    <n v="1966035.078"/>
    <n v="1269618"/>
    <n v="2556165.932"/>
    <n v="0.44134078215955858"/>
  </r>
  <r>
    <s v="ORD-1104"/>
    <x v="15"/>
    <x v="0"/>
    <x v="9"/>
    <n v="213"/>
    <n v="1415957.98"/>
    <n v="2418"/>
    <n v="515034"/>
    <n v="2109"/>
    <n v="1.1493"/>
    <n v="591928.57620000001"/>
    <n v="449217"/>
    <n v="374812.40379999997"/>
    <n v="0.26470588046687654"/>
  </r>
  <r>
    <s v="ORD-1116"/>
    <x v="16"/>
    <x v="2"/>
    <x v="3"/>
    <n v="718"/>
    <n v="9723955.8599999994"/>
    <n v="4299"/>
    <n v="3086682"/>
    <n v="2109"/>
    <n v="1.3304"/>
    <n v="4106521.7327999999"/>
    <n v="1514262"/>
    <n v="4103172.1272"/>
    <n v="0.42196531805318171"/>
  </r>
  <r>
    <s v="ORD-1118"/>
    <x v="17"/>
    <x v="3"/>
    <x v="12"/>
    <n v="267"/>
    <n v="1734891.46"/>
    <n v="3908"/>
    <n v="1043436"/>
    <n v="2109"/>
    <n v="0.75929999999999997"/>
    <n v="792280.95479999995"/>
    <n v="563103"/>
    <n v="379507.50520000001"/>
    <n v="0.21874999903452175"/>
  </r>
  <r>
    <s v="ORD-1124"/>
    <x v="18"/>
    <x v="0"/>
    <x v="8"/>
    <n v="851"/>
    <n v="6787494.5"/>
    <n v="3506"/>
    <n v="2983606"/>
    <n v="2109"/>
    <n v="1.0350999999999999"/>
    <n v="3088330.5705999997"/>
    <n v="1794759"/>
    <n v="1904404.9294000003"/>
    <n v="0.28057553923616441"/>
  </r>
  <r>
    <s v="ORD-1130"/>
    <x v="19"/>
    <x v="2"/>
    <x v="2"/>
    <n v="86"/>
    <n v="653174.54"/>
    <n v="2401"/>
    <n v="206486"/>
    <n v="2109"/>
    <n v="1.0158"/>
    <n v="209748.47880000001"/>
    <n v="181374"/>
    <n v="262052.0612"/>
    <n v="0.40119760516078901"/>
  </r>
  <r>
    <s v="ORD-1131"/>
    <x v="20"/>
    <x v="0"/>
    <x v="12"/>
    <n v="43"/>
    <n v="384137.5"/>
    <n v="3908"/>
    <n v="168044"/>
    <n v="2109"/>
    <n v="0.85419999999999996"/>
    <n v="143543.18479999999"/>
    <n v="90687"/>
    <n v="149907.31520000001"/>
    <n v="0.39024389756272171"/>
  </r>
  <r>
    <s v="ORD-1146"/>
    <x v="21"/>
    <x v="2"/>
    <x v="13"/>
    <n v="572"/>
    <n v="4654120.67"/>
    <n v="4853"/>
    <n v="2775916"/>
    <n v="2109"/>
    <n v="0.76300000000000001"/>
    <n v="2118023.9079999998"/>
    <n v="1206348"/>
    <n v="1329748.7620000001"/>
    <n v="0.28571428553011713"/>
  </r>
  <r>
    <s v="ORD-1163"/>
    <x v="22"/>
    <x v="1"/>
    <x v="10"/>
    <n v="80"/>
    <n v="373944.79"/>
    <n v="1536"/>
    <n v="122880"/>
    <n v="2109"/>
    <n v="0.98599999999999999"/>
    <n v="121159.67999999999"/>
    <n v="168720"/>
    <n v="84065.109999999986"/>
    <n v="0.22480620735483436"/>
  </r>
  <r>
    <s v="ORD-1168"/>
    <x v="23"/>
    <x v="0"/>
    <x v="6"/>
    <n v="607"/>
    <n v="5364927.57"/>
    <n v="2844"/>
    <n v="1726308"/>
    <n v="2109"/>
    <n v="1.0445"/>
    <n v="1803128.706"/>
    <n v="1280163"/>
    <n v="2281635.8640000001"/>
    <n v="0.42528735648895255"/>
  </r>
  <r>
    <s v="ORD-1182"/>
    <x v="24"/>
    <x v="1"/>
    <x v="13"/>
    <n v="559"/>
    <n v="5497095.96"/>
    <n v="4853"/>
    <n v="2712827"/>
    <n v="2109"/>
    <n v="1.0445"/>
    <n v="2833547.8015000001"/>
    <n v="1178931"/>
    <n v="1484617.1584999999"/>
    <n v="0.27007299295899501"/>
  </r>
  <r>
    <s v="ORD-1197"/>
    <x v="25"/>
    <x v="2"/>
    <x v="11"/>
    <n v="341"/>
    <n v="2305820.25"/>
    <n v="1530"/>
    <n v="521730"/>
    <n v="2109"/>
    <n v="1.0906"/>
    <n v="568998.73800000001"/>
    <n v="719169"/>
    <n v="1017652.5120000001"/>
    <n v="0.44134078187577724"/>
  </r>
  <r>
    <s v="ORD-1199"/>
    <x v="26"/>
    <x v="1"/>
    <x v="14"/>
    <n v="525"/>
    <n v="7289480.96"/>
    <n v="4717"/>
    <n v="2476425"/>
    <n v="2109"/>
    <n v="1.3698999999999999"/>
    <n v="3392454.6074999999"/>
    <n v="1107225"/>
    <n v="2789801.3525"/>
    <n v="0.38271604903128797"/>
  </r>
  <r>
    <s v="ORD-1202"/>
    <x v="7"/>
    <x v="3"/>
    <x v="10"/>
    <n v="161"/>
    <n v="1021273.92"/>
    <n v="1536"/>
    <n v="247296"/>
    <n v="2109"/>
    <n v="1.0706"/>
    <n v="264755.09759999998"/>
    <n v="339549"/>
    <n v="416969.82240000006"/>
    <n v="0.40828402080413456"/>
  </r>
  <r>
    <s v="ORD-1206"/>
    <x v="27"/>
    <x v="0"/>
    <x v="15"/>
    <n v="757"/>
    <n v="6888639.1600000001"/>
    <n v="2513"/>
    <n v="1902341"/>
    <n v="4414"/>
    <n v="0.88670000000000004"/>
    <n v="1686805.7647000002"/>
    <n v="3341398"/>
    <n v="1860435.3953"/>
    <n v="0.27007299295090381"/>
  </r>
  <r>
    <s v="ORD-1219"/>
    <x v="28"/>
    <x v="1"/>
    <x v="16"/>
    <n v="63"/>
    <n v="253214.35"/>
    <n v="897"/>
    <n v="56511"/>
    <n v="2109"/>
    <n v="0.82669999999999999"/>
    <n v="46717.643700000001"/>
    <n v="132867"/>
    <n v="73629.70630000002"/>
    <n v="0.29078014851843909"/>
  </r>
  <r>
    <s v="ORD-1224"/>
    <x v="29"/>
    <x v="3"/>
    <x v="17"/>
    <n v="795"/>
    <n v="4215382.84"/>
    <n v="2039"/>
    <n v="1621005"/>
    <n v="2109"/>
    <n v="0.73470000000000002"/>
    <n v="1190952.3735"/>
    <n v="1676655"/>
    <n v="1347775.4665000001"/>
    <n v="0.31972789131057905"/>
  </r>
  <r>
    <s v="ORD-1230"/>
    <x v="30"/>
    <x v="1"/>
    <x v="15"/>
    <n v="874"/>
    <n v="8624248.8399999999"/>
    <n v="2513"/>
    <n v="2196362"/>
    <n v="4414"/>
    <n v="1.264"/>
    <n v="2776201.568"/>
    <n v="3857836"/>
    <n v="1990211.2719999999"/>
    <n v="0.23076923091194107"/>
  </r>
  <r>
    <s v="ORD-1252"/>
    <x v="31"/>
    <x v="3"/>
    <x v="18"/>
    <n v="983"/>
    <n v="5594554.5800000001"/>
    <n v="2418"/>
    <n v="2376894"/>
    <n v="2109"/>
    <n v="0.79710000000000003"/>
    <n v="1894622.2074000002"/>
    <n v="2073147"/>
    <n v="1626785.3725999999"/>
    <n v="0.2907801415354142"/>
  </r>
  <r>
    <s v="ORD-1255"/>
    <x v="32"/>
    <x v="0"/>
    <x v="19"/>
    <n v="176"/>
    <n v="1963438.02"/>
    <n v="3822"/>
    <n v="672672"/>
    <n v="2109"/>
    <n v="1.4204000000000001"/>
    <n v="955463.30880000012"/>
    <n v="371184"/>
    <n v="636790.7111999999"/>
    <n v="0.32432432534845174"/>
  </r>
  <r>
    <s v="ORD-1260"/>
    <x v="33"/>
    <x v="0"/>
    <x v="18"/>
    <n v="846"/>
    <n v="5099094.0599999996"/>
    <n v="2418"/>
    <n v="2045628"/>
    <n v="2109"/>
    <n v="1.0306"/>
    <n v="2108224.2168000001"/>
    <n v="1784214"/>
    <n v="1206655.8431999995"/>
    <n v="0.23664122077402897"/>
  </r>
  <r>
    <s v="ORD-1272"/>
    <x v="34"/>
    <x v="1"/>
    <x v="10"/>
    <n v="371"/>
    <n v="1739379.91"/>
    <n v="1536"/>
    <n v="569856"/>
    <n v="2109"/>
    <n v="0.90480000000000005"/>
    <n v="515605.70880000002"/>
    <n v="782439"/>
    <n v="441335.20120000001"/>
    <n v="0.25373134337282305"/>
  </r>
  <r>
    <s v="ORD-1290"/>
    <x v="35"/>
    <x v="0"/>
    <x v="1"/>
    <n v="139"/>
    <n v="917402.5"/>
    <n v="2418"/>
    <n v="336102"/>
    <n v="2109"/>
    <n v="1.05"/>
    <n v="352907.10000000003"/>
    <n v="293151"/>
    <n v="271344.39999999991"/>
    <n v="0.29577464635206457"/>
  </r>
  <r>
    <s v="ORD-1301"/>
    <x v="36"/>
    <x v="2"/>
    <x v="10"/>
    <n v="915"/>
    <n v="5634524.6900000004"/>
    <n v="1536"/>
    <n v="1405440"/>
    <n v="2109"/>
    <n v="1.0567"/>
    <n v="1485128.4479999999"/>
    <n v="1929735"/>
    <n v="2219661.2420000006"/>
    <n v="0.39393939402544359"/>
  </r>
  <r>
    <s v="ORD-1304"/>
    <x v="37"/>
    <x v="2"/>
    <x v="20"/>
    <n v="999"/>
    <n v="11267540.42"/>
    <n v="3901"/>
    <n v="3897099"/>
    <n v="2109"/>
    <n v="1.2441"/>
    <n v="4848380.8658999996"/>
    <n v="2106891"/>
    <n v="4312268.5541000003"/>
    <n v="0.38271604923162106"/>
  </r>
  <r>
    <s v="ORD-1305"/>
    <x v="14"/>
    <x v="2"/>
    <x v="12"/>
    <n v="178"/>
    <n v="1760206.3"/>
    <n v="3908"/>
    <n v="695624"/>
    <n v="2109"/>
    <n v="0.93149999999999999"/>
    <n v="647973.75600000005"/>
    <n v="375402"/>
    <n v="736830.54399999999"/>
    <n v="0.41860465105709482"/>
  </r>
  <r>
    <s v="ORD-1316"/>
    <x v="38"/>
    <x v="0"/>
    <x v="4"/>
    <n v="154"/>
    <n v="491872.54"/>
    <n v="374"/>
    <n v="57596"/>
    <n v="2109"/>
    <n v="1.1930000000000001"/>
    <n v="68712.028000000006"/>
    <n v="324786"/>
    <n v="98374.511999999988"/>
    <n v="0.20000000813218805"/>
  </r>
  <r>
    <s v="ORD-1318"/>
    <x v="39"/>
    <x v="3"/>
    <x v="17"/>
    <n v="791"/>
    <n v="4783945.34"/>
    <n v="2039"/>
    <n v="1612849"/>
    <n v="2109"/>
    <n v="0.94310000000000005"/>
    <n v="1521077.8919000002"/>
    <n v="1668219"/>
    <n v="1594648.4480999997"/>
    <n v="0.33333333363294654"/>
  </r>
  <r>
    <s v="ORD-1320"/>
    <x v="40"/>
    <x v="2"/>
    <x v="11"/>
    <n v="371"/>
    <n v="1877629.29"/>
    <n v="1530"/>
    <n v="567630"/>
    <n v="2109"/>
    <n v="0.87180000000000002"/>
    <n v="494859.83400000003"/>
    <n v="782439"/>
    <n v="600330.45600000001"/>
    <n v="0.31972789261292361"/>
  </r>
  <r>
    <s v="ORD-1333"/>
    <x v="1"/>
    <x v="1"/>
    <x v="11"/>
    <n v="501"/>
    <n v="2965661.06"/>
    <n v="1530"/>
    <n v="766530"/>
    <n v="2109"/>
    <n v="1.3654999999999999"/>
    <n v="1046696.715"/>
    <n v="1056609"/>
    <n v="862355.3450000002"/>
    <n v="0.29078014228638799"/>
  </r>
  <r>
    <s v="ORD-1334"/>
    <x v="41"/>
    <x v="2"/>
    <x v="21"/>
    <n v="707"/>
    <n v="4139170.31"/>
    <n v="1289"/>
    <n v="911323"/>
    <n v="2109"/>
    <n v="1.4536"/>
    <n v="1324699.1128"/>
    <n v="1491063"/>
    <n v="1323408.1972000003"/>
    <n v="0.3197278918441025"/>
  </r>
  <r>
    <s v="ORD-1335"/>
    <x v="42"/>
    <x v="0"/>
    <x v="0"/>
    <n v="438"/>
    <n v="1979115.53"/>
    <n v="739"/>
    <n v="323682"/>
    <n v="1681"/>
    <n v="1.3220000000000001"/>
    <n v="427907.60399999999"/>
    <n v="736278"/>
    <n v="814929.92599999998"/>
    <n v="0.41176470683346111"/>
  </r>
  <r>
    <s v="ORD-1348"/>
    <x v="43"/>
    <x v="1"/>
    <x v="2"/>
    <n v="961"/>
    <n v="7749957.5099999998"/>
    <n v="2401"/>
    <n v="2307361"/>
    <n v="2109"/>
    <n v="1.1209"/>
    <n v="2586320.9449"/>
    <n v="2026749"/>
    <n v="3136887.5650999993"/>
    <n v="0.40476190495914077"/>
  </r>
  <r>
    <s v="ORD-1354"/>
    <x v="44"/>
    <x v="0"/>
    <x v="16"/>
    <n v="971"/>
    <n v="5576819.7300000004"/>
    <n v="897"/>
    <n v="870987"/>
    <n v="2109"/>
    <n v="1.3932"/>
    <n v="1213459.0884"/>
    <n v="2047839"/>
    <n v="2315521.6416000007"/>
    <n v="0.41520467824051405"/>
  </r>
  <r>
    <s v="ORD-1359"/>
    <x v="45"/>
    <x v="3"/>
    <x v="6"/>
    <n v="264"/>
    <n v="1898148"/>
    <n v="2844"/>
    <n v="750816"/>
    <n v="2109"/>
    <n v="1.3652"/>
    <n v="1025014.0031999999"/>
    <n v="556776"/>
    <n v="316357.99680000008"/>
    <n v="0.16666666498081292"/>
  </r>
  <r>
    <s v="ORD-1361"/>
    <x v="46"/>
    <x v="2"/>
    <x v="1"/>
    <n v="693"/>
    <n v="4990433.75"/>
    <n v="2418"/>
    <n v="1675674"/>
    <n v="2109"/>
    <n v="1.4012"/>
    <n v="2347954.4087999999"/>
    <n v="1461537"/>
    <n v="1180942.3412000001"/>
    <n v="0.2366412220581027"/>
  </r>
  <r>
    <s v="ORD-1367"/>
    <x v="47"/>
    <x v="2"/>
    <x v="11"/>
    <n v="559"/>
    <n v="2669033.21"/>
    <n v="1530"/>
    <n v="855270"/>
    <n v="2109"/>
    <n v="1.0221"/>
    <n v="874171.46700000006"/>
    <n v="1178931"/>
    <n v="615930.74299999978"/>
    <n v="0.23076923160502741"/>
  </r>
  <r>
    <s v="ORD-1379"/>
    <x v="48"/>
    <x v="1"/>
    <x v="4"/>
    <n v="221"/>
    <n v="753124.13"/>
    <n v="374"/>
    <n v="82654"/>
    <n v="2109"/>
    <n v="0.60189999999999999"/>
    <n v="49749.442600000002"/>
    <n v="466089"/>
    <n v="237285.68740000005"/>
    <n v="0.31506849661024677"/>
  </r>
  <r>
    <s v="ORD-1380"/>
    <x v="49"/>
    <x v="1"/>
    <x v="4"/>
    <n v="768"/>
    <n v="2935562.53"/>
    <n v="374"/>
    <n v="287232"/>
    <n v="2109"/>
    <n v="0.70889999999999997"/>
    <n v="203618.7648"/>
    <n v="1619712"/>
    <n v="1112231.7651999998"/>
    <n v="0.37888198729665618"/>
  </r>
  <r>
    <s v="ORD-1383"/>
    <x v="50"/>
    <x v="2"/>
    <x v="22"/>
    <n v="543"/>
    <n v="7698310.71"/>
    <n v="4978"/>
    <n v="2703054"/>
    <n v="2109"/>
    <n v="1.1674"/>
    <n v="3155545.2396"/>
    <n v="1145187"/>
    <n v="3397578.4704"/>
    <n v="0.44134078220389211"/>
  </r>
  <r>
    <s v="ORD-1387"/>
    <x v="51"/>
    <x v="3"/>
    <x v="23"/>
    <n v="734"/>
    <n v="4952473.9800000004"/>
    <n v="3776"/>
    <n v="2771584"/>
    <n v="2109"/>
    <n v="0.67379999999999995"/>
    <n v="1867493.2991999998"/>
    <n v="1548006"/>
    <n v="1536974.6808000007"/>
    <n v="0.31034482705146904"/>
  </r>
  <r>
    <s v="ORD-1403"/>
    <x v="52"/>
    <x v="1"/>
    <x v="21"/>
    <n v="877"/>
    <n v="3931677.08"/>
    <n v="1289"/>
    <n v="1130453"/>
    <n v="2109"/>
    <n v="1.2382"/>
    <n v="1399726.9046"/>
    <n v="1849593"/>
    <n v="682357.17540000007"/>
    <n v="0.17355371804848227"/>
  </r>
  <r>
    <s v="ORD-1406"/>
    <x v="53"/>
    <x v="0"/>
    <x v="22"/>
    <n v="509"/>
    <n v="5788869.6600000001"/>
    <n v="4978"/>
    <n v="2533802"/>
    <n v="2109"/>
    <n v="1.0793999999999999"/>
    <n v="2734985.8787999996"/>
    <n v="1073481"/>
    <n v="1980402.7812000006"/>
    <n v="0.34210526363794491"/>
  </r>
  <r>
    <s v="ORD-1410"/>
    <x v="54"/>
    <x v="3"/>
    <x v="24"/>
    <n v="416"/>
    <n v="4353551.41"/>
    <n v="3211"/>
    <n v="1335776"/>
    <n v="2109"/>
    <n v="1.3427"/>
    <n v="1793546.4351999999"/>
    <n v="877344"/>
    <n v="1682660.9748"/>
    <n v="0.38650306757259584"/>
  </r>
  <r>
    <s v="ORD-1418"/>
    <x v="4"/>
    <x v="3"/>
    <x v="18"/>
    <n v="587"/>
    <n v="4807211.55"/>
    <n v="2418"/>
    <n v="1419366"/>
    <n v="2109"/>
    <n v="1.2579"/>
    <n v="1785420.4913999999"/>
    <n v="1237983"/>
    <n v="1783808.0586000001"/>
    <n v="0.37106918221645563"/>
  </r>
  <r>
    <s v="ORD-1421"/>
    <x v="55"/>
    <x v="0"/>
    <x v="20"/>
    <n v="344"/>
    <n v="2758315.98"/>
    <n v="3901"/>
    <n v="1341944"/>
    <n v="2109"/>
    <n v="0.6976"/>
    <n v="936140.13439999998"/>
    <n v="725496"/>
    <n v="1096679.8456000001"/>
    <n v="0.39759036076787696"/>
  </r>
  <r>
    <s v="ORD-1425"/>
    <x v="56"/>
    <x v="3"/>
    <x v="25"/>
    <n v="119"/>
    <n v="796341.05"/>
    <n v="2914"/>
    <n v="346766"/>
    <n v="2109"/>
    <n v="0.79710000000000003"/>
    <n v="276407.17859999998"/>
    <n v="250971"/>
    <n v="268962.87140000006"/>
    <n v="0.33774834463198911"/>
  </r>
  <r>
    <s v="ORD-1426"/>
    <x v="57"/>
    <x v="1"/>
    <x v="19"/>
    <n v="99"/>
    <n v="1078713.5"/>
    <n v="3822"/>
    <n v="378378"/>
    <n v="2109"/>
    <n v="1.23"/>
    <n v="465404.94"/>
    <n v="208791"/>
    <n v="404517.56000000006"/>
    <n v="0.37499999768242454"/>
  </r>
  <r>
    <s v="ORD-1427"/>
    <x v="58"/>
    <x v="0"/>
    <x v="8"/>
    <n v="36"/>
    <n v="304926.46000000002"/>
    <n v="3506"/>
    <n v="126216"/>
    <n v="2109"/>
    <n v="0.99839999999999995"/>
    <n v="126014.05439999999"/>
    <n v="75924"/>
    <n v="102988.40560000003"/>
    <n v="0.3377483397144348"/>
  </r>
  <r>
    <s v="ORD-1428"/>
    <x v="59"/>
    <x v="3"/>
    <x v="23"/>
    <n v="404"/>
    <n v="3956562.44"/>
    <n v="3776"/>
    <n v="1525504"/>
    <n v="2109"/>
    <n v="1.3209"/>
    <n v="2015038.2335999999"/>
    <n v="852036"/>
    <n v="1089488.2064"/>
    <n v="0.27536231840688452"/>
  </r>
  <r>
    <s v="ORD-1429"/>
    <x v="60"/>
    <x v="2"/>
    <x v="11"/>
    <n v="543"/>
    <n v="3063638.47"/>
    <n v="1530"/>
    <n v="830790"/>
    <n v="2109"/>
    <n v="1.4581999999999999"/>
    <n v="1211457.9779999999"/>
    <n v="1145187"/>
    <n v="706993.49200000032"/>
    <n v="0.23076923041771319"/>
  </r>
  <r>
    <s v="ORD-1431"/>
    <x v="61"/>
    <x v="3"/>
    <x v="26"/>
    <n v="811"/>
    <n v="5285184.66"/>
    <n v="2418"/>
    <n v="1960998"/>
    <n v="2109"/>
    <n v="1.3012999999999999"/>
    <n v="2551846.6973999999"/>
    <n v="1710399"/>
    <n v="1022938.9626000002"/>
    <n v="0.19354838636801769"/>
  </r>
  <r>
    <s v="ORD-1437"/>
    <x v="62"/>
    <x v="2"/>
    <x v="11"/>
    <n v="568"/>
    <n v="2306193.63"/>
    <n v="1530"/>
    <n v="869040"/>
    <n v="2109"/>
    <n v="0.72770000000000001"/>
    <n v="632400.40800000005"/>
    <n v="1197912"/>
    <n v="475881.22199999983"/>
    <n v="0.20634920494511982"/>
  </r>
  <r>
    <s v="ORD-1440"/>
    <x v="63"/>
    <x v="0"/>
    <x v="24"/>
    <n v="396"/>
    <n v="3000615.25"/>
    <n v="3211"/>
    <n v="1271556"/>
    <n v="2109"/>
    <n v="0.94850000000000001"/>
    <n v="1206070.8659999999"/>
    <n v="835164"/>
    <n v="959380.38400000008"/>
    <n v="0.31972789047179578"/>
  </r>
  <r>
    <s v="ORD-1442"/>
    <x v="17"/>
    <x v="1"/>
    <x v="8"/>
    <n v="797"/>
    <n v="6426345.54"/>
    <n v="3506"/>
    <n v="2794282"/>
    <n v="2109"/>
    <n v="0.75929999999999997"/>
    <n v="2121698.3226000001"/>
    <n v="1680873"/>
    <n v="2623774.2173999995"/>
    <n v="0.40828402411115905"/>
  </r>
  <r>
    <s v="ORD-1460"/>
    <x v="64"/>
    <x v="2"/>
    <x v="25"/>
    <n v="720"/>
    <n v="4927449.3"/>
    <n v="2914"/>
    <n v="2098080"/>
    <n v="2109"/>
    <n v="0.67420000000000002"/>
    <n v="1414525.5360000001"/>
    <n v="1518480"/>
    <n v="1994443.7639999995"/>
    <n v="0.40476190470392048"/>
  </r>
  <r>
    <s v="ORD-1462"/>
    <x v="65"/>
    <x v="2"/>
    <x v="26"/>
    <n v="305"/>
    <n v="2175428.46"/>
    <n v="2418"/>
    <n v="737490"/>
    <n v="2109"/>
    <n v="0.97140000000000004"/>
    <n v="716397.78600000008"/>
    <n v="643245"/>
    <n v="815785.67399999988"/>
    <n v="0.37500000068951928"/>
  </r>
  <r>
    <s v="ORD-1463"/>
    <x v="23"/>
    <x v="3"/>
    <x v="27"/>
    <n v="506"/>
    <n v="3376370.8"/>
    <n v="3051"/>
    <n v="1543806"/>
    <n v="2109"/>
    <n v="1.0445"/>
    <n v="1612505.3670000001"/>
    <n v="1067154"/>
    <n v="696711.43299999973"/>
    <n v="0.20634920578036031"/>
  </r>
  <r>
    <s v="ORD-1473"/>
    <x v="11"/>
    <x v="3"/>
    <x v="10"/>
    <n v="561"/>
    <n v="3432758.55"/>
    <n v="1536"/>
    <n v="861696"/>
    <n v="2109"/>
    <n v="0.86499999999999999"/>
    <n v="745367.04000000004"/>
    <n v="1183149"/>
    <n v="1504242.5099999998"/>
    <n v="0.43820224699462185"/>
  </r>
  <r>
    <s v="ORD-1485"/>
    <x v="66"/>
    <x v="2"/>
    <x v="14"/>
    <n v="477"/>
    <n v="4425767.7300000004"/>
    <n v="4717"/>
    <n v="2250009"/>
    <n v="2109"/>
    <n v="1.0777000000000001"/>
    <n v="2424834.6993000004"/>
    <n v="1005993"/>
    <n v="994940.0307"/>
    <n v="0.22480620118308828"/>
  </r>
  <r>
    <s v="ORD-1493"/>
    <x v="15"/>
    <x v="1"/>
    <x v="7"/>
    <n v="586"/>
    <n v="2267598.89"/>
    <n v="775"/>
    <n v="454150"/>
    <n v="2109"/>
    <n v="1.1493"/>
    <n v="521954.59499999997"/>
    <n v="1235874"/>
    <n v="509770.29500000016"/>
    <n v="0.2248062023879365"/>
  </r>
  <r>
    <s v="ORD-1494"/>
    <x v="67"/>
    <x v="2"/>
    <x v="28"/>
    <n v="776"/>
    <n v="6109566.8799999999"/>
    <n v="4420"/>
    <n v="3429920"/>
    <n v="2109"/>
    <n v="0.60240000000000005"/>
    <n v="2066183.8080000002"/>
    <n v="1636584"/>
    <n v="2406799.0719999997"/>
    <n v="0.39393939362195829"/>
  </r>
  <r>
    <s v="ORD-1501"/>
    <x v="68"/>
    <x v="3"/>
    <x v="6"/>
    <n v="334"/>
    <n v="2552063.5099999998"/>
    <n v="2844"/>
    <n v="949896"/>
    <n v="2109"/>
    <n v="1.2938000000000001"/>
    <n v="1228975.4448000002"/>
    <n v="704406"/>
    <n v="618682.0651999996"/>
    <n v="0.24242424327441586"/>
  </r>
  <r>
    <s v="ORD-1508"/>
    <x v="69"/>
    <x v="1"/>
    <x v="6"/>
    <n v="454"/>
    <n v="4474558.0999999996"/>
    <n v="2844"/>
    <n v="1291176"/>
    <n v="2109"/>
    <n v="1.2501"/>
    <n v="1614099.1176"/>
    <n v="957486"/>
    <n v="1902972.9823999996"/>
    <n v="0.42528735572793208"/>
  </r>
  <r>
    <s v="ORD-1517"/>
    <x v="70"/>
    <x v="0"/>
    <x v="4"/>
    <n v="339"/>
    <n v="1343347.5"/>
    <n v="374"/>
    <n v="126786"/>
    <n v="2109"/>
    <n v="1.1967000000000001"/>
    <n v="151724.80620000002"/>
    <n v="714951"/>
    <n v="476671.69380000001"/>
    <n v="0.35483870986472227"/>
  </r>
  <r>
    <s v="ORD-1521"/>
    <x v="71"/>
    <x v="3"/>
    <x v="5"/>
    <n v="647"/>
    <n v="2109764.46"/>
    <n v="545"/>
    <n v="352615"/>
    <n v="2109"/>
    <n v="0.6976"/>
    <n v="245984.22399999999"/>
    <n v="1364523"/>
    <n v="499257.23600000003"/>
    <n v="0.23664122012937883"/>
  </r>
  <r>
    <s v="ORD-1526"/>
    <x v="72"/>
    <x v="1"/>
    <x v="1"/>
    <n v="953"/>
    <n v="6207659.3300000001"/>
    <n v="2418"/>
    <n v="2304354"/>
    <n v="2109"/>
    <n v="0.67600000000000005"/>
    <n v="1557743.304"/>
    <n v="2009877"/>
    <n v="2640039.0260000005"/>
    <n v="0.42528735641812365"/>
  </r>
  <r>
    <s v="ORD-1528"/>
    <x v="73"/>
    <x v="1"/>
    <x v="11"/>
    <n v="591"/>
    <n v="3124839.31"/>
    <n v="1530"/>
    <n v="904230"/>
    <n v="2109"/>
    <n v="1.2396"/>
    <n v="1120883.5080000001"/>
    <n v="1246419"/>
    <n v="757536.80199999991"/>
    <n v="0.24242424228847784"/>
  </r>
  <r>
    <s v="ORD-1531"/>
    <x v="74"/>
    <x v="1"/>
    <x v="19"/>
    <n v="118"/>
    <n v="951810.01"/>
    <n v="3822"/>
    <n v="450996"/>
    <n v="2109"/>
    <n v="1.0115000000000001"/>
    <n v="456182.45400000003"/>
    <n v="248862"/>
    <n v="246765.55599999998"/>
    <n v="0.2592592570023507"/>
  </r>
  <r>
    <s v="ORD-1548"/>
    <x v="33"/>
    <x v="0"/>
    <x v="13"/>
    <n v="194"/>
    <n v="2096744.77"/>
    <n v="4853"/>
    <n v="941482"/>
    <n v="2109"/>
    <n v="1.0306"/>
    <n v="970291.34919999994"/>
    <n v="409146"/>
    <n v="717307.42079999996"/>
    <n v="0.34210526291189935"/>
  </r>
  <r>
    <s v="ORD-1550"/>
    <x v="75"/>
    <x v="1"/>
    <x v="4"/>
    <n v="682"/>
    <n v="2788819.9"/>
    <n v="374"/>
    <n v="255068"/>
    <n v="2109"/>
    <n v="0.75490000000000002"/>
    <n v="192550.83319999999"/>
    <n v="1438338"/>
    <n v="1157931.0668000001"/>
    <n v="0.41520467736191935"/>
  </r>
  <r>
    <s v="ORD-1553"/>
    <x v="76"/>
    <x v="2"/>
    <x v="11"/>
    <n v="981"/>
    <n v="5001404.66"/>
    <n v="1530"/>
    <n v="1500930"/>
    <n v="2109"/>
    <n v="0.90390000000000004"/>
    <n v="1356690.6270000001"/>
    <n v="2068929"/>
    <n v="1575785.0329999998"/>
    <n v="0.31506849377790597"/>
  </r>
  <r>
    <s v="ORD-1554"/>
    <x v="77"/>
    <x v="0"/>
    <x v="1"/>
    <n v="102"/>
    <n v="587946.57999999996"/>
    <n v="2418"/>
    <n v="246636"/>
    <n v="2109"/>
    <n v="0.72770000000000001"/>
    <n v="179477.0172"/>
    <n v="215118"/>
    <n v="193351.56279999996"/>
    <n v="0.32885906539332188"/>
  </r>
  <r>
    <s v="ORD-1560"/>
    <x v="78"/>
    <x v="0"/>
    <x v="28"/>
    <n v="334"/>
    <n v="3267658.83"/>
    <n v="4420"/>
    <n v="1476280"/>
    <n v="2109"/>
    <n v="1.1997"/>
    <n v="1771093.1159999999"/>
    <n v="704406"/>
    <n v="792159.71400000015"/>
    <n v="0.24242424170090002"/>
  </r>
  <r>
    <s v="ORD-1562"/>
    <x v="79"/>
    <x v="2"/>
    <x v="18"/>
    <n v="756"/>
    <n v="5405165.5"/>
    <n v="2418"/>
    <n v="1828008"/>
    <n v="2109"/>
    <n v="1.4023000000000001"/>
    <n v="2563415.6184"/>
    <n v="1594404"/>
    <n v="1247345.8816"/>
    <n v="0.23076923021135984"/>
  </r>
  <r>
    <s v="ORD-1564"/>
    <x v="80"/>
    <x v="1"/>
    <x v="6"/>
    <n v="518"/>
    <n v="4583006.9400000004"/>
    <n v="2844"/>
    <n v="1473192"/>
    <n v="2109"/>
    <n v="1.0777000000000001"/>
    <n v="1587659.0184000002"/>
    <n v="1092462"/>
    <n v="1902885.9216"/>
    <n v="0.41520467817576551"/>
  </r>
  <r>
    <s v="ORD-1566"/>
    <x v="81"/>
    <x v="0"/>
    <x v="27"/>
    <n v="281"/>
    <n v="2953284.8"/>
    <n v="3051"/>
    <n v="857331"/>
    <n v="2109"/>
    <n v="1.244"/>
    <n v="1066519.764"/>
    <n v="592629"/>
    <n v="1294136.0359999998"/>
    <n v="0.43820224720622947"/>
  </r>
  <r>
    <s v="ORD-1567"/>
    <x v="82"/>
    <x v="1"/>
    <x v="5"/>
    <n v="11"/>
    <n v="45735.01"/>
    <n v="545"/>
    <n v="5995"/>
    <n v="2109"/>
    <n v="1.1825000000000001"/>
    <n v="7089.0875000000005"/>
    <n v="23199"/>
    <n v="15446.922500000001"/>
    <n v="0.33774831360045621"/>
  </r>
  <r>
    <s v="ORD-1579"/>
    <x v="83"/>
    <x v="3"/>
    <x v="18"/>
    <n v="466"/>
    <n v="2986722.27"/>
    <n v="2418"/>
    <n v="1126788"/>
    <n v="2109"/>
    <n v="1.0768"/>
    <n v="1213325.3184"/>
    <n v="982794"/>
    <n v="790602.95160000003"/>
    <n v="0.26470588160846975"/>
  </r>
  <r>
    <s v="ORD-1580"/>
    <x v="84"/>
    <x v="3"/>
    <x v="11"/>
    <n v="73"/>
    <n v="318265.53000000003"/>
    <n v="1530"/>
    <n v="111690"/>
    <n v="2109"/>
    <n v="0.67159999999999997"/>
    <n v="75011.004000000001"/>
    <n v="153957"/>
    <n v="89297.526000000013"/>
    <n v="0.28057554960475928"/>
  </r>
  <r>
    <s v="ORD-1583"/>
    <x v="85"/>
    <x v="2"/>
    <x v="26"/>
    <n v="316"/>
    <n v="2075820.46"/>
    <n v="2418"/>
    <n v="764088"/>
    <n v="2109"/>
    <n v="0.95109999999999995"/>
    <n v="726724.09679999994"/>
    <n v="666444"/>
    <n v="682652.36320000002"/>
    <n v="0.32885905903442153"/>
  </r>
  <r>
    <s v="ORD-1585"/>
    <x v="86"/>
    <x v="2"/>
    <x v="24"/>
    <n v="207"/>
    <n v="1458331.44"/>
    <n v="3211"/>
    <n v="664677"/>
    <n v="2109"/>
    <n v="0.76790000000000003"/>
    <n v="510405.46830000001"/>
    <n v="436563"/>
    <n v="511362.97169999988"/>
    <n v="0.35064935012304194"/>
  </r>
  <r>
    <s v="ORD-1586"/>
    <x v="87"/>
    <x v="2"/>
    <x v="21"/>
    <n v="652"/>
    <n v="3945197.68"/>
    <n v="1289"/>
    <n v="840428"/>
    <n v="2109"/>
    <n v="1.0772999999999999"/>
    <n v="905393.08439999993"/>
    <n v="1375068"/>
    <n v="1664736.5956000001"/>
    <n v="0.42196531850338104"/>
  </r>
  <r>
    <s v="ORD-1588"/>
    <x v="88"/>
    <x v="0"/>
    <x v="6"/>
    <n v="904"/>
    <n v="6338871.1399999997"/>
    <n v="2844"/>
    <n v="2570976"/>
    <n v="2109"/>
    <n v="0.98260000000000003"/>
    <n v="2526241.0175999999"/>
    <n v="1906536"/>
    <n v="1906094.1223999998"/>
    <n v="0.30069930123236421"/>
  </r>
  <r>
    <s v="ORD-1589"/>
    <x v="89"/>
    <x v="0"/>
    <x v="8"/>
    <n v="434"/>
    <n v="3798268.97"/>
    <n v="3506"/>
    <n v="1521604"/>
    <n v="2109"/>
    <n v="0.79300000000000004"/>
    <n v="1206631.9720000001"/>
    <n v="915306"/>
    <n v="1676330.9980000001"/>
    <n v="0.44134078214055494"/>
  </r>
  <r>
    <s v="ORD-1590"/>
    <x v="90"/>
    <x v="1"/>
    <x v="11"/>
    <n v="808"/>
    <n v="5399463.5899999999"/>
    <n v="1530"/>
    <n v="1236240"/>
    <n v="2109"/>
    <n v="1.1609"/>
    <n v="1435151.0160000001"/>
    <n v="1704072"/>
    <n v="2260240.574"/>
    <n v="0.41860465142982844"/>
  </r>
  <r>
    <s v="ORD-1594"/>
    <x v="91"/>
    <x v="3"/>
    <x v="16"/>
    <n v="391"/>
    <n v="1540825.22"/>
    <n v="897"/>
    <n v="350727"/>
    <n v="2109"/>
    <n v="1.2796000000000001"/>
    <n v="448790.26920000004"/>
    <n v="824619"/>
    <n v="267415.95079999999"/>
    <n v="0.17355372129747459"/>
  </r>
  <r>
    <s v="ORD-1595"/>
    <x v="92"/>
    <x v="1"/>
    <x v="23"/>
    <n v="243"/>
    <n v="2294496.14"/>
    <n v="3776"/>
    <n v="917568"/>
    <n v="2109"/>
    <n v="0.97560000000000002"/>
    <n v="895179.34080000001"/>
    <n v="512487"/>
    <n v="886829.79920000024"/>
    <n v="0.38650306868679246"/>
  </r>
  <r>
    <s v="ORD-1616"/>
    <x v="93"/>
    <x v="0"/>
    <x v="3"/>
    <n v="764"/>
    <n v="5592903.9100000001"/>
    <n v="4299"/>
    <n v="3284436"/>
    <n v="2109"/>
    <n v="0.9052"/>
    <n v="2973071.4671999998"/>
    <n v="1611276"/>
    <n v="1008556.4428000003"/>
    <n v="0.18032786885480395"/>
  </r>
  <r>
    <s v="ORD-1617"/>
    <x v="54"/>
    <x v="3"/>
    <x v="5"/>
    <n v="740"/>
    <n v="2648735.35"/>
    <n v="545"/>
    <n v="403300"/>
    <n v="2109"/>
    <n v="1.3427"/>
    <n v="541510.91"/>
    <n v="1560660"/>
    <n v="546564.43999999994"/>
    <n v="0.20634920736796145"/>
  </r>
  <r>
    <s v="ORD-1631"/>
    <x v="94"/>
    <x v="2"/>
    <x v="27"/>
    <n v="702"/>
    <n v="5360840.5199999996"/>
    <n v="3051"/>
    <n v="2141802"/>
    <n v="2109"/>
    <n v="0.87309999999999999"/>
    <n v="1870007.3262"/>
    <n v="1480518"/>
    <n v="2010315.1937999995"/>
    <n v="0.37499999977615445"/>
  </r>
  <r>
    <s v="ORD-1635"/>
    <x v="95"/>
    <x v="3"/>
    <x v="20"/>
    <n v="202"/>
    <n v="1954221.77"/>
    <n v="3901"/>
    <n v="788002"/>
    <n v="2109"/>
    <n v="1.4276"/>
    <n v="1124951.6551999999"/>
    <n v="426018"/>
    <n v="403252.1148000001"/>
    <n v="0.20634920815563326"/>
  </r>
  <r>
    <s v="ORD-1636"/>
    <x v="96"/>
    <x v="2"/>
    <x v="17"/>
    <n v="761"/>
    <n v="4551648.88"/>
    <n v="2039"/>
    <n v="1551679"/>
    <n v="2109"/>
    <n v="1.0912999999999999"/>
    <n v="1693347.2926999999"/>
    <n v="1604949"/>
    <n v="1253352.5872999998"/>
    <n v="0.27536231821554735"/>
  </r>
  <r>
    <s v="ORD-1639"/>
    <x v="97"/>
    <x v="0"/>
    <x v="14"/>
    <n v="399"/>
    <n v="3218056.24"/>
    <n v="4717"/>
    <n v="1882083"/>
    <n v="2109"/>
    <n v="0.95440000000000003"/>
    <n v="1796260.0152"/>
    <n v="841491"/>
    <n v="580305.2248000002"/>
    <n v="0.18032786922331728"/>
  </r>
  <r>
    <s v="ORD-1646"/>
    <x v="98"/>
    <x v="0"/>
    <x v="19"/>
    <n v="982"/>
    <n v="10668210.16"/>
    <n v="3822"/>
    <n v="3753204"/>
    <n v="2109"/>
    <n v="1.4784999999999999"/>
    <n v="5549112.1140000001"/>
    <n v="2071038"/>
    <n v="3048060.0460000001"/>
    <n v="0.28571428574106755"/>
  </r>
  <r>
    <s v="ORD-1651"/>
    <x v="99"/>
    <x v="3"/>
    <x v="21"/>
    <n v="360"/>
    <n v="2281774.71"/>
    <n v="1289"/>
    <n v="464040"/>
    <n v="2109"/>
    <n v="1.2394000000000001"/>
    <n v="575131.17599999998"/>
    <n v="759240"/>
    <n v="947403.53399999999"/>
    <n v="0.415204678116535"/>
  </r>
  <r>
    <s v="ORD-1669"/>
    <x v="100"/>
    <x v="3"/>
    <x v="9"/>
    <n v="473"/>
    <n v="2920388.57"/>
    <n v="2418"/>
    <n v="1143714"/>
    <n v="2109"/>
    <n v="0.84150000000000003"/>
    <n v="962435.33100000001"/>
    <n v="997557"/>
    <n v="960396.23899999983"/>
    <n v="0.32885905966958356"/>
  </r>
  <r>
    <s v="ORD-1673"/>
    <x v="101"/>
    <x v="2"/>
    <x v="9"/>
    <n v="356"/>
    <n v="2369438.7400000002"/>
    <n v="2418"/>
    <n v="860808"/>
    <n v="2109"/>
    <n v="0.65700000000000003"/>
    <n v="565550.85600000003"/>
    <n v="750804"/>
    <n v="1053083.8840000001"/>
    <n v="0.44444444425687069"/>
  </r>
  <r>
    <s v="ORD-1677"/>
    <x v="102"/>
    <x v="2"/>
    <x v="5"/>
    <n v="844"/>
    <n v="2838776.21"/>
    <n v="545"/>
    <n v="459980"/>
    <n v="2109"/>
    <n v="0.91439999999999999"/>
    <n v="420605.712"/>
    <n v="1779996"/>
    <n v="638174.49800000014"/>
    <n v="0.22480620196545897"/>
  </r>
  <r>
    <s v="ORD-1694"/>
    <x v="103"/>
    <x v="1"/>
    <x v="18"/>
    <n v="995"/>
    <n v="7739404.2300000004"/>
    <n v="2418"/>
    <n v="2405910"/>
    <n v="2109"/>
    <n v="1.3310999999999999"/>
    <n v="3202506.801"/>
    <n v="2098455"/>
    <n v="2438442.4290000005"/>
    <n v="0.31506849319847458"/>
  </r>
  <r>
    <s v="ORD-1699"/>
    <x v="104"/>
    <x v="2"/>
    <x v="18"/>
    <n v="543"/>
    <n v="3595906"/>
    <n v="2418"/>
    <n v="1312974"/>
    <n v="2109"/>
    <n v="0.92959999999999998"/>
    <n v="1220540.6303999999"/>
    <n v="1145187"/>
    <n v="1230178.3695999999"/>
    <n v="0.34210526348575293"/>
  </r>
  <r>
    <s v="ORD-1707"/>
    <x v="105"/>
    <x v="1"/>
    <x v="28"/>
    <n v="77"/>
    <n v="858920.44"/>
    <n v="4420"/>
    <n v="340340"/>
    <n v="2109"/>
    <n v="1.0617000000000001"/>
    <n v="361338.978"/>
    <n v="162393"/>
    <n v="335188.46199999994"/>
    <n v="0.39024389965617767"/>
  </r>
  <r>
    <s v="ORD-1718"/>
    <x v="106"/>
    <x v="2"/>
    <x v="8"/>
    <n v="52"/>
    <n v="417664.71"/>
    <n v="3506"/>
    <n v="182312"/>
    <n v="2109"/>
    <n v="0.82140000000000002"/>
    <n v="149751.07680000001"/>
    <n v="109668"/>
    <n v="158245.63320000004"/>
    <n v="0.37888198215262198"/>
  </r>
  <r>
    <s v="ORD-1720"/>
    <x v="107"/>
    <x v="2"/>
    <x v="18"/>
    <n v="198"/>
    <n v="1305394.6000000001"/>
    <n v="2418"/>
    <n v="478764"/>
    <n v="2109"/>
    <n v="1.0345"/>
    <n v="495281.35800000001"/>
    <n v="417582"/>
    <n v="392531.24200000009"/>
    <n v="0.30069929966004155"/>
  </r>
  <r>
    <s v="ORD-1723"/>
    <x v="108"/>
    <x v="0"/>
    <x v="0"/>
    <n v="375"/>
    <n v="1523159"/>
    <n v="739"/>
    <n v="277125"/>
    <n v="1681"/>
    <n v="1.0767"/>
    <n v="298380.48749999999"/>
    <n v="630375"/>
    <n v="594403.51249999995"/>
    <n v="0.39024390263918601"/>
  </r>
  <r>
    <s v="ORD-1725"/>
    <x v="109"/>
    <x v="3"/>
    <x v="9"/>
    <n v="608"/>
    <n v="5310777.22"/>
    <n v="2418"/>
    <n v="1470144"/>
    <n v="2109"/>
    <n v="1.3440000000000001"/>
    <n v="1975873.5360000001"/>
    <n v="1282272"/>
    <n v="2052631.6839999994"/>
    <n v="0.38650306705955167"/>
  </r>
  <r>
    <s v="ORD-1727"/>
    <x v="72"/>
    <x v="3"/>
    <x v="21"/>
    <n v="378"/>
    <n v="1813789.92"/>
    <n v="1289"/>
    <n v="487242"/>
    <n v="2109"/>
    <n v="0.67600000000000005"/>
    <n v="329375.592"/>
    <n v="797202"/>
    <n v="687212.32799999998"/>
    <n v="0.37888198650922045"/>
  </r>
  <r>
    <s v="ORD-1729"/>
    <x v="110"/>
    <x v="2"/>
    <x v="28"/>
    <n v="631"/>
    <n v="5037305.9000000004"/>
    <n v="4420"/>
    <n v="2789020"/>
    <n v="2109"/>
    <n v="0.63090000000000002"/>
    <n v="1759592.7180000001"/>
    <n v="1330779"/>
    <n v="1946934.182"/>
    <n v="0.38650306744325374"/>
  </r>
  <r>
    <s v="ORD-1733"/>
    <x v="111"/>
    <x v="0"/>
    <x v="28"/>
    <n v="803"/>
    <n v="8492742"/>
    <n v="4420"/>
    <n v="3549260"/>
    <n v="2109"/>
    <n v="1.1074999999999999"/>
    <n v="3930805.4499999997"/>
    <n v="1693527"/>
    <n v="2868409.5500000007"/>
    <n v="0.3377483444098503"/>
  </r>
  <r>
    <s v="ORD-1736"/>
    <x v="112"/>
    <x v="2"/>
    <x v="14"/>
    <n v="173"/>
    <n v="1651243.17"/>
    <n v="4717"/>
    <n v="816041"/>
    <n v="2109"/>
    <n v="1.198"/>
    <n v="977617.11800000002"/>
    <n v="364857"/>
    <n v="308769.05199999991"/>
    <n v="0.18699187231157474"/>
  </r>
  <r>
    <s v="ORD-1737"/>
    <x v="22"/>
    <x v="0"/>
    <x v="25"/>
    <n v="51"/>
    <n v="304910.88"/>
    <n v="2914"/>
    <n v="148614"/>
    <n v="2109"/>
    <n v="0.98599999999999999"/>
    <n v="146533.40400000001"/>
    <n v="107559"/>
    <n v="50818.475999999995"/>
    <n v="0.16666665354807933"/>
  </r>
  <r>
    <s v="ORD-1742"/>
    <x v="113"/>
    <x v="3"/>
    <x v="3"/>
    <n v="939"/>
    <n v="8775726.3900000006"/>
    <n v="4299"/>
    <n v="4036761"/>
    <n v="2109"/>
    <n v="0.98829999999999996"/>
    <n v="3989530.8962999997"/>
    <n v="1980351"/>
    <n v="2805844.4937000014"/>
    <n v="0.31972789134552781"/>
  </r>
  <r>
    <s v="ORD-1744"/>
    <x v="114"/>
    <x v="0"/>
    <x v="18"/>
    <n v="245"/>
    <n v="1238149.32"/>
    <n v="2418"/>
    <n v="592410"/>
    <n v="2109"/>
    <n v="0.73550000000000004"/>
    <n v="435717.55500000005"/>
    <n v="516705"/>
    <n v="285726.76500000001"/>
    <n v="0.23076922983731882"/>
  </r>
  <r>
    <s v="ORD-1747"/>
    <x v="115"/>
    <x v="0"/>
    <x v="17"/>
    <n v="614"/>
    <n v="3648748.07"/>
    <n v="2039"/>
    <n v="1251946"/>
    <n v="2109"/>
    <n v="0.93489999999999995"/>
    <n v="1170444.3154"/>
    <n v="1294926"/>
    <n v="1183377.7545999996"/>
    <n v="0.32432432491838215"/>
  </r>
  <r>
    <s v="ORD-1748"/>
    <x v="116"/>
    <x v="2"/>
    <x v="11"/>
    <n v="616"/>
    <n v="3754710.26"/>
    <n v="1530"/>
    <n v="942480"/>
    <n v="2109"/>
    <n v="1.2254"/>
    <n v="1154914.9920000001"/>
    <n v="1299144"/>
    <n v="1300651.2679999997"/>
    <n v="0.34640522914809402"/>
  </r>
  <r>
    <s v="ORD-1758"/>
    <x v="117"/>
    <x v="0"/>
    <x v="25"/>
    <n v="905"/>
    <n v="5132275.01"/>
    <n v="2914"/>
    <n v="2637170"/>
    <n v="2109"/>
    <n v="0.82079999999999997"/>
    <n v="2164589.1359999999"/>
    <n v="1908645"/>
    <n v="1059040.8739999998"/>
    <n v="0.20634920613889704"/>
  </r>
  <r>
    <s v="ORD-1761"/>
    <x v="44"/>
    <x v="0"/>
    <x v="13"/>
    <n v="203"/>
    <n v="3151138.41"/>
    <n v="4853"/>
    <n v="985159"/>
    <n v="2109"/>
    <n v="1.3932"/>
    <n v="1372523.5188"/>
    <n v="428127"/>
    <n v="1350487.8912000002"/>
    <n v="0.42857142895224337"/>
  </r>
  <r>
    <s v="ORD-1763"/>
    <x v="20"/>
    <x v="0"/>
    <x v="25"/>
    <n v="119"/>
    <n v="984921.33"/>
    <n v="2914"/>
    <n v="346766"/>
    <n v="2109"/>
    <n v="0.85419999999999996"/>
    <n v="296207.5172"/>
    <n v="250971"/>
    <n v="437742.81279999996"/>
    <n v="0.44444444390294602"/>
  </r>
  <r>
    <s v="ORD-1771"/>
    <x v="84"/>
    <x v="3"/>
    <x v="29"/>
    <n v="633"/>
    <n v="3831370.33"/>
    <n v="3677"/>
    <n v="2327541"/>
    <n v="1885"/>
    <n v="0.67159999999999997"/>
    <n v="1563176.5355999998"/>
    <n v="1193205"/>
    <n v="1074988.7944"/>
    <n v="0.2805755387263752"/>
  </r>
  <r>
    <s v="ORD-1788"/>
    <x v="99"/>
    <x v="2"/>
    <x v="26"/>
    <n v="764"/>
    <n v="7021591.3200000003"/>
    <n v="2418"/>
    <n v="1847352"/>
    <n v="2109"/>
    <n v="1.2394000000000001"/>
    <n v="2289608.0688"/>
    <n v="1611276"/>
    <n v="3120707.2511999998"/>
    <n v="0.44444444414061962"/>
  </r>
  <r>
    <s v="ORD-1790"/>
    <x v="7"/>
    <x v="1"/>
    <x v="8"/>
    <n v="952"/>
    <n v="6864780.6299999999"/>
    <n v="3506"/>
    <n v="3337712"/>
    <n v="2109"/>
    <n v="1.0706"/>
    <n v="3573354.4671999998"/>
    <n v="2007768"/>
    <n v="1283658.1628"/>
    <n v="0.18699186936728088"/>
  </r>
  <r>
    <s v="ORD-1793"/>
    <x v="92"/>
    <x v="2"/>
    <x v="20"/>
    <n v="600"/>
    <n v="5820178.5499999998"/>
    <n v="3901"/>
    <n v="2340600"/>
    <n v="2109"/>
    <n v="0.97560000000000002"/>
    <n v="2283489.36"/>
    <n v="1265400"/>
    <n v="2271289.19"/>
    <n v="0.39024390239711804"/>
  </r>
  <r>
    <s v="ORD-1802"/>
    <x v="118"/>
    <x v="2"/>
    <x v="15"/>
    <n v="521"/>
    <n v="5105291.37"/>
    <n v="2513"/>
    <n v="1309273"/>
    <n v="4414"/>
    <n v="1.363"/>
    <n v="1784539.0989999999"/>
    <n v="2299694"/>
    <n v="1021058.2710000002"/>
    <n v="0.19999999941237442"/>
  </r>
  <r>
    <s v="ORD-1804"/>
    <x v="97"/>
    <x v="1"/>
    <x v="9"/>
    <n v="177"/>
    <n v="1063197.46"/>
    <n v="2418"/>
    <n v="427986"/>
    <n v="2109"/>
    <n v="0.95440000000000003"/>
    <n v="408469.83840000001"/>
    <n v="373293"/>
    <n v="281434.62159999995"/>
    <n v="0.26470588219802554"/>
  </r>
  <r>
    <s v="ORD-1811"/>
    <x v="119"/>
    <x v="1"/>
    <x v="18"/>
    <n v="361"/>
    <n v="2112973.7599999998"/>
    <n v="2418"/>
    <n v="872898"/>
    <n v="2109"/>
    <n v="0.79720000000000002"/>
    <n v="695874.28560000006"/>
    <n v="761349"/>
    <n v="655750.47439999972"/>
    <n v="0.31034482624147675"/>
  </r>
  <r>
    <s v="ORD-1827"/>
    <x v="120"/>
    <x v="1"/>
    <x v="2"/>
    <n v="392"/>
    <n v="3526868.71"/>
    <n v="2401"/>
    <n v="941192"/>
    <n v="2109"/>
    <n v="1.2751999999999999"/>
    <n v="1200208.0384"/>
    <n v="826728"/>
    <n v="1499932.6716"/>
    <n v="0.42528735684068036"/>
  </r>
  <r>
    <s v="ORD-1829"/>
    <x v="121"/>
    <x v="1"/>
    <x v="15"/>
    <n v="650"/>
    <n v="5387847.0899999999"/>
    <n v="2513"/>
    <n v="1633450"/>
    <n v="4414"/>
    <n v="0.78080000000000005"/>
    <n v="1275397.76"/>
    <n v="2869100"/>
    <n v="1243349.33"/>
    <n v="0.2307692310547737"/>
  </r>
  <r>
    <s v="ORD-1833"/>
    <x v="113"/>
    <x v="1"/>
    <x v="12"/>
    <n v="285"/>
    <n v="3063264.79"/>
    <n v="3908"/>
    <n v="1113780"/>
    <n v="2109"/>
    <n v="0.98829999999999996"/>
    <n v="1100748.774"/>
    <n v="601065"/>
    <n v="1361451.0160000001"/>
    <n v="0.44444444386409054"/>
  </r>
  <r>
    <s v="ORD-1834"/>
    <x v="75"/>
    <x v="2"/>
    <x v="27"/>
    <n v="515"/>
    <n v="3749266.87"/>
    <n v="3051"/>
    <n v="1571265"/>
    <n v="2109"/>
    <n v="0.75490000000000002"/>
    <n v="1186147.9484999999"/>
    <n v="1086135"/>
    <n v="1476983.9215000002"/>
    <n v="0.39393939474359158"/>
  </r>
  <r>
    <s v="ORD-1838"/>
    <x v="122"/>
    <x v="1"/>
    <x v="20"/>
    <n v="741"/>
    <n v="5959167.0199999996"/>
    <n v="3901"/>
    <n v="2890641"/>
    <n v="2109"/>
    <n v="1.1086"/>
    <n v="3204564.6126000001"/>
    <n v="1562769"/>
    <n v="1191833.4073999994"/>
    <n v="0.20000000057054945"/>
  </r>
  <r>
    <s v="ORD-1854"/>
    <x v="123"/>
    <x v="3"/>
    <x v="20"/>
    <n v="645"/>
    <n v="5437759.46"/>
    <n v="3901"/>
    <n v="2516145"/>
    <n v="2109"/>
    <n v="1.1091"/>
    <n v="2790656.4194999998"/>
    <n v="1360305"/>
    <n v="1286798.0405000001"/>
    <n v="0.23664122143791924"/>
  </r>
  <r>
    <s v="ORD-1861"/>
    <x v="124"/>
    <x v="0"/>
    <x v="24"/>
    <n v="664"/>
    <n v="6902267.0899999999"/>
    <n v="3211"/>
    <n v="2132104"/>
    <n v="2109"/>
    <n v="1.4730000000000001"/>
    <n v="3140589.1920000003"/>
    <n v="1400376"/>
    <n v="2361301.8979999996"/>
    <n v="0.3421052629825137"/>
  </r>
  <r>
    <s v="ORD-1863"/>
    <x v="125"/>
    <x v="3"/>
    <x v="29"/>
    <n v="977"/>
    <n v="10026915.779999999"/>
    <n v="3677"/>
    <n v="3592429"/>
    <n v="1885"/>
    <n v="1.1997"/>
    <n v="4309837.0713"/>
    <n v="1841645"/>
    <n v="3875433.7086999994"/>
    <n v="0.38650306771600307"/>
  </r>
  <r>
    <s v="ORD-1874"/>
    <x v="126"/>
    <x v="3"/>
    <x v="16"/>
    <n v="606"/>
    <n v="2310419.81"/>
    <n v="897"/>
    <n v="543582"/>
    <n v="2109"/>
    <n v="0.86880000000000002"/>
    <n v="472264.0416"/>
    <n v="1278054"/>
    <n v="560101.76839999994"/>
    <n v="0.24242424081362077"/>
  </r>
  <r>
    <s v="ORD-1880"/>
    <x v="127"/>
    <x v="1"/>
    <x v="12"/>
    <n v="546"/>
    <n v="6938043.3200000003"/>
    <n v="3908"/>
    <n v="2133768"/>
    <n v="2109"/>
    <n v="1.4191"/>
    <n v="3028030.1688000001"/>
    <n v="1151514"/>
    <n v="2758499.1512000002"/>
    <n v="0.39759036142772314"/>
  </r>
  <r>
    <s v="ORD-1891"/>
    <x v="128"/>
    <x v="2"/>
    <x v="10"/>
    <n v="958"/>
    <n v="6566120.8899999997"/>
    <n v="1536"/>
    <n v="1471488"/>
    <n v="2109"/>
    <n v="1.1768000000000001"/>
    <n v="1731647.0784"/>
    <n v="2020422"/>
    <n v="2814051.8115999997"/>
    <n v="0.42857142881510363"/>
  </r>
  <r>
    <s v="ORD-1896"/>
    <x v="129"/>
    <x v="0"/>
    <x v="28"/>
    <n v="977"/>
    <n v="10061038.65"/>
    <n v="4420"/>
    <n v="4318340"/>
    <n v="2109"/>
    <n v="0.95220000000000005"/>
    <n v="4111923.3480000002"/>
    <n v="2060493"/>
    <n v="3888622.3020000001"/>
    <n v="0.38650306765296044"/>
  </r>
  <r>
    <s v="ORD-1898"/>
    <x v="130"/>
    <x v="0"/>
    <x v="7"/>
    <n v="736"/>
    <n v="3509259.04"/>
    <n v="775"/>
    <n v="570400"/>
    <n v="2109"/>
    <n v="1.1000000000000001"/>
    <n v="627440"/>
    <n v="1552224"/>
    <n v="1329595.04"/>
    <n v="0.37888198757763975"/>
  </r>
  <r>
    <s v="ORD-1905"/>
    <x v="131"/>
    <x v="0"/>
    <x v="4"/>
    <n v="596"/>
    <n v="2248365.64"/>
    <n v="374"/>
    <n v="222904"/>
    <n v="2109"/>
    <n v="1.1762999999999999"/>
    <n v="262201.97519999999"/>
    <n v="1256964"/>
    <n v="729199.66480000014"/>
    <n v="0.32432432333381511"/>
  </r>
  <r>
    <s v="ORD-1906"/>
    <x v="109"/>
    <x v="2"/>
    <x v="17"/>
    <n v="678"/>
    <n v="5556557.8399999999"/>
    <n v="2039"/>
    <n v="1382442"/>
    <n v="2109"/>
    <n v="1.3440000000000001"/>
    <n v="1858002.0480000002"/>
    <n v="1429902"/>
    <n v="2268653.7919999994"/>
    <n v="0.40828402354937054"/>
  </r>
  <r>
    <s v="ORD-1908"/>
    <x v="132"/>
    <x v="0"/>
    <x v="6"/>
    <n v="798"/>
    <n v="6260387.8300000001"/>
    <n v="2844"/>
    <n v="2269512"/>
    <n v="2109"/>
    <n v="0.96120000000000005"/>
    <n v="2181454.9344000001"/>
    <n v="1682982"/>
    <n v="2395950.8955999999"/>
    <n v="0.38271604901512946"/>
  </r>
  <r>
    <s v="ORD-1915"/>
    <x v="124"/>
    <x v="2"/>
    <x v="18"/>
    <n v="207"/>
    <n v="1537727.52"/>
    <n v="2418"/>
    <n v="500526"/>
    <n v="2109"/>
    <n v="1.4730000000000001"/>
    <n v="737274.79800000007"/>
    <n v="436563"/>
    <n v="363889.72199999995"/>
    <n v="0.23664122366750642"/>
  </r>
  <r>
    <s v="ORD-1926"/>
    <x v="133"/>
    <x v="0"/>
    <x v="0"/>
    <n v="471"/>
    <n v="1590182.53"/>
    <n v="739"/>
    <n v="348069"/>
    <n v="1681"/>
    <n v="1.2396"/>
    <n v="431466.33240000001"/>
    <n v="791751"/>
    <n v="366965.19760000007"/>
    <n v="0.2307692297437075"/>
  </r>
  <r>
    <s v="ORD-1930"/>
    <x v="134"/>
    <x v="0"/>
    <x v="1"/>
    <n v="796"/>
    <n v="5464604.96"/>
    <n v="2418"/>
    <n v="1924728"/>
    <n v="2109"/>
    <n v="0.97140000000000004"/>
    <n v="1869680.7792"/>
    <n v="1678764"/>
    <n v="1916160.1808000002"/>
    <n v="0.35064935065315322"/>
  </r>
  <r>
    <s v="ORD-1931"/>
    <x v="22"/>
    <x v="2"/>
    <x v="23"/>
    <n v="158"/>
    <n v="1363786.68"/>
    <n v="3776"/>
    <n v="596608"/>
    <n v="2109"/>
    <n v="0.98599999999999999"/>
    <n v="588255.48800000001"/>
    <n v="333222"/>
    <n v="442309.19199999992"/>
    <n v="0.32432432321453669"/>
  </r>
  <r>
    <s v="ORD-1943"/>
    <x v="0"/>
    <x v="1"/>
    <x v="12"/>
    <n v="492"/>
    <n v="3507214.05"/>
    <n v="3908"/>
    <n v="1922736"/>
    <n v="2109"/>
    <n v="0.98040000000000005"/>
    <n v="1885050.3744000001"/>
    <n v="1037628"/>
    <n v="584535.67559999973"/>
    <n v="0.16666666683774256"/>
  </r>
  <r>
    <s v="ORD-1952"/>
    <x v="79"/>
    <x v="3"/>
    <x v="20"/>
    <n v="16"/>
    <n v="180692.24"/>
    <n v="3901"/>
    <n v="62416"/>
    <n v="2109"/>
    <n v="1.4023000000000001"/>
    <n v="87525.9568"/>
    <n v="33744"/>
    <n v="59422.283199999991"/>
    <n v="0.32885907662664426"/>
  </r>
  <r>
    <s v="ORD-1953"/>
    <x v="135"/>
    <x v="1"/>
    <x v="21"/>
    <n v="189"/>
    <n v="949480.19"/>
    <n v="1289"/>
    <n v="243621"/>
    <n v="2109"/>
    <n v="0.6976"/>
    <n v="169950.00959999999"/>
    <n v="398601"/>
    <n v="380929.18039999995"/>
    <n v="0.40119760729289144"/>
  </r>
  <r>
    <s v="ORD-1965"/>
    <x v="136"/>
    <x v="2"/>
    <x v="20"/>
    <n v="902"/>
    <n v="7379059.5999999996"/>
    <n v="3901"/>
    <n v="3518702"/>
    <n v="2109"/>
    <n v="0.79510000000000003"/>
    <n v="2797719.9602000001"/>
    <n v="1902318"/>
    <n v="2679021.6397999991"/>
    <n v="0.36305732505534977"/>
  </r>
  <r>
    <s v="ORD-1968"/>
    <x v="22"/>
    <x v="3"/>
    <x v="14"/>
    <n v="920"/>
    <n v="9390939.2100000009"/>
    <n v="4717"/>
    <n v="4339640"/>
    <n v="2109"/>
    <n v="0.98599999999999999"/>
    <n v="4278885.04"/>
    <n v="1940280"/>
    <n v="3171774.1700000009"/>
    <n v="0.33774834434265288"/>
  </r>
  <r>
    <s v="ORD-1973"/>
    <x v="129"/>
    <x v="3"/>
    <x v="11"/>
    <n v="260"/>
    <n v="1455586.5"/>
    <n v="1530"/>
    <n v="397800"/>
    <n v="2109"/>
    <n v="0.95220000000000005"/>
    <n v="378785.16000000003"/>
    <n v="548340"/>
    <n v="528461.33999999985"/>
    <n v="0.36305732431566234"/>
  </r>
  <r>
    <s v="ORD-1974"/>
    <x v="137"/>
    <x v="0"/>
    <x v="1"/>
    <n v="143"/>
    <n v="821438.05"/>
    <n v="2418"/>
    <n v="345774"/>
    <n v="2109"/>
    <n v="1.1074999999999999"/>
    <n v="382944.70499999996"/>
    <n v="301587"/>
    <n v="136906.34500000009"/>
    <n v="0.16666667072459096"/>
  </r>
  <r>
    <s v="ORD-1979"/>
    <x v="138"/>
    <x v="0"/>
    <x v="4"/>
    <n v="980"/>
    <n v="3104102.75"/>
    <n v="374"/>
    <n v="366520"/>
    <n v="2109"/>
    <n v="1.1909000000000001"/>
    <n v="436488.66800000001"/>
    <n v="2066820"/>
    <n v="600794.08199999994"/>
    <n v="0.19354838753324127"/>
  </r>
  <r>
    <s v="ORD-1987"/>
    <x v="104"/>
    <x v="3"/>
    <x v="2"/>
    <n v="720"/>
    <n v="4438207.32"/>
    <n v="2401"/>
    <n v="1728720"/>
    <n v="2109"/>
    <n v="0.92959999999999998"/>
    <n v="1607018.112"/>
    <n v="1518480"/>
    <n v="1312709.2080000006"/>
    <n v="0.29577464803965048"/>
  </r>
  <r>
    <s v="ORD-1012"/>
    <x v="129"/>
    <x v="2"/>
    <x v="22"/>
    <n v="342"/>
    <n v="4028886.11"/>
    <n v="4978"/>
    <n v="1702476"/>
    <n v="2109"/>
    <n v="0.95220000000000005"/>
    <n v="1621097.6472"/>
    <n v="721278"/>
    <n v="1686510.4627999999"/>
    <n v="0.41860465070331809"/>
  </r>
  <r>
    <s v="ORD-1015"/>
    <x v="139"/>
    <x v="2"/>
    <x v="5"/>
    <n v="584"/>
    <n v="2030216.76"/>
    <n v="545"/>
    <n v="318280"/>
    <n v="2109"/>
    <n v="0.92630000000000001"/>
    <n v="294822.76400000002"/>
    <n v="1231656"/>
    <n v="503737.99600000004"/>
    <n v="0.24812030218881656"/>
  </r>
  <r>
    <s v="ORD-1023"/>
    <x v="140"/>
    <x v="2"/>
    <x v="19"/>
    <n v="392"/>
    <n v="5077391.1100000003"/>
    <n v="3822"/>
    <n v="1498224"/>
    <n v="2109"/>
    <n v="1.4775"/>
    <n v="2213625.96"/>
    <n v="826728"/>
    <n v="2037037.1500000004"/>
    <n v="0.40119760441302704"/>
  </r>
  <r>
    <s v="ORD-1027"/>
    <x v="141"/>
    <x v="2"/>
    <x v="13"/>
    <n v="550"/>
    <n v="3826625.94"/>
    <n v="4853"/>
    <n v="2669150"/>
    <n v="2109"/>
    <n v="0.60429999999999995"/>
    <n v="1612967.345"/>
    <n v="1159950"/>
    <n v="1053708.5949999997"/>
    <n v="0.27536231957911195"/>
  </r>
  <r>
    <s v="ORD-1028"/>
    <x v="107"/>
    <x v="2"/>
    <x v="9"/>
    <n v="329"/>
    <n v="2426925.61"/>
    <n v="2418"/>
    <n v="795522"/>
    <n v="2109"/>
    <n v="1.0345"/>
    <n v="822967.50899999996"/>
    <n v="693861"/>
    <n v="910097.10099999979"/>
    <n v="0.37499999886687907"/>
  </r>
  <r>
    <s v="ORD-1033"/>
    <x v="142"/>
    <x v="2"/>
    <x v="5"/>
    <n v="967"/>
    <n v="3127366.02"/>
    <n v="545"/>
    <n v="527015"/>
    <n v="2109"/>
    <n v="1.0345"/>
    <n v="545197.01749999996"/>
    <n v="2039403"/>
    <n v="542766.00249999994"/>
    <n v="0.17355371869775574"/>
  </r>
  <r>
    <s v="ORD-1037"/>
    <x v="143"/>
    <x v="2"/>
    <x v="2"/>
    <n v="469"/>
    <n v="3044834.51"/>
    <n v="2401"/>
    <n v="1126069"/>
    <n v="2109"/>
    <n v="0.86609999999999998"/>
    <n v="975288.36089999997"/>
    <n v="989121"/>
    <n v="1080425.1490999998"/>
    <n v="0.35483870980561105"/>
  </r>
  <r>
    <s v="ORD-1044"/>
    <x v="33"/>
    <x v="2"/>
    <x v="1"/>
    <n v="993"/>
    <n v="7081614.9900000002"/>
    <n v="2418"/>
    <n v="2401074"/>
    <n v="2109"/>
    <n v="1.0306"/>
    <n v="2474546.8643999998"/>
    <n v="2094237"/>
    <n v="2512831.1256000008"/>
    <n v="0.35483870969381814"/>
  </r>
  <r>
    <s v="ORD-1057"/>
    <x v="144"/>
    <x v="2"/>
    <x v="5"/>
    <n v="462"/>
    <n v="2081816.8"/>
    <n v="545"/>
    <n v="251790"/>
    <n v="2109"/>
    <n v="0.80149999999999999"/>
    <n v="201809.685"/>
    <n v="974358"/>
    <n v="905649.11499999999"/>
    <n v="0.43502824792267986"/>
  </r>
  <r>
    <s v="ORD-1063"/>
    <x v="145"/>
    <x v="2"/>
    <x v="13"/>
    <n v="173"/>
    <n v="1942529.67"/>
    <n v="4853"/>
    <n v="839569"/>
    <n v="2109"/>
    <n v="1.0115000000000001"/>
    <n v="849224.04350000003"/>
    <n v="364857"/>
    <n v="728448.62649999978"/>
    <n v="0.37500000012869805"/>
  </r>
  <r>
    <s v="ORD-1065"/>
    <x v="82"/>
    <x v="2"/>
    <x v="4"/>
    <n v="34"/>
    <n v="115367.75"/>
    <n v="374"/>
    <n v="12716"/>
    <n v="2109"/>
    <n v="1.1825000000000001"/>
    <n v="15036.670000000002"/>
    <n v="71706"/>
    <n v="28625.08"/>
    <n v="0.24812029358291204"/>
  </r>
  <r>
    <s v="ORD-1077"/>
    <x v="146"/>
    <x v="2"/>
    <x v="22"/>
    <n v="96"/>
    <n v="943755.29"/>
    <n v="4978"/>
    <n v="477888"/>
    <n v="2109"/>
    <n v="0.89290000000000003"/>
    <n v="426706.19520000002"/>
    <n v="202464"/>
    <n v="314585.09480000002"/>
    <n v="0.33333333135541948"/>
  </r>
  <r>
    <s v="ORD-1079"/>
    <x v="147"/>
    <x v="2"/>
    <x v="24"/>
    <n v="213"/>
    <n v="1331736.98"/>
    <n v="3211"/>
    <n v="683943"/>
    <n v="2109"/>
    <n v="0.84099999999999997"/>
    <n v="575196.06299999997"/>
    <n v="449217"/>
    <n v="307323.91700000002"/>
    <n v="0.23076922967176297"/>
  </r>
  <r>
    <s v="ORD-1083"/>
    <x v="148"/>
    <x v="2"/>
    <x v="6"/>
    <n v="878"/>
    <n v="5099794.7"/>
    <n v="2844"/>
    <n v="2497032"/>
    <n v="2109"/>
    <n v="0.63839999999999997"/>
    <n v="1594105.2287999999"/>
    <n v="1851702"/>
    <n v="1653987.4712000005"/>
    <n v="0.32432432450663168"/>
  </r>
  <r>
    <s v="ORD-1086"/>
    <x v="149"/>
    <x v="2"/>
    <x v="21"/>
    <n v="662"/>
    <n v="3377237.2"/>
    <n v="1289"/>
    <n v="853318"/>
    <n v="2109"/>
    <n v="1.1123000000000001"/>
    <n v="949145.61140000005"/>
    <n v="1396158"/>
    <n v="1031933.5886000004"/>
    <n v="0.30555555547001562"/>
  </r>
  <r>
    <s v="ORD-1089"/>
    <x v="150"/>
    <x v="2"/>
    <x v="29"/>
    <n v="434"/>
    <n v="5497485.0599999996"/>
    <n v="3677"/>
    <n v="1595818"/>
    <n v="1885"/>
    <n v="1.4672000000000001"/>
    <n v="2341384.1696000001"/>
    <n v="818090"/>
    <n v="2338010.8903999995"/>
    <n v="0.4252873568336718"/>
  </r>
  <r>
    <s v="ORD-1099"/>
    <x v="18"/>
    <x v="2"/>
    <x v="28"/>
    <n v="80"/>
    <n v="844875.55"/>
    <n v="4420"/>
    <n v="353600"/>
    <n v="2109"/>
    <n v="1.0350999999999999"/>
    <n v="366011.36"/>
    <n v="168720"/>
    <n v="310144.19000000006"/>
    <n v="0.36708860849387825"/>
  </r>
  <r>
    <s v="ORD-1100"/>
    <x v="151"/>
    <x v="2"/>
    <x v="17"/>
    <n v="869"/>
    <n v="6233747.2599999998"/>
    <n v="2039"/>
    <n v="1771891"/>
    <n v="2109"/>
    <n v="1.4966999999999999"/>
    <n v="2651989.2596999998"/>
    <n v="1832721"/>
    <n v="1749037.0003"/>
    <n v="0.28057553945489921"/>
  </r>
  <r>
    <s v="ORD-1102"/>
    <x v="152"/>
    <x v="2"/>
    <x v="10"/>
    <n v="631"/>
    <n v="3791006.21"/>
    <n v="1536"/>
    <n v="969216"/>
    <n v="2109"/>
    <n v="0.94140000000000001"/>
    <n v="912419.94240000006"/>
    <n v="1330779"/>
    <n v="1547807.2675999999"/>
    <n v="0.40828402325407953"/>
  </r>
  <r>
    <s v="ORD-1111"/>
    <x v="153"/>
    <x v="2"/>
    <x v="20"/>
    <n v="485"/>
    <n v="5019638.67"/>
    <n v="3901"/>
    <n v="1891985"/>
    <n v="2109"/>
    <n v="1.4393"/>
    <n v="2723134.0104999999"/>
    <n v="1022865"/>
    <n v="1273639.6595000001"/>
    <n v="0.25373134267849606"/>
  </r>
  <r>
    <s v="ORD-1114"/>
    <x v="58"/>
    <x v="2"/>
    <x v="29"/>
    <n v="257"/>
    <n v="2513142.75"/>
    <n v="3677"/>
    <n v="944989"/>
    <n v="1885"/>
    <n v="0.99839999999999995"/>
    <n v="943477.0175999999"/>
    <n v="484445"/>
    <n v="1085220.7324000001"/>
    <n v="0.43181818159752372"/>
  </r>
  <r>
    <s v="ORD-1119"/>
    <x v="154"/>
    <x v="2"/>
    <x v="17"/>
    <n v="231"/>
    <n v="1503542.51"/>
    <n v="2039"/>
    <n v="471009"/>
    <n v="2109"/>
    <n v="1.3657999999999999"/>
    <n v="643304.09219999996"/>
    <n v="487179"/>
    <n v="373059.41780000005"/>
    <n v="0.24812029943869032"/>
  </r>
  <r>
    <s v="ORD-1122"/>
    <x v="131"/>
    <x v="2"/>
    <x v="28"/>
    <n v="899"/>
    <n v="10643583.310000001"/>
    <n v="4420"/>
    <n v="3973580"/>
    <n v="2109"/>
    <n v="1.1762999999999999"/>
    <n v="4674122.1539999992"/>
    <n v="1895991"/>
    <n v="4073470.1560000014"/>
    <n v="0.38271604941287402"/>
  </r>
  <r>
    <s v="ORD-1125"/>
    <x v="1"/>
    <x v="2"/>
    <x v="19"/>
    <n v="840"/>
    <n v="7694338.0499999998"/>
    <n v="3822"/>
    <n v="3210480"/>
    <n v="2109"/>
    <n v="1.3654999999999999"/>
    <n v="4383910.4399999995"/>
    <n v="1771560"/>
    <n v="1538867.6100000003"/>
    <n v="0.20000000000000004"/>
  </r>
  <r>
    <s v="ORD-1127"/>
    <x v="24"/>
    <x v="2"/>
    <x v="20"/>
    <n v="545"/>
    <n v="5088789.09"/>
    <n v="3901"/>
    <n v="2126045"/>
    <n v="2109"/>
    <n v="1.0445"/>
    <n v="2220654.0024999999"/>
    <n v="1149405"/>
    <n v="1718730.0874999999"/>
    <n v="0.33774834387958491"/>
  </r>
  <r>
    <s v="ORD-1129"/>
    <x v="128"/>
    <x v="2"/>
    <x v="28"/>
    <n v="226"/>
    <n v="2825198.83"/>
    <n v="4420"/>
    <n v="998920"/>
    <n v="2109"/>
    <n v="1.1768000000000001"/>
    <n v="1175529.0560000001"/>
    <n v="476634"/>
    <n v="1173035.774"/>
    <n v="0.41520467924022181"/>
  </r>
  <r>
    <s v="ORD-1151"/>
    <x v="116"/>
    <x v="2"/>
    <x v="3"/>
    <n v="205"/>
    <n v="2646496.81"/>
    <n v="4299"/>
    <n v="881295"/>
    <n v="2109"/>
    <n v="1.2254"/>
    <n v="1079938.8929999999"/>
    <n v="432345"/>
    <n v="1134212.9170000001"/>
    <n v="0.42857142797765174"/>
  </r>
  <r>
    <s v="ORD-1167"/>
    <x v="87"/>
    <x v="2"/>
    <x v="18"/>
    <n v="90"/>
    <n v="615165.43999999994"/>
    <n v="2418"/>
    <n v="217620"/>
    <n v="2109"/>
    <n v="1.0772999999999999"/>
    <n v="234442.02599999998"/>
    <n v="189810"/>
    <n v="190913.41399999999"/>
    <n v="0.31034483016471148"/>
  </r>
  <r>
    <s v="ORD-1170"/>
    <x v="155"/>
    <x v="2"/>
    <x v="29"/>
    <n v="462"/>
    <n v="4268735.83"/>
    <n v="3677"/>
    <n v="1698774"/>
    <n v="1885"/>
    <n v="0.91510000000000002"/>
    <n v="1554548.0874000001"/>
    <n v="870870"/>
    <n v="1843317.7426"/>
    <n v="0.43181818130919569"/>
  </r>
  <r>
    <s v="ORD-1175"/>
    <x v="156"/>
    <x v="2"/>
    <x v="28"/>
    <n v="204"/>
    <n v="2172736.9"/>
    <n v="4420"/>
    <n v="901680"/>
    <n v="2109"/>
    <n v="1.3210999999999999"/>
    <n v="1191209.4479999999"/>
    <n v="430236"/>
    <n v="551291.45200000005"/>
    <n v="0.25373134317367191"/>
  </r>
  <r>
    <s v="ORD-1185"/>
    <x v="157"/>
    <x v="2"/>
    <x v="28"/>
    <n v="74"/>
    <n v="810089.81"/>
    <n v="4420"/>
    <n v="327080"/>
    <n v="2109"/>
    <n v="1.1105"/>
    <n v="363222.34"/>
    <n v="156066"/>
    <n v="290801.47000000003"/>
    <n v="0.35897435865783822"/>
  </r>
  <r>
    <s v="ORD-1190"/>
    <x v="48"/>
    <x v="2"/>
    <x v="14"/>
    <n v="465"/>
    <n v="3589396.93"/>
    <n v="4717"/>
    <n v="2193405"/>
    <n v="2109"/>
    <n v="0.60189999999999999"/>
    <n v="1320210.4694999999"/>
    <n v="980685"/>
    <n v="1288501.4605"/>
    <n v="0.35897435854217435"/>
  </r>
  <r>
    <s v="ORD-1194"/>
    <x v="158"/>
    <x v="2"/>
    <x v="11"/>
    <n v="231"/>
    <n v="1565263.68"/>
    <n v="1530"/>
    <n v="353430"/>
    <n v="2109"/>
    <n v="1.1523000000000001"/>
    <n v="407257.38900000002"/>
    <n v="487179"/>
    <n v="670827.29099999997"/>
    <n v="0.42857142829762712"/>
  </r>
  <r>
    <s v="ORD-1196"/>
    <x v="159"/>
    <x v="2"/>
    <x v="8"/>
    <n v="686"/>
    <n v="3535416.29"/>
    <n v="3506"/>
    <n v="2405116"/>
    <n v="2109"/>
    <n v="0.61329999999999996"/>
    <n v="1475057.6427999998"/>
    <n v="1446774"/>
    <n v="613584.64720000024"/>
    <n v="0.17355371952534626"/>
  </r>
  <r>
    <s v="ORD-1205"/>
    <x v="160"/>
    <x v="2"/>
    <x v="15"/>
    <n v="472"/>
    <n v="5209065.93"/>
    <n v="2513"/>
    <n v="1186136"/>
    <n v="4414"/>
    <n v="0.98829999999999996"/>
    <n v="1172258.2087999999"/>
    <n v="2083408"/>
    <n v="1953399.7211999996"/>
    <n v="0.37499999951046881"/>
  </r>
  <r>
    <s v="ORD-1212"/>
    <x v="140"/>
    <x v="2"/>
    <x v="22"/>
    <n v="503"/>
    <n v="6712149.1699999999"/>
    <n v="4978"/>
    <n v="2503934"/>
    <n v="2109"/>
    <n v="1.4775"/>
    <n v="3699562.4849999999"/>
    <n v="1060827"/>
    <n v="1951759.6850000001"/>
    <n v="0.29078014143717251"/>
  </r>
  <r>
    <s v="ORD-1216"/>
    <x v="82"/>
    <x v="2"/>
    <x v="23"/>
    <n v="156"/>
    <n v="1487065.94"/>
    <n v="3776"/>
    <n v="589056"/>
    <n v="2109"/>
    <n v="1.1825000000000001"/>
    <n v="696558.72000000009"/>
    <n v="329004"/>
    <n v="461503.21999999986"/>
    <n v="0.31034482573113059"/>
  </r>
  <r>
    <s v="ORD-1226"/>
    <x v="161"/>
    <x v="2"/>
    <x v="7"/>
    <n v="582"/>
    <n v="2701351.98"/>
    <n v="775"/>
    <n v="451050"/>
    <n v="2109"/>
    <n v="1.1426000000000001"/>
    <n v="515369.73000000004"/>
    <n v="1227438"/>
    <n v="958544.25"/>
    <n v="0.35483870931917583"/>
  </r>
  <r>
    <s v="ORD-1232"/>
    <x v="80"/>
    <x v="2"/>
    <x v="29"/>
    <n v="532"/>
    <n v="3795393.09"/>
    <n v="3677"/>
    <n v="1956164"/>
    <n v="1885"/>
    <n v="1.0777000000000001"/>
    <n v="2108157.9428000003"/>
    <n v="1002820"/>
    <n v="684415.14719999954"/>
    <n v="0.18032786880581045"/>
  </r>
  <r>
    <s v="ORD-1234"/>
    <x v="54"/>
    <x v="2"/>
    <x v="8"/>
    <n v="159"/>
    <n v="1560707.26"/>
    <n v="3506"/>
    <n v="557454"/>
    <n v="2109"/>
    <n v="1.3427"/>
    <n v="748493.48580000002"/>
    <n v="335331"/>
    <n v="476882.77419999999"/>
    <n v="0.30555555575489535"/>
  </r>
  <r>
    <s v="ORD-1242"/>
    <x v="149"/>
    <x v="2"/>
    <x v="0"/>
    <n v="629"/>
    <n v="1905000.43"/>
    <n v="739"/>
    <n v="464831"/>
    <n v="1681"/>
    <n v="1.1123000000000001"/>
    <n v="517031.52130000002"/>
    <n v="1057349"/>
    <n v="330619.90870000003"/>
    <n v="0.17355371867291391"/>
  </r>
  <r>
    <s v="ORD-1245"/>
    <x v="162"/>
    <x v="2"/>
    <x v="25"/>
    <n v="391"/>
    <n v="3104947.66"/>
    <n v="2914"/>
    <n v="1139374"/>
    <n v="2109"/>
    <n v="0.91790000000000005"/>
    <n v="1045831.3946"/>
    <n v="824619"/>
    <n v="1234497.2654000001"/>
    <n v="0.39759036240887874"/>
  </r>
  <r>
    <s v="ORD-1248"/>
    <x v="163"/>
    <x v="2"/>
    <x v="0"/>
    <n v="93"/>
    <n v="398905.52"/>
    <n v="739"/>
    <n v="68727"/>
    <n v="1681"/>
    <n v="1.3304"/>
    <n v="91434.400800000003"/>
    <n v="156333"/>
    <n v="151138.11920000002"/>
    <n v="0.37888199491448504"/>
  </r>
  <r>
    <s v="ORD-1253"/>
    <x v="164"/>
    <x v="2"/>
    <x v="29"/>
    <n v="312"/>
    <n v="3627273.83"/>
    <n v="3677"/>
    <n v="1147224"/>
    <n v="1885"/>
    <n v="1.3255999999999999"/>
    <n v="1520760.1343999999"/>
    <n v="588120"/>
    <n v="1518393.6956000002"/>
    <n v="0.41860465097557858"/>
  </r>
  <r>
    <s v="ORD-1263"/>
    <x v="149"/>
    <x v="2"/>
    <x v="21"/>
    <n v="457"/>
    <n v="2898079.63"/>
    <n v="1289"/>
    <n v="589073"/>
    <n v="2109"/>
    <n v="1.1123000000000001"/>
    <n v="655225.89789999998"/>
    <n v="963813"/>
    <n v="1279040.7320999997"/>
    <n v="0.44134078265475396"/>
  </r>
  <r>
    <s v="ORD-1266"/>
    <x v="165"/>
    <x v="2"/>
    <x v="1"/>
    <n v="303"/>
    <n v="1655926.73"/>
    <n v="2418"/>
    <n v="732654"/>
    <n v="2109"/>
    <n v="0.76559999999999995"/>
    <n v="560919.9023999999"/>
    <n v="639027"/>
    <n v="455979.82759999996"/>
    <n v="0.2753623208920602"/>
  </r>
  <r>
    <s v="ORD-1268"/>
    <x v="166"/>
    <x v="2"/>
    <x v="2"/>
    <n v="972"/>
    <n v="5990039.2199999997"/>
    <n v="2401"/>
    <n v="2333772"/>
    <n v="2109"/>
    <n v="0.64939999999999998"/>
    <n v="1515551.5367999999"/>
    <n v="2049948"/>
    <n v="2424539.6831999999"/>
    <n v="0.40476190458065148"/>
  </r>
  <r>
    <s v="ORD-1285"/>
    <x v="167"/>
    <x v="2"/>
    <x v="2"/>
    <n v="310"/>
    <n v="2505707.06"/>
    <n v="2401"/>
    <n v="744310"/>
    <n v="2109"/>
    <n v="1.4758"/>
    <n v="1098452.6980000001"/>
    <n v="653790"/>
    <n v="753464.36199999996"/>
    <n v="0.30069930121839539"/>
  </r>
  <r>
    <s v="ORD-1293"/>
    <x v="168"/>
    <x v="2"/>
    <x v="8"/>
    <n v="36"/>
    <n v="299768.7"/>
    <n v="3506"/>
    <n v="126216"/>
    <n v="2109"/>
    <n v="0.77929999999999999"/>
    <n v="98360.128800000006"/>
    <n v="75924"/>
    <n v="125484.57120000001"/>
    <n v="0.41860464818374965"/>
  </r>
  <r>
    <s v="ORD-1298"/>
    <x v="137"/>
    <x v="2"/>
    <x v="9"/>
    <n v="736"/>
    <n v="5918949.3899999997"/>
    <n v="2418"/>
    <n v="1779648"/>
    <n v="2109"/>
    <n v="1.1074999999999999"/>
    <n v="1970960.16"/>
    <n v="1552224"/>
    <n v="2395765.2299999995"/>
    <n v="0.40476190488258251"/>
  </r>
  <r>
    <s v="ORD-1299"/>
    <x v="169"/>
    <x v="2"/>
    <x v="8"/>
    <n v="215"/>
    <n v="1693432.86"/>
    <n v="3506"/>
    <n v="753790"/>
    <n v="2109"/>
    <n v="1.2101999999999999"/>
    <n v="912236.65799999994"/>
    <n v="453435"/>
    <n v="327761.20200000016"/>
    <n v="0.19354838903976396"/>
  </r>
  <r>
    <s v="ORD-1307"/>
    <x v="110"/>
    <x v="2"/>
    <x v="28"/>
    <n v="320"/>
    <n v="2476215.44"/>
    <n v="4420"/>
    <n v="1414400"/>
    <n v="2109"/>
    <n v="0.63090000000000002"/>
    <n v="892344.96000000008"/>
    <n v="674880"/>
    <n v="908990.48"/>
    <n v="0.36708860841284474"/>
  </r>
  <r>
    <s v="ORD-1308"/>
    <x v="33"/>
    <x v="2"/>
    <x v="18"/>
    <n v="684"/>
    <n v="4815028.8899999997"/>
    <n v="2418"/>
    <n v="1653912"/>
    <n v="2109"/>
    <n v="1.0306"/>
    <n v="1704521.7071999998"/>
    <n v="1442556"/>
    <n v="1667951.1827999996"/>
    <n v="0.34640522848451688"/>
  </r>
  <r>
    <s v="ORD-1312"/>
    <x v="170"/>
    <x v="2"/>
    <x v="24"/>
    <n v="836"/>
    <n v="9267631.6199999992"/>
    <n v="3211"/>
    <n v="2684396"/>
    <n v="2109"/>
    <n v="1.2612000000000001"/>
    <n v="3385560.2352000005"/>
    <n v="1763124"/>
    <n v="4118947.3847999983"/>
    <n v="0.44444444424302643"/>
  </r>
  <r>
    <s v="ORD-1314"/>
    <x v="171"/>
    <x v="2"/>
    <x v="0"/>
    <n v="892"/>
    <n v="3461613.32"/>
    <n v="739"/>
    <n v="659188"/>
    <n v="1681"/>
    <n v="1.2735000000000001"/>
    <n v="839475.91800000006"/>
    <n v="1499452"/>
    <n v="1122685.4019999998"/>
    <n v="0.324324324589784"/>
  </r>
  <r>
    <s v="ORD-1323"/>
    <x v="18"/>
    <x v="2"/>
    <x v="25"/>
    <n v="576"/>
    <n v="3778767.47"/>
    <n v="2914"/>
    <n v="1678464"/>
    <n v="2109"/>
    <n v="1.0350999999999999"/>
    <n v="1737378.0863999999"/>
    <n v="1214784"/>
    <n v="826605.38360000029"/>
    <n v="0.21874999987760566"/>
  </r>
  <r>
    <s v="ORD-1326"/>
    <x v="172"/>
    <x v="2"/>
    <x v="17"/>
    <n v="626"/>
    <n v="5232242.83"/>
    <n v="2039"/>
    <n v="1276414"/>
    <n v="2109"/>
    <n v="1.4804999999999999"/>
    <n v="1889730.9269999999"/>
    <n v="1320234"/>
    <n v="2022277.9029999999"/>
    <n v="0.38650306736623691"/>
  </r>
  <r>
    <s v="ORD-1328"/>
    <x v="173"/>
    <x v="2"/>
    <x v="10"/>
    <n v="924"/>
    <n v="4241914.96"/>
    <n v="1536"/>
    <n v="1419264"/>
    <n v="2109"/>
    <n v="1.0768"/>
    <n v="1528263.4752"/>
    <n v="1948716"/>
    <n v="764935.48479999974"/>
    <n v="0.18032786890192626"/>
  </r>
  <r>
    <s v="ORD-1337"/>
    <x v="174"/>
    <x v="2"/>
    <x v="2"/>
    <n v="342"/>
    <n v="2020601.47"/>
    <n v="2401"/>
    <n v="821142"/>
    <n v="2109"/>
    <n v="0.84240000000000004"/>
    <n v="691730.02080000006"/>
    <n v="721278"/>
    <n v="607593.44919999992"/>
    <n v="0.30069930078789853"/>
  </r>
  <r>
    <s v="ORD-1340"/>
    <x v="175"/>
    <x v="2"/>
    <x v="12"/>
    <n v="799"/>
    <n v="6544682.7599999998"/>
    <n v="3908"/>
    <n v="3122492"/>
    <n v="2109"/>
    <n v="1.0015000000000001"/>
    <n v="3127175.7380000004"/>
    <n v="1685091"/>
    <n v="1732416.0219999994"/>
    <n v="0.26470588193949363"/>
  </r>
  <r>
    <s v="ORD-1350"/>
    <x v="160"/>
    <x v="2"/>
    <x v="2"/>
    <n v="766"/>
    <n v="5493026.8099999996"/>
    <n v="2401"/>
    <n v="1839166"/>
    <n v="2109"/>
    <n v="0.98829999999999996"/>
    <n v="1817647.7578"/>
    <n v="1615494"/>
    <n v="2059885.0521999998"/>
    <n v="0.37499999971782405"/>
  </r>
  <r>
    <s v="ORD-1352"/>
    <x v="176"/>
    <x v="2"/>
    <x v="6"/>
    <n v="776"/>
    <n v="5786674.0700000003"/>
    <n v="2844"/>
    <n v="2206944"/>
    <n v="2109"/>
    <n v="1.3069"/>
    <n v="2884255.1135999998"/>
    <n v="1636584"/>
    <n v="1265834.9564000005"/>
    <n v="0.21875000061995895"/>
  </r>
  <r>
    <s v="ORD-1357"/>
    <x v="115"/>
    <x v="2"/>
    <x v="10"/>
    <n v="886"/>
    <n v="5339488.6399999997"/>
    <n v="1536"/>
    <n v="1360896"/>
    <n v="2109"/>
    <n v="0.93489999999999995"/>
    <n v="1272301.6703999999"/>
    <n v="1868574"/>
    <n v="2198612.9695999995"/>
    <n v="0.41176470591760628"/>
  </r>
  <r>
    <s v="ORD-1363"/>
    <x v="177"/>
    <x v="2"/>
    <x v="4"/>
    <n v="990"/>
    <n v="3594485.16"/>
    <n v="374"/>
    <n v="370260"/>
    <n v="2109"/>
    <n v="1.4992000000000001"/>
    <n v="555093.79200000002"/>
    <n v="2087910"/>
    <n v="951481.36800000025"/>
    <n v="0.26470588294207903"/>
  </r>
  <r>
    <s v="ORD-1365"/>
    <x v="94"/>
    <x v="2"/>
    <x v="20"/>
    <n v="263"/>
    <n v="1871061.53"/>
    <n v="3901"/>
    <n v="1025963"/>
    <n v="2109"/>
    <n v="0.87309999999999999"/>
    <n v="895768.2953"/>
    <n v="554667"/>
    <n v="420626.23470000003"/>
    <n v="0.224806201162182"/>
  </r>
  <r>
    <s v="ORD-1368"/>
    <x v="178"/>
    <x v="2"/>
    <x v="9"/>
    <n v="607"/>
    <n v="4684261.0999999996"/>
    <n v="2418"/>
    <n v="1467726"/>
    <n v="2109"/>
    <n v="1.1606000000000001"/>
    <n v="1703442.7956000001"/>
    <n v="1280163"/>
    <n v="1700655.3043999998"/>
    <n v="0.36305732496422966"/>
  </r>
  <r>
    <s v="ORD-1375"/>
    <x v="179"/>
    <x v="2"/>
    <x v="28"/>
    <n v="890"/>
    <n v="7179223.9500000002"/>
    <n v="4420"/>
    <n v="3933800"/>
    <n v="2109"/>
    <n v="0.64939999999999998"/>
    <n v="2554609.7199999997"/>
    <n v="1877010"/>
    <n v="2747604.2300000004"/>
    <n v="0.38271604969225126"/>
  </r>
  <r>
    <s v="ORD-1376"/>
    <x v="180"/>
    <x v="2"/>
    <x v="5"/>
    <n v="238"/>
    <n v="860831.82"/>
    <n v="545"/>
    <n v="129710"/>
    <n v="2109"/>
    <n v="0.97450000000000003"/>
    <n v="126402.395"/>
    <n v="501942"/>
    <n v="232487.42499999993"/>
    <n v="0.27007299172560784"/>
  </r>
  <r>
    <s v="ORD-1378"/>
    <x v="30"/>
    <x v="2"/>
    <x v="13"/>
    <n v="203"/>
    <n v="2744323.48"/>
    <n v="4853"/>
    <n v="985159"/>
    <n v="2109"/>
    <n v="1.264"/>
    <n v="1245240.976"/>
    <n v="428127"/>
    <n v="1070955.504"/>
    <n v="0.39024390229682399"/>
  </r>
  <r>
    <s v="ORD-1384"/>
    <x v="181"/>
    <x v="2"/>
    <x v="28"/>
    <n v="705"/>
    <n v="9495237.8900000006"/>
    <n v="4420"/>
    <n v="3116100"/>
    <n v="2109"/>
    <n v="1.4393"/>
    <n v="4485002.7300000004"/>
    <n v="1486845"/>
    <n v="3523390.16"/>
    <n v="0.37106918234357161"/>
  </r>
  <r>
    <s v="ORD-1391"/>
    <x v="151"/>
    <x v="2"/>
    <x v="24"/>
    <n v="789"/>
    <n v="6656148"/>
    <n v="3211"/>
    <n v="2533479"/>
    <n v="2109"/>
    <n v="1.4966999999999999"/>
    <n v="3791858.0192999998"/>
    <n v="1664001"/>
    <n v="1200288.9807000002"/>
    <n v="0.18032786841578646"/>
  </r>
  <r>
    <s v="ORD-1393"/>
    <x v="182"/>
    <x v="2"/>
    <x v="6"/>
    <n v="204"/>
    <n v="1743744.98"/>
    <n v="2844"/>
    <n v="580176"/>
    <n v="2109"/>
    <n v="1.1975"/>
    <n v="694760.76"/>
    <n v="430236"/>
    <n v="618748.22"/>
    <n v="0.3548387104173914"/>
  </r>
  <r>
    <s v="ORD-1394"/>
    <x v="183"/>
    <x v="2"/>
    <x v="9"/>
    <n v="628"/>
    <n v="4247578.3499999996"/>
    <n v="2418"/>
    <n v="1518504"/>
    <n v="2109"/>
    <n v="1.0178"/>
    <n v="1545533.3712000002"/>
    <n v="1324452"/>
    <n v="1377592.9787999997"/>
    <n v="0.32432432442358594"/>
  </r>
  <r>
    <s v="ORD-1409"/>
    <x v="184"/>
    <x v="2"/>
    <x v="4"/>
    <n v="206"/>
    <n v="717461.2"/>
    <n v="374"/>
    <n v="77044"/>
    <n v="2109"/>
    <n v="0.87309999999999999"/>
    <n v="67267.116399999999"/>
    <n v="434454"/>
    <n v="215740.08360000001"/>
    <n v="0.30069930415749313"/>
  </r>
  <r>
    <s v="ORD-1411"/>
    <x v="6"/>
    <x v="2"/>
    <x v="12"/>
    <n v="710"/>
    <n v="8430670.8100000005"/>
    <n v="3908"/>
    <n v="2774680"/>
    <n v="2109"/>
    <n v="1.3713"/>
    <n v="3804918.6839999999"/>
    <n v="1497390"/>
    <n v="3128362.1260000002"/>
    <n v="0.37106918257196192"/>
  </r>
  <r>
    <s v="ORD-1413"/>
    <x v="185"/>
    <x v="2"/>
    <x v="29"/>
    <n v="521"/>
    <n v="4585513.18"/>
    <n v="3677"/>
    <n v="1915717"/>
    <n v="1885"/>
    <n v="1.3721000000000001"/>
    <n v="2628555.2957000001"/>
    <n v="982085"/>
    <n v="974872.88429999957"/>
    <n v="0.2125984259628711"/>
  </r>
  <r>
    <s v="ORD-1417"/>
    <x v="186"/>
    <x v="2"/>
    <x v="20"/>
    <n v="850"/>
    <n v="6043495.5300000003"/>
    <n v="3901"/>
    <n v="3315850"/>
    <n v="2109"/>
    <n v="0.78010000000000002"/>
    <n v="2586694.585"/>
    <n v="1792650"/>
    <n v="1664150.9450000003"/>
    <n v="0.2753623191643198"/>
  </r>
  <r>
    <s v="ORD-1432"/>
    <x v="86"/>
    <x v="2"/>
    <x v="14"/>
    <n v="119"/>
    <n v="975275.63"/>
    <n v="4717"/>
    <n v="561323"/>
    <n v="2109"/>
    <n v="0.76790000000000003"/>
    <n v="431039.93170000002"/>
    <n v="250971"/>
    <n v="293264.69830000005"/>
    <n v="0.30069929902790665"/>
  </r>
  <r>
    <s v="ORD-1434"/>
    <x v="167"/>
    <x v="2"/>
    <x v="12"/>
    <n v="338"/>
    <n v="4206326.75"/>
    <n v="3908"/>
    <n v="1320904"/>
    <n v="2109"/>
    <n v="1.4758"/>
    <n v="1949390.1232"/>
    <n v="712842"/>
    <n v="1544094.6267999997"/>
    <n v="0.36708860689436446"/>
  </r>
  <r>
    <s v="ORD-1435"/>
    <x v="187"/>
    <x v="2"/>
    <x v="3"/>
    <n v="336"/>
    <n v="2202264.6800000002"/>
    <n v="4299"/>
    <n v="1444464"/>
    <n v="2109"/>
    <n v="0.6472"/>
    <n v="934857.10080000001"/>
    <n v="708624"/>
    <n v="558783.57920000004"/>
    <n v="0.25373134495350486"/>
  </r>
  <r>
    <s v="ORD-1436"/>
    <x v="124"/>
    <x v="2"/>
    <x v="0"/>
    <n v="395"/>
    <n v="1903509.65"/>
    <n v="739"/>
    <n v="291905"/>
    <n v="1681"/>
    <n v="1.4730000000000001"/>
    <n v="429976.065"/>
    <n v="663995"/>
    <n v="809538.58499999996"/>
    <n v="0.42528735538587892"/>
  </r>
  <r>
    <s v="ORD-1438"/>
    <x v="188"/>
    <x v="2"/>
    <x v="14"/>
    <n v="826"/>
    <n v="11559266.050000001"/>
    <n v="4717"/>
    <n v="3896242"/>
    <n v="2109"/>
    <n v="1.373"/>
    <n v="5349540.2659999998"/>
    <n v="1742034"/>
    <n v="4467691.7840000009"/>
    <n v="0.38650306729465755"/>
  </r>
  <r>
    <s v="ORD-1445"/>
    <x v="183"/>
    <x v="2"/>
    <x v="14"/>
    <n v="393"/>
    <n v="4888107.54"/>
    <n v="4717"/>
    <n v="1853781"/>
    <n v="2109"/>
    <n v="1.0178"/>
    <n v="1886778.3018"/>
    <n v="828837"/>
    <n v="2172492.2382"/>
    <n v="0.44444444407620376"/>
  </r>
  <r>
    <s v="ORD-1446"/>
    <x v="189"/>
    <x v="2"/>
    <x v="25"/>
    <n v="35"/>
    <n v="193366.34"/>
    <n v="2914"/>
    <n v="101990"/>
    <n v="2109"/>
    <n v="0.79300000000000004"/>
    <n v="80878.070000000007"/>
    <n v="73815"/>
    <n v="38673.26999999999"/>
    <n v="0.20000001034306172"/>
  </r>
  <r>
    <s v="ORD-1451"/>
    <x v="15"/>
    <x v="2"/>
    <x v="7"/>
    <n v="188"/>
    <n v="924869.82"/>
    <n v="775"/>
    <n v="145700"/>
    <n v="2109"/>
    <n v="1.1493"/>
    <n v="167453.01"/>
    <n v="396492"/>
    <n v="360924.80999999994"/>
    <n v="0.39024390481246318"/>
  </r>
  <r>
    <s v="ORD-1458"/>
    <x v="190"/>
    <x v="2"/>
    <x v="21"/>
    <n v="699"/>
    <n v="4165003.87"/>
    <n v="1289"/>
    <n v="901011"/>
    <n v="2109"/>
    <n v="1.1825000000000001"/>
    <n v="1065445.5075000001"/>
    <n v="1474191"/>
    <n v="1625367.3624999998"/>
    <n v="0.39024390210230459"/>
  </r>
  <r>
    <s v="ORD-1469"/>
    <x v="77"/>
    <x v="2"/>
    <x v="12"/>
    <n v="905"/>
    <n v="7530315.5700000003"/>
    <n v="3908"/>
    <n v="3536740"/>
    <n v="2109"/>
    <n v="0.72770000000000001"/>
    <n v="2573685.6979999999"/>
    <n v="1908645"/>
    <n v="3047984.8720000004"/>
    <n v="0.40476190455322447"/>
  </r>
  <r>
    <s v="ORD-1472"/>
    <x v="191"/>
    <x v="2"/>
    <x v="24"/>
    <n v="221"/>
    <n v="1669342.97"/>
    <n v="3211"/>
    <n v="709631"/>
    <n v="2109"/>
    <n v="1.2403"/>
    <n v="880155.32929999998"/>
    <n v="466089"/>
    <n v="323098.64069999999"/>
    <n v="0.19354838790257703"/>
  </r>
  <r>
    <s v="ORD-1475"/>
    <x v="54"/>
    <x v="2"/>
    <x v="20"/>
    <n v="814"/>
    <n v="7714657.1500000004"/>
    <n v="3901"/>
    <n v="3175414"/>
    <n v="2109"/>
    <n v="1.3427"/>
    <n v="4263628.3777999999"/>
    <n v="1716726"/>
    <n v="1734302.7722000005"/>
    <n v="0.22480620181546246"/>
  </r>
  <r>
    <s v="ORD-1476"/>
    <x v="61"/>
    <x v="2"/>
    <x v="4"/>
    <n v="159"/>
    <n v="606689.74"/>
    <n v="374"/>
    <n v="59466"/>
    <n v="2109"/>
    <n v="1.3012999999999999"/>
    <n v="77383.10579999999"/>
    <n v="335331"/>
    <n v="193975.63419999997"/>
    <n v="0.31972789617309166"/>
  </r>
  <r>
    <s v="ORD-1482"/>
    <x v="192"/>
    <x v="2"/>
    <x v="26"/>
    <n v="284"/>
    <n v="1763563.89"/>
    <n v="2418"/>
    <n v="686712"/>
    <n v="2109"/>
    <n v="1.2157"/>
    <n v="834835.77839999995"/>
    <n v="598956"/>
    <n v="329772.11159999995"/>
    <n v="0.18699187110255472"/>
  </r>
  <r>
    <s v="ORD-1483"/>
    <x v="193"/>
    <x v="2"/>
    <x v="11"/>
    <n v="882"/>
    <n v="4676757.4000000004"/>
    <n v="1530"/>
    <n v="1349460"/>
    <n v="2109"/>
    <n v="0.88670000000000004"/>
    <n v="1196566.182"/>
    <n v="1860138"/>
    <n v="1620053.2180000003"/>
    <n v="0.34640522897339088"/>
  </r>
  <r>
    <s v="ORD-1491"/>
    <x v="194"/>
    <x v="2"/>
    <x v="26"/>
    <n v="82"/>
    <n v="770156.94"/>
    <n v="2418"/>
    <n v="198276"/>
    <n v="2109"/>
    <n v="1.4537"/>
    <n v="288233.82120000001"/>
    <n v="172938"/>
    <n v="308985.11879999994"/>
    <n v="0.40119760369879931"/>
  </r>
  <r>
    <s v="ORD-1495"/>
    <x v="195"/>
    <x v="2"/>
    <x v="29"/>
    <n v="928"/>
    <n v="8580629.1500000004"/>
    <n v="3677"/>
    <n v="3412256"/>
    <n v="1885"/>
    <n v="1.198"/>
    <n v="4087882.6879999996"/>
    <n v="1749280"/>
    <n v="2743466.4620000012"/>
    <n v="0.31972789104864197"/>
  </r>
  <r>
    <s v="ORD-1497"/>
    <x v="61"/>
    <x v="2"/>
    <x v="2"/>
    <n v="625"/>
    <n v="4350281.46"/>
    <n v="2401"/>
    <n v="1500625"/>
    <n v="2109"/>
    <n v="1.3012999999999999"/>
    <n v="1952763.3124999998"/>
    <n v="1318125"/>
    <n v="1079393.1475"/>
    <n v="0.2481203015080316"/>
  </r>
  <r>
    <s v="ORD-1502"/>
    <x v="196"/>
    <x v="2"/>
    <x v="20"/>
    <n v="492"/>
    <n v="5564492.3499999996"/>
    <n v="3901"/>
    <n v="1919292"/>
    <n v="2109"/>
    <n v="1.2272000000000001"/>
    <n v="2355355.1424000002"/>
    <n v="1037628"/>
    <n v="2171509.2075999994"/>
    <n v="0.39024390205155002"/>
  </r>
  <r>
    <s v="ORD-1505"/>
    <x v="85"/>
    <x v="2"/>
    <x v="13"/>
    <n v="95"/>
    <n v="977433.44"/>
    <n v="4853"/>
    <n v="461035"/>
    <n v="2109"/>
    <n v="0.95109999999999995"/>
    <n v="438490.3885"/>
    <n v="200355"/>
    <n v="338588.05149999994"/>
    <n v="0.34640522581261385"/>
  </r>
  <r>
    <s v="ORD-1506"/>
    <x v="197"/>
    <x v="2"/>
    <x v="2"/>
    <n v="344"/>
    <n v="1708817.62"/>
    <n v="2401"/>
    <n v="825944"/>
    <n v="2109"/>
    <n v="0.67720000000000002"/>
    <n v="559329.27679999999"/>
    <n v="725496"/>
    <n v="423992.3432"/>
    <n v="0.24812030156851964"/>
  </r>
  <r>
    <s v="ORD-1509"/>
    <x v="185"/>
    <x v="2"/>
    <x v="8"/>
    <n v="22"/>
    <n v="185721.60000000001"/>
    <n v="3506"/>
    <n v="77132"/>
    <n v="2109"/>
    <n v="1.3721000000000001"/>
    <n v="105832.8172"/>
    <n v="46398"/>
    <n v="33490.782800000001"/>
    <n v="0.18032788216341017"/>
  </r>
  <r>
    <s v="ORD-1511"/>
    <x v="198"/>
    <x v="2"/>
    <x v="5"/>
    <n v="809"/>
    <n v="2906529.51"/>
    <n v="545"/>
    <n v="440905"/>
    <n v="2109"/>
    <n v="1.2404999999999999"/>
    <n v="546942.65249999997"/>
    <n v="1706181"/>
    <n v="653405.85749999993"/>
    <n v="0.22480620109031682"/>
  </r>
  <r>
    <s v="ORD-1514"/>
    <x v="199"/>
    <x v="2"/>
    <x v="25"/>
    <n v="171"/>
    <n v="1852984.97"/>
    <n v="2914"/>
    <n v="498294"/>
    <n v="2109"/>
    <n v="1.4012"/>
    <n v="698209.55279999995"/>
    <n v="360639"/>
    <n v="794136.41720000003"/>
    <n v="0.42857142937322368"/>
  </r>
  <r>
    <s v="ORD-1516"/>
    <x v="200"/>
    <x v="2"/>
    <x v="1"/>
    <n v="493"/>
    <n v="2877652.19"/>
    <n v="2418"/>
    <n v="1192074"/>
    <n v="2109"/>
    <n v="0.99909999999999999"/>
    <n v="1191001.1333999999"/>
    <n v="1039737"/>
    <n v="646914.05660000001"/>
    <n v="0.22480620098845233"/>
  </r>
  <r>
    <s v="ORD-1522"/>
    <x v="201"/>
    <x v="2"/>
    <x v="19"/>
    <n v="16"/>
    <n v="109709.38"/>
    <n v="3822"/>
    <n v="61152"/>
    <n v="2109"/>
    <n v="0.79710000000000003"/>
    <n v="48744.2592"/>
    <n v="33744"/>
    <n v="27221.120800000004"/>
    <n v="0.24812026829428807"/>
  </r>
  <r>
    <s v="ORD-1525"/>
    <x v="202"/>
    <x v="2"/>
    <x v="15"/>
    <n v="513"/>
    <n v="3747098.16"/>
    <n v="2513"/>
    <n v="1289169"/>
    <n v="4414"/>
    <n v="0.66569999999999996"/>
    <n v="858199.80329999991"/>
    <n v="2264382"/>
    <n v="624516.35670000035"/>
    <n v="0.16666666578598527"/>
  </r>
  <r>
    <s v="ORD-1537"/>
    <x v="203"/>
    <x v="2"/>
    <x v="8"/>
    <n v="22"/>
    <n v="221301.52"/>
    <n v="3506"/>
    <n v="77132"/>
    <n v="2109"/>
    <n v="1.1165"/>
    <n v="86117.877999999997"/>
    <n v="46398"/>
    <n v="88785.641999999993"/>
    <n v="0.40119761491019129"/>
  </r>
  <r>
    <s v="ORD-1540"/>
    <x v="204"/>
    <x v="2"/>
    <x v="29"/>
    <n v="936"/>
    <n v="5994877.54"/>
    <n v="3677"/>
    <n v="3441672"/>
    <n v="1885"/>
    <n v="0.91510000000000002"/>
    <n v="3149474.0471999999"/>
    <n v="1764360"/>
    <n v="1081043.4928000001"/>
    <n v="0.1803278691827957"/>
  </r>
  <r>
    <s v="ORD-1543"/>
    <x v="205"/>
    <x v="2"/>
    <x v="13"/>
    <n v="296"/>
    <n v="3675688.99"/>
    <n v="4853"/>
    <n v="1436488"/>
    <n v="2109"/>
    <n v="1.0445"/>
    <n v="1500411.716"/>
    <n v="624264"/>
    <n v="1551013.2740000002"/>
    <n v="0.42196531812665689"/>
  </r>
  <r>
    <s v="ORD-1544"/>
    <x v="206"/>
    <x v="2"/>
    <x v="28"/>
    <n v="312"/>
    <n v="1949348.35"/>
    <n v="4420"/>
    <n v="1379040"/>
    <n v="2109"/>
    <n v="0.60189999999999999"/>
    <n v="830044.17599999998"/>
    <n v="658008"/>
    <n v="461296.17400000012"/>
    <n v="0.23664122115475159"/>
  </r>
  <r>
    <s v="ORD-1546"/>
    <x v="123"/>
    <x v="2"/>
    <x v="28"/>
    <n v="831"/>
    <n v="8040329.1699999999"/>
    <n v="4420"/>
    <n v="3673020"/>
    <n v="2109"/>
    <n v="1.1091"/>
    <n v="4073746.4819999998"/>
    <n v="1752579"/>
    <n v="2214003.6880000001"/>
    <n v="0.27536231927678656"/>
  </r>
  <r>
    <s v="ORD-1557"/>
    <x v="52"/>
    <x v="2"/>
    <x v="11"/>
    <n v="731"/>
    <n v="3687413.97"/>
    <n v="1530"/>
    <n v="1118430"/>
    <n v="2109"/>
    <n v="1.2382"/>
    <n v="1384840.0260000001"/>
    <n v="1541679"/>
    <n v="760894.94400000013"/>
    <n v="0.20634920575516508"/>
  </r>
  <r>
    <s v="ORD-1561"/>
    <x v="207"/>
    <x v="2"/>
    <x v="22"/>
    <n v="613"/>
    <n v="4764696.4800000004"/>
    <n v="4978"/>
    <n v="3051514"/>
    <n v="2109"/>
    <n v="0.70779999999999998"/>
    <n v="2159861.6091999998"/>
    <n v="1292817"/>
    <n v="1312017.8708000006"/>
    <n v="0.27536231873472883"/>
  </r>
  <r>
    <s v="ORD-1569"/>
    <x v="208"/>
    <x v="2"/>
    <x v="18"/>
    <n v="472"/>
    <n v="3457585.61"/>
    <n v="2418"/>
    <n v="1141296"/>
    <n v="2109"/>
    <n v="1.1341000000000001"/>
    <n v="1294343.7936000002"/>
    <n v="995448"/>
    <n v="1167793.8163999999"/>
    <n v="0.3377483446895766"/>
  </r>
  <r>
    <s v="ORD-1584"/>
    <x v="33"/>
    <x v="2"/>
    <x v="8"/>
    <n v="982"/>
    <n v="8485116.5700000003"/>
    <n v="3506"/>
    <n v="3442892"/>
    <n v="2109"/>
    <n v="1.0306"/>
    <n v="3548244.4951999998"/>
    <n v="2071038"/>
    <n v="2865834.0748000005"/>
    <n v="0.33774834454631431"/>
  </r>
  <r>
    <s v="ORD-1597"/>
    <x v="209"/>
    <x v="2"/>
    <x v="6"/>
    <n v="853"/>
    <n v="7027258.7999999998"/>
    <n v="2844"/>
    <n v="2425932"/>
    <n v="2109"/>
    <n v="1.1768000000000001"/>
    <n v="2854836.7776000001"/>
    <n v="1798977"/>
    <n v="2373445.0223999997"/>
    <n v="0.33774834397731301"/>
  </r>
  <r>
    <s v="ORD-1600"/>
    <x v="76"/>
    <x v="2"/>
    <x v="16"/>
    <n v="862"/>
    <n v="4329009.75"/>
    <n v="897"/>
    <n v="773214"/>
    <n v="2109"/>
    <n v="0.90390000000000004"/>
    <n v="698908.13459999999"/>
    <n v="1817958"/>
    <n v="1812143.6154"/>
    <n v="0.41860465095972582"/>
  </r>
  <r>
    <s v="ORD-1606"/>
    <x v="88"/>
    <x v="2"/>
    <x v="22"/>
    <n v="221"/>
    <n v="2506277.0499999998"/>
    <n v="4978"/>
    <n v="1100138"/>
    <n v="2109"/>
    <n v="0.98260000000000003"/>
    <n v="1080995.5988"/>
    <n v="466089"/>
    <n v="959192.45119999978"/>
    <n v="0.38271604936892345"/>
  </r>
  <r>
    <s v="ORD-1608"/>
    <x v="210"/>
    <x v="2"/>
    <x v="13"/>
    <n v="632"/>
    <n v="7615313.2599999998"/>
    <n v="4853"/>
    <n v="3067096"/>
    <n v="2109"/>
    <n v="1.127"/>
    <n v="3456617.1919999998"/>
    <n v="1332888"/>
    <n v="2825808.068"/>
    <n v="0.37106918277975082"/>
  </r>
  <r>
    <s v="ORD-1614"/>
    <x v="211"/>
    <x v="2"/>
    <x v="7"/>
    <n v="793"/>
    <n v="3566265.8"/>
    <n v="775"/>
    <n v="614575"/>
    <n v="2109"/>
    <n v="1.3652"/>
    <n v="839017.79"/>
    <n v="1672437"/>
    <n v="1054811.0099999998"/>
    <n v="0.29577464753188049"/>
  </r>
  <r>
    <s v="ORD-1615"/>
    <x v="212"/>
    <x v="2"/>
    <x v="5"/>
    <n v="36"/>
    <n v="143782.37"/>
    <n v="545"/>
    <n v="19620"/>
    <n v="2109"/>
    <n v="0.62619999999999998"/>
    <n v="12286.044"/>
    <n v="75924"/>
    <n v="55572.326000000001"/>
    <n v="0.38650306014569102"/>
  </r>
  <r>
    <s v="ORD-1619"/>
    <x v="213"/>
    <x v="2"/>
    <x v="12"/>
    <n v="109"/>
    <n v="1466781.35"/>
    <n v="3908"/>
    <n v="425972"/>
    <n v="2109"/>
    <n v="1.4622999999999999"/>
    <n v="622898.85560000001"/>
    <n v="229881"/>
    <n v="614001.49440000008"/>
    <n v="0.41860465051590684"/>
  </r>
  <r>
    <s v="ORD-1620"/>
    <x v="108"/>
    <x v="2"/>
    <x v="22"/>
    <n v="931"/>
    <n v="9248107.8300000001"/>
    <n v="4978"/>
    <n v="4634518"/>
    <n v="2109"/>
    <n v="1.0767"/>
    <n v="4989985.5306000002"/>
    <n v="1963479"/>
    <n v="2294643.2993999999"/>
    <n v="0.24812030110163624"/>
  </r>
  <r>
    <s v="ORD-1621"/>
    <x v="80"/>
    <x v="2"/>
    <x v="5"/>
    <n v="902"/>
    <n v="3550872.63"/>
    <n v="545"/>
    <n v="491590"/>
    <n v="2109"/>
    <n v="1.0777000000000001"/>
    <n v="529786.54300000006"/>
    <n v="1902318"/>
    <n v="1118768.0869999998"/>
    <n v="0.3150684926144478"/>
  </r>
  <r>
    <s v="ORD-1626"/>
    <x v="214"/>
    <x v="2"/>
    <x v="20"/>
    <n v="92"/>
    <n v="1028720.34"/>
    <n v="3901"/>
    <n v="358892"/>
    <n v="2109"/>
    <n v="1.0972999999999999"/>
    <n v="393812.19159999996"/>
    <n v="194028"/>
    <n v="440880.14840000006"/>
    <n v="0.42857143118216179"/>
  </r>
  <r>
    <s v="ORD-1630"/>
    <x v="215"/>
    <x v="2"/>
    <x v="5"/>
    <n v="392"/>
    <n v="1367392.24"/>
    <n v="545"/>
    <n v="213640"/>
    <n v="2109"/>
    <n v="1.17"/>
    <n v="249958.8"/>
    <n v="826728"/>
    <n v="290705.43999999994"/>
    <n v="0.21259842750021746"/>
  </r>
  <r>
    <s v="ORD-1640"/>
    <x v="17"/>
    <x v="2"/>
    <x v="9"/>
    <n v="712"/>
    <n v="3763833.58"/>
    <n v="2418"/>
    <n v="1721616"/>
    <n v="2109"/>
    <n v="0.75929999999999997"/>
    <n v="1307223.0288"/>
    <n v="1501608"/>
    <n v="955002.5512000001"/>
    <n v="0.25373134356275129"/>
  </r>
  <r>
    <s v="ORD-1643"/>
    <x v="63"/>
    <x v="2"/>
    <x v="20"/>
    <n v="279"/>
    <n v="2544559.42"/>
    <n v="3901"/>
    <n v="1088379"/>
    <n v="2109"/>
    <n v="0.94850000000000001"/>
    <n v="1032327.4815"/>
    <n v="588411"/>
    <n v="923820.93849999993"/>
    <n v="0.36305732585329054"/>
  </r>
  <r>
    <s v="ORD-1650"/>
    <x v="216"/>
    <x v="2"/>
    <x v="0"/>
    <n v="376"/>
    <n v="1305960.8500000001"/>
    <n v="739"/>
    <n v="277864"/>
    <n v="1681"/>
    <n v="0.79720000000000002"/>
    <n v="221513.1808"/>
    <n v="632056"/>
    <n v="452391.66920000012"/>
    <n v="0.34640523044775812"/>
  </r>
  <r>
    <s v="ORD-1658"/>
    <x v="217"/>
    <x v="2"/>
    <x v="22"/>
    <n v="904"/>
    <n v="12516795.369999999"/>
    <n v="4978"/>
    <n v="4500112"/>
    <n v="2109"/>
    <n v="1.1567000000000001"/>
    <n v="5205279.5504000001"/>
    <n v="1906536"/>
    <n v="5404979.8195999991"/>
    <n v="0.43181818187701182"/>
  </r>
  <r>
    <s v="ORD-1660"/>
    <x v="218"/>
    <x v="2"/>
    <x v="21"/>
    <n v="856"/>
    <n v="4758385.04"/>
    <n v="1289"/>
    <n v="1103384"/>
    <n v="2109"/>
    <n v="1.1825000000000001"/>
    <n v="1304751.58"/>
    <n v="1805304"/>
    <n v="1648329.46"/>
    <n v="0.34640522911529664"/>
  </r>
  <r>
    <s v="ORD-1661"/>
    <x v="219"/>
    <x v="2"/>
    <x v="7"/>
    <n v="879"/>
    <n v="4210664.93"/>
    <n v="775"/>
    <n v="681225"/>
    <n v="2109"/>
    <n v="1.3721000000000001"/>
    <n v="934708.82250000001"/>
    <n v="1853811"/>
    <n v="1422145.1074999999"/>
    <n v="0.33774834406023374"/>
  </r>
  <r>
    <s v="ORD-1663"/>
    <x v="220"/>
    <x v="2"/>
    <x v="2"/>
    <n v="668"/>
    <n v="4225167.7699999996"/>
    <n v="2401"/>
    <n v="1603868"/>
    <n v="2109"/>
    <n v="0.9768"/>
    <n v="1566658.2623999999"/>
    <n v="1408812"/>
    <n v="1249697.5075999997"/>
    <n v="0.29577464745263826"/>
  </r>
  <r>
    <s v="ORD-1667"/>
    <x v="53"/>
    <x v="2"/>
    <x v="28"/>
    <n v="697"/>
    <n v="6473687.0700000003"/>
    <n v="4420"/>
    <n v="3080740"/>
    <n v="2109"/>
    <n v="1.0793999999999999"/>
    <n v="3325350.7559999996"/>
    <n v="1469973"/>
    <n v="1678363.3140000007"/>
    <n v="0.25925925919060538"/>
  </r>
  <r>
    <s v="ORD-1668"/>
    <x v="62"/>
    <x v="2"/>
    <x v="23"/>
    <n v="475"/>
    <n v="3437396.8"/>
    <n v="3776"/>
    <n v="1793600"/>
    <n v="2109"/>
    <n v="0.72770000000000001"/>
    <n v="1305202.72"/>
    <n v="1001775"/>
    <n v="1130419.08"/>
    <n v="0.3288590598559934"/>
  </r>
  <r>
    <s v="ORD-1675"/>
    <x v="189"/>
    <x v="2"/>
    <x v="26"/>
    <n v="14"/>
    <n v="89065.600000000006"/>
    <n v="2418"/>
    <n v="33852"/>
    <n v="2109"/>
    <n v="0.79300000000000004"/>
    <n v="26844.636000000002"/>
    <n v="29526"/>
    <n v="32694.964000000007"/>
    <n v="0.367088572917041"/>
  </r>
  <r>
    <s v="ORD-1680"/>
    <x v="221"/>
    <x v="2"/>
    <x v="15"/>
    <n v="626"/>
    <n v="5469967.9800000004"/>
    <n v="2513"/>
    <n v="1573138"/>
    <n v="4414"/>
    <n v="0.69220000000000004"/>
    <n v="1088926.1236"/>
    <n v="2763164"/>
    <n v="1617877.8563999999"/>
    <n v="0.2957746484651268"/>
  </r>
  <r>
    <s v="ORD-1682"/>
    <x v="192"/>
    <x v="2"/>
    <x v="10"/>
    <n v="741"/>
    <n v="3830384.43"/>
    <n v="1536"/>
    <n v="1138176"/>
    <n v="2109"/>
    <n v="1.2157"/>
    <n v="1383680.5632"/>
    <n v="1562769"/>
    <n v="883934.86679999996"/>
    <n v="0.23076923033545224"/>
  </r>
  <r>
    <s v="ORD-1683"/>
    <x v="197"/>
    <x v="2"/>
    <x v="7"/>
    <n v="565"/>
    <n v="1889904.72"/>
    <n v="775"/>
    <n v="437875"/>
    <n v="2109"/>
    <n v="0.67720000000000002"/>
    <n v="296528.95"/>
    <n v="1191585"/>
    <n v="401790.77"/>
    <n v="0.21259842665507497"/>
  </r>
  <r>
    <s v="ORD-1689"/>
    <x v="222"/>
    <x v="2"/>
    <x v="5"/>
    <n v="672"/>
    <n v="3033801.99"/>
    <n v="545"/>
    <n v="366240"/>
    <n v="2109"/>
    <n v="0.73229999999999995"/>
    <n v="268197.55199999997"/>
    <n v="1417248"/>
    <n v="1348356.4380000001"/>
    <n v="0.44444444378520565"/>
  </r>
  <r>
    <s v="ORD-1692"/>
    <x v="222"/>
    <x v="2"/>
    <x v="6"/>
    <n v="658"/>
    <n v="4937022.3899999997"/>
    <n v="2844"/>
    <n v="1871352"/>
    <n v="2109"/>
    <n v="0.73229999999999995"/>
    <n v="1370391.0695999998"/>
    <n v="1387722"/>
    <n v="2178909.3203999996"/>
    <n v="0.44134078160419277"/>
  </r>
  <r>
    <s v="ORD-1693"/>
    <x v="177"/>
    <x v="2"/>
    <x v="20"/>
    <n v="752"/>
    <n v="9334960.6899999995"/>
    <n v="3901"/>
    <n v="2933552"/>
    <n v="2109"/>
    <n v="1.4992000000000001"/>
    <n v="4397981.1584000001"/>
    <n v="1585968"/>
    <n v="3351011.5315999994"/>
    <n v="0.35897435917322534"/>
  </r>
  <r>
    <s v="ORD-1703"/>
    <x v="223"/>
    <x v="2"/>
    <x v="1"/>
    <n v="708"/>
    <n v="5385198.6399999997"/>
    <n v="2418"/>
    <n v="1711944"/>
    <n v="2109"/>
    <n v="0.91510000000000002"/>
    <n v="1566599.9543999999"/>
    <n v="1493172"/>
    <n v="2325426.6855999995"/>
    <n v="0.43181818184519183"/>
  </r>
  <r>
    <s v="ORD-1706"/>
    <x v="224"/>
    <x v="2"/>
    <x v="0"/>
    <n v="536"/>
    <n v="2268935.98"/>
    <n v="739"/>
    <n v="396104"/>
    <n v="1681"/>
    <n v="0.90759999999999996"/>
    <n v="359503.99040000001"/>
    <n v="901016"/>
    <n v="1008415.9896"/>
    <n v="0.44444444377844455"/>
  </r>
  <r>
    <s v="ORD-1709"/>
    <x v="2"/>
    <x v="2"/>
    <x v="27"/>
    <n v="480"/>
    <n v="4212674.57"/>
    <n v="3051"/>
    <n v="1464480"/>
    <n v="2109"/>
    <n v="0.92479999999999996"/>
    <n v="1354351.1040000001"/>
    <n v="1012320"/>
    <n v="1846003.466"/>
    <n v="0.43820224784180278"/>
  </r>
  <r>
    <s v="ORD-1716"/>
    <x v="118"/>
    <x v="2"/>
    <x v="19"/>
    <n v="774"/>
    <n v="9856109.5299999993"/>
    <n v="3822"/>
    <n v="2958228"/>
    <n v="2109"/>
    <n v="1.363"/>
    <n v="4032064.764"/>
    <n v="1632366"/>
    <n v="4191678.7659999989"/>
    <n v="0.4252873563591576"/>
  </r>
  <r>
    <s v="ORD-1730"/>
    <x v="137"/>
    <x v="2"/>
    <x v="13"/>
    <n v="761"/>
    <n v="8314836.9400000004"/>
    <n v="4853"/>
    <n v="3693133"/>
    <n v="2109"/>
    <n v="1.1074999999999999"/>
    <n v="4090144.7974999999"/>
    <n v="1604949"/>
    <n v="2619743.1425000001"/>
    <n v="0.31506849279235533"/>
  </r>
  <r>
    <s v="ORD-1732"/>
    <x v="5"/>
    <x v="2"/>
    <x v="6"/>
    <n v="47"/>
    <n v="376636.26"/>
    <n v="2844"/>
    <n v="133668"/>
    <n v="2109"/>
    <n v="1.4258999999999999"/>
    <n v="190597.20119999998"/>
    <n v="99123"/>
    <n v="86916.058800000028"/>
    <n v="0.23076922758313292"/>
  </r>
  <r>
    <s v="ORD-1741"/>
    <x v="98"/>
    <x v="2"/>
    <x v="3"/>
    <n v="679"/>
    <n v="9138975.8399999999"/>
    <n v="4299"/>
    <n v="2919021"/>
    <n v="2109"/>
    <n v="1.4784999999999999"/>
    <n v="4315772.5484999996"/>
    <n v="1432011"/>
    <n v="3391192.2915000003"/>
    <n v="0.37106918224438595"/>
  </r>
  <r>
    <s v="ORD-1745"/>
    <x v="107"/>
    <x v="2"/>
    <x v="18"/>
    <n v="380"/>
    <n v="2838175.17"/>
    <n v="2418"/>
    <n v="918840"/>
    <n v="2109"/>
    <n v="1.0345"/>
    <n v="950539.98"/>
    <n v="801420"/>
    <n v="1086215.19"/>
    <n v="0.38271604990469987"/>
  </r>
  <r>
    <s v="ORD-1749"/>
    <x v="151"/>
    <x v="2"/>
    <x v="1"/>
    <n v="180"/>
    <n v="1495013.38"/>
    <n v="2418"/>
    <n v="435240"/>
    <n v="2109"/>
    <n v="1.4966999999999999"/>
    <n v="651423.70799999998"/>
    <n v="379620"/>
    <n v="463969.6719999999"/>
    <n v="0.31034482915463935"/>
  </r>
  <r>
    <s v="ORD-1751"/>
    <x v="225"/>
    <x v="2"/>
    <x v="14"/>
    <n v="631"/>
    <n v="7155274.3099999996"/>
    <n v="4717"/>
    <n v="2976427"/>
    <n v="2109"/>
    <n v="0.89590000000000003"/>
    <n v="2666580.9493"/>
    <n v="1330779"/>
    <n v="3157914.3607000001"/>
    <n v="0.4413407821816967"/>
  </r>
  <r>
    <s v="ORD-1757"/>
    <x v="16"/>
    <x v="2"/>
    <x v="16"/>
    <n v="627"/>
    <n v="2567525.69"/>
    <n v="897"/>
    <n v="562419"/>
    <n v="2109"/>
    <n v="1.3304"/>
    <n v="748242.23759999999"/>
    <n v="1322343"/>
    <n v="496940.45239999983"/>
    <n v="0.1935483856443905"/>
  </r>
  <r>
    <s v="ORD-1760"/>
    <x v="226"/>
    <x v="2"/>
    <x v="13"/>
    <n v="498"/>
    <n v="4434858.76"/>
    <n v="4853"/>
    <n v="2416794"/>
    <n v="2109"/>
    <n v="0.96619999999999995"/>
    <n v="2335106.3627999998"/>
    <n v="1050282"/>
    <n v="1049470.3972"/>
    <n v="0.2366412221885506"/>
  </r>
  <r>
    <s v="ORD-1769"/>
    <x v="227"/>
    <x v="2"/>
    <x v="3"/>
    <n v="997"/>
    <n v="6959861.5800000001"/>
    <n v="4299"/>
    <n v="4286103"/>
    <n v="2109"/>
    <n v="0.8296"/>
    <n v="3555751.0488"/>
    <n v="2102673"/>
    <n v="1301437.5312000001"/>
    <n v="0.18699186991589567"/>
  </r>
  <r>
    <s v="ORD-1786"/>
    <x v="228"/>
    <x v="2"/>
    <x v="12"/>
    <n v="105"/>
    <n v="706789.17"/>
    <n v="3908"/>
    <n v="410340"/>
    <n v="2109"/>
    <n v="0.80600000000000005"/>
    <n v="330734.04000000004"/>
    <n v="221445"/>
    <n v="154610.13"/>
    <n v="0.218749998673579"/>
  </r>
  <r>
    <s v="ORD-1787"/>
    <x v="229"/>
    <x v="2"/>
    <x v="26"/>
    <n v="331"/>
    <n v="2808903.28"/>
    <n v="2418"/>
    <n v="800358"/>
    <n v="2109"/>
    <n v="1.4832000000000001"/>
    <n v="1187090.9856"/>
    <n v="698079"/>
    <n v="923733.29439999978"/>
    <n v="0.32885906075057159"/>
  </r>
  <r>
    <s v="ORD-1789"/>
    <x v="22"/>
    <x v="2"/>
    <x v="4"/>
    <n v="217"/>
    <n v="940930.88"/>
    <n v="374"/>
    <n v="81158"/>
    <n v="2109"/>
    <n v="0.98599999999999999"/>
    <n v="80021.788"/>
    <n v="457653"/>
    <n v="403256.09199999995"/>
    <n v="0.42857142917872981"/>
  </r>
  <r>
    <s v="ORD-1800"/>
    <x v="230"/>
    <x v="2"/>
    <x v="21"/>
    <n v="112"/>
    <n v="413971.21"/>
    <n v="1289"/>
    <n v="144368"/>
    <n v="2109"/>
    <n v="0.62170000000000003"/>
    <n v="89753.585600000006"/>
    <n v="236208"/>
    <n v="88009.62440000003"/>
    <n v="0.2125984181363724"/>
  </r>
  <r>
    <s v="ORD-1807"/>
    <x v="222"/>
    <x v="2"/>
    <x v="11"/>
    <n v="599"/>
    <n v="2688846.55"/>
    <n v="1530"/>
    <n v="916470"/>
    <n v="2109"/>
    <n v="0.73229999999999995"/>
    <n v="671130.98099999991"/>
    <n v="1263291"/>
    <n v="754424.5689999999"/>
    <n v="0.28057553860780932"/>
  </r>
  <r>
    <s v="ORD-1817"/>
    <x v="8"/>
    <x v="2"/>
    <x v="29"/>
    <n v="680"/>
    <n v="5900292.6699999999"/>
    <n v="3677"/>
    <n v="2500360"/>
    <n v="1885"/>
    <n v="1.3904000000000001"/>
    <n v="3476500.5440000002"/>
    <n v="1281800"/>
    <n v="1141992.1259999997"/>
    <n v="0.19354838647351363"/>
  </r>
  <r>
    <s v="ORD-1818"/>
    <x v="77"/>
    <x v="2"/>
    <x v="5"/>
    <n v="300"/>
    <n v="1097451.27"/>
    <n v="545"/>
    <n v="163500"/>
    <n v="2109"/>
    <n v="0.72770000000000001"/>
    <n v="118978.95"/>
    <n v="632700"/>
    <n v="345772.32000000007"/>
    <n v="0.31506849502301826"/>
  </r>
  <r>
    <s v="ORD-1819"/>
    <x v="32"/>
    <x v="2"/>
    <x v="27"/>
    <n v="45"/>
    <n v="501559.56"/>
    <n v="3051"/>
    <n v="137295"/>
    <n v="2109"/>
    <n v="1.4204000000000001"/>
    <n v="195013.81800000003"/>
    <n v="94905"/>
    <n v="211640.74199999997"/>
    <n v="0.42196532352010191"/>
  </r>
  <r>
    <s v="ORD-1821"/>
    <x v="231"/>
    <x v="2"/>
    <x v="11"/>
    <n v="621"/>
    <n v="3063760.55"/>
    <n v="1530"/>
    <n v="950130"/>
    <n v="2109"/>
    <n v="1.1606000000000001"/>
    <n v="1102720.878"/>
    <n v="1309689"/>
    <n v="651350.67199999979"/>
    <n v="0.21259842646645472"/>
  </r>
  <r>
    <s v="ORD-1828"/>
    <x v="135"/>
    <x v="2"/>
    <x v="9"/>
    <n v="764"/>
    <n v="3595986.06"/>
    <n v="2418"/>
    <n v="1847352"/>
    <n v="2109"/>
    <n v="0.6976"/>
    <n v="1288712.7552"/>
    <n v="1611276"/>
    <n v="695997.30480000004"/>
    <n v="0.19354838789336132"/>
  </r>
  <r>
    <s v="ORD-1837"/>
    <x v="232"/>
    <x v="2"/>
    <x v="16"/>
    <n v="871"/>
    <n v="3766576.56"/>
    <n v="897"/>
    <n v="781287"/>
    <n v="2109"/>
    <n v="1.1677999999999999"/>
    <n v="912386.95860000001"/>
    <n v="1836939"/>
    <n v="1017250.6014"/>
    <n v="0.27007299206470931"/>
  </r>
  <r>
    <s v="ORD-1839"/>
    <x v="233"/>
    <x v="2"/>
    <x v="14"/>
    <n v="762"/>
    <n v="7339813.5700000003"/>
    <n v="4717"/>
    <n v="3594354"/>
    <n v="2109"/>
    <n v="1.1997"/>
    <n v="4312146.4938000003"/>
    <n v="1607058"/>
    <n v="1420609.0762"/>
    <n v="0.19354838684274647"/>
  </r>
  <r>
    <s v="ORD-1842"/>
    <x v="57"/>
    <x v="2"/>
    <x v="8"/>
    <n v="251"/>
    <n v="2852826.49"/>
    <n v="3506"/>
    <n v="880006"/>
    <n v="2109"/>
    <n v="1.23"/>
    <n v="1082407.3799999999"/>
    <n v="529359"/>
    <n v="1241060.1100000003"/>
    <n v="0.43502824807266854"/>
  </r>
  <r>
    <s v="ORD-1847"/>
    <x v="13"/>
    <x v="2"/>
    <x v="0"/>
    <n v="581"/>
    <n v="2452756.2799999998"/>
    <n v="739"/>
    <n v="429359"/>
    <n v="1681"/>
    <n v="0.97109999999999996"/>
    <n v="416950.52489999996"/>
    <n v="976661"/>
    <n v="1059144.7550999997"/>
    <n v="0.43181818093235086"/>
  </r>
  <r>
    <s v="ORD-1848"/>
    <x v="234"/>
    <x v="2"/>
    <x v="27"/>
    <n v="715"/>
    <n v="8251861.0300000003"/>
    <n v="3051"/>
    <n v="2181465"/>
    <n v="2109"/>
    <n v="1.4219999999999999"/>
    <n v="3102043.23"/>
    <n v="1507935"/>
    <n v="3641882.8000000007"/>
    <n v="0.4413407820078134"/>
  </r>
  <r>
    <s v="ORD-1850"/>
    <x v="227"/>
    <x v="2"/>
    <x v="11"/>
    <n v="201"/>
    <n v="991392.4"/>
    <n v="1530"/>
    <n v="307530"/>
    <n v="2109"/>
    <n v="0.8296"/>
    <n v="255126.88800000001"/>
    <n v="423909"/>
    <n v="312356.51199999999"/>
    <n v="0.31506849558257655"/>
  </r>
  <r>
    <s v="ORD-1852"/>
    <x v="235"/>
    <x v="2"/>
    <x v="14"/>
    <n v="312"/>
    <n v="3382274.27"/>
    <n v="4717"/>
    <n v="1471704"/>
    <n v="2109"/>
    <n v="0.87370000000000003"/>
    <n v="1285827.7848"/>
    <n v="658008"/>
    <n v="1438438.4852"/>
    <n v="0.42528735707763876"/>
  </r>
  <r>
    <s v="ORD-1858"/>
    <x v="236"/>
    <x v="2"/>
    <x v="8"/>
    <n v="507"/>
    <n v="2799582.2"/>
    <n v="3506"/>
    <n v="1777542"/>
    <n v="2109"/>
    <n v="0.66859999999999997"/>
    <n v="1188464.5811999999"/>
    <n v="1069263"/>
    <n v="541854.61880000029"/>
    <n v="0.19354838689858803"/>
  </r>
  <r>
    <s v="ORD-1860"/>
    <x v="91"/>
    <x v="2"/>
    <x v="10"/>
    <n v="745"/>
    <n v="4947827.3"/>
    <n v="1536"/>
    <n v="1144320"/>
    <n v="2109"/>
    <n v="1.2796000000000001"/>
    <n v="1464271.872"/>
    <n v="1571205"/>
    <n v="1912350.4279999998"/>
    <n v="0.38650306731603179"/>
  </r>
  <r>
    <s v="ORD-1872"/>
    <x v="237"/>
    <x v="2"/>
    <x v="17"/>
    <n v="886"/>
    <n v="7073978.04"/>
    <n v="2039"/>
    <n v="1806554"/>
    <n v="2109"/>
    <n v="1.3977999999999999"/>
    <n v="2525201.1812"/>
    <n v="1868574"/>
    <n v="2680202.8587999996"/>
    <n v="0.3788819874255645"/>
  </r>
  <r>
    <s v="ORD-1873"/>
    <x v="184"/>
    <x v="2"/>
    <x v="8"/>
    <n v="48"/>
    <n v="362319.81"/>
    <n v="3506"/>
    <n v="168288"/>
    <n v="2109"/>
    <n v="0.87309999999999999"/>
    <n v="146932.25279999999"/>
    <n v="101232"/>
    <n v="114155.55720000001"/>
    <n v="0.31506849487473515"/>
  </r>
  <r>
    <s v="ORD-1876"/>
    <x v="238"/>
    <x v="2"/>
    <x v="26"/>
    <n v="855"/>
    <n v="4710628.33"/>
    <n v="2418"/>
    <n v="2067390"/>
    <n v="2109"/>
    <n v="0.90790000000000004"/>
    <n v="1876983.3810000001"/>
    <n v="1803195"/>
    <n v="1030449.949"/>
    <n v="0.21875000038476822"/>
  </r>
  <r>
    <s v="ORD-1879"/>
    <x v="239"/>
    <x v="2"/>
    <x v="5"/>
    <n v="678"/>
    <n v="3076861.51"/>
    <n v="545"/>
    <n v="369510"/>
    <n v="2109"/>
    <n v="1.3673"/>
    <n v="505231.02299999999"/>
    <n v="1429902"/>
    <n v="1141728.4869999997"/>
    <n v="0.37106918309105169"/>
  </r>
  <r>
    <s v="ORD-1881"/>
    <x v="240"/>
    <x v="2"/>
    <x v="19"/>
    <n v="61"/>
    <n v="640337.52"/>
    <n v="3822"/>
    <n v="233142"/>
    <n v="2109"/>
    <n v="1.3166"/>
    <n v="306954.75719999999"/>
    <n v="128649"/>
    <n v="204733.76280000003"/>
    <n v="0.31972788788012924"/>
  </r>
  <r>
    <s v="ORD-1886"/>
    <x v="230"/>
    <x v="2"/>
    <x v="4"/>
    <n v="83"/>
    <n v="285688.34000000003"/>
    <n v="374"/>
    <n v="31042"/>
    <n v="2109"/>
    <n v="0.62170000000000003"/>
    <n v="19298.811400000002"/>
    <n v="175047"/>
    <n v="91342.52860000002"/>
    <n v="0.3197278845891996"/>
  </r>
  <r>
    <s v="ORD-1890"/>
    <x v="71"/>
    <x v="2"/>
    <x v="20"/>
    <n v="755"/>
    <n v="5616233.5300000003"/>
    <n v="3901"/>
    <n v="2945255"/>
    <n v="2109"/>
    <n v="0.6976"/>
    <n v="2054609.888"/>
    <n v="1592295"/>
    <n v="1969328.642"/>
    <n v="0.35064935093608901"/>
  </r>
  <r>
    <s v="ORD-1901"/>
    <x v="241"/>
    <x v="2"/>
    <x v="27"/>
    <n v="365"/>
    <n v="2199879.52"/>
    <n v="3051"/>
    <n v="1113615"/>
    <n v="2109"/>
    <n v="0.84009999999999996"/>
    <n v="935547.96149999998"/>
    <n v="769785"/>
    <n v="494546.55850000004"/>
    <n v="0.22480620143234029"/>
  </r>
  <r>
    <s v="ORD-1902"/>
    <x v="242"/>
    <x v="2"/>
    <x v="7"/>
    <n v="292"/>
    <n v="1387052.56"/>
    <n v="775"/>
    <n v="226300"/>
    <n v="2109"/>
    <n v="1.1094999999999999"/>
    <n v="251079.84999999998"/>
    <n v="615828"/>
    <n v="520144.70999999996"/>
    <n v="0.37499999999999994"/>
  </r>
  <r>
    <s v="ORD-1904"/>
    <x v="243"/>
    <x v="2"/>
    <x v="29"/>
    <n v="757"/>
    <n v="7894922.1500000004"/>
    <n v="3677"/>
    <n v="2783489"/>
    <n v="1885"/>
    <n v="1.4037999999999999"/>
    <n v="3907461.8581999997"/>
    <n v="1426945"/>
    <n v="2560515.2918000007"/>
    <n v="0.32432432431268504"/>
  </r>
  <r>
    <s v="ORD-1907"/>
    <x v="244"/>
    <x v="2"/>
    <x v="12"/>
    <n v="715"/>
    <n v="6446719.2300000004"/>
    <n v="3908"/>
    <n v="2794220"/>
    <n v="2109"/>
    <n v="1.0851"/>
    <n v="3032008.122"/>
    <n v="1507935"/>
    <n v="1906776.1080000005"/>
    <n v="0.29577464753339355"/>
  </r>
  <r>
    <s v="ORD-1911"/>
    <x v="178"/>
    <x v="2"/>
    <x v="20"/>
    <n v="202"/>
    <n v="2346002.96"/>
    <n v="3901"/>
    <n v="788002"/>
    <n v="2109"/>
    <n v="1.1606000000000001"/>
    <n v="914555.12120000005"/>
    <n v="426018"/>
    <n v="1005429.8388"/>
    <n v="0.42857142805992027"/>
  </r>
  <r>
    <s v="ORD-1922"/>
    <x v="245"/>
    <x v="2"/>
    <x v="12"/>
    <n v="460"/>
    <n v="3776626.01"/>
    <n v="3908"/>
    <n v="1797680"/>
    <n v="2109"/>
    <n v="0.72589999999999999"/>
    <n v="1304935.912"/>
    <n v="970140"/>
    <n v="1501550.0979999998"/>
    <n v="0.39759036082050386"/>
  </r>
  <r>
    <s v="ORD-1924"/>
    <x v="246"/>
    <x v="2"/>
    <x v="14"/>
    <n v="859"/>
    <n v="12231119.699999999"/>
    <n v="4717"/>
    <n v="4051903"/>
    <n v="2109"/>
    <n v="1.2299"/>
    <n v="4983435.4996999996"/>
    <n v="1811631"/>
    <n v="5436053.2002999997"/>
    <n v="0.44444444446897202"/>
  </r>
  <r>
    <s v="ORD-1938"/>
    <x v="91"/>
    <x v="2"/>
    <x v="1"/>
    <n v="678"/>
    <n v="4444881.03"/>
    <n v="2418"/>
    <n v="1639404"/>
    <n v="2109"/>
    <n v="1.2796000000000001"/>
    <n v="2097781.3584000003"/>
    <n v="1429902"/>
    <n v="917197.6716"/>
    <n v="0.20634920606637697"/>
  </r>
  <r>
    <s v="ORD-1941"/>
    <x v="247"/>
    <x v="2"/>
    <x v="14"/>
    <n v="777"/>
    <n v="8732743.9000000004"/>
    <n v="4717"/>
    <n v="3665109"/>
    <n v="2109"/>
    <n v="1.0901000000000001"/>
    <n v="3995335.3209000002"/>
    <n v="1638693"/>
    <n v="3098715.5790999997"/>
    <n v="0.35483870986987259"/>
  </r>
  <r>
    <s v="ORD-1948"/>
    <x v="248"/>
    <x v="2"/>
    <x v="9"/>
    <n v="307"/>
    <n v="2224340.83"/>
    <n v="2418"/>
    <n v="742326"/>
    <n v="2109"/>
    <n v="0.88009999999999999"/>
    <n v="653321.11259999999"/>
    <n v="647463"/>
    <n v="923556.71739999996"/>
    <n v="0.41520467769321123"/>
  </r>
  <r>
    <s v="ORD-1951"/>
    <x v="107"/>
    <x v="2"/>
    <x v="9"/>
    <n v="298"/>
    <n v="2266944.0099999998"/>
    <n v="2418"/>
    <n v="720564"/>
    <n v="2109"/>
    <n v="1.0345"/>
    <n v="745423.45799999998"/>
    <n v="628482"/>
    <n v="893038.55199999968"/>
    <n v="0.39393939508898579"/>
  </r>
  <r>
    <s v="ORD-1957"/>
    <x v="85"/>
    <x v="2"/>
    <x v="11"/>
    <n v="711"/>
    <n v="4130638.6"/>
    <n v="1530"/>
    <n v="1087830"/>
    <n v="2109"/>
    <n v="0.95109999999999995"/>
    <n v="1034635.1129999999"/>
    <n v="1499499"/>
    <n v="1596504.4870000002"/>
    <n v="0.38650306686234914"/>
  </r>
  <r>
    <s v="ORD-1959"/>
    <x v="242"/>
    <x v="2"/>
    <x v="11"/>
    <n v="630"/>
    <n v="3117552.17"/>
    <n v="1530"/>
    <n v="963900"/>
    <n v="2109"/>
    <n v="1.1094999999999999"/>
    <n v="1069447.05"/>
    <n v="1328670"/>
    <n v="719435.11999999988"/>
    <n v="0.23076923200294028"/>
  </r>
  <r>
    <s v="ORD-1962"/>
    <x v="162"/>
    <x v="2"/>
    <x v="8"/>
    <n v="393"/>
    <n v="3286909.39"/>
    <n v="3506"/>
    <n v="1377858"/>
    <n v="2109"/>
    <n v="0.91790000000000005"/>
    <n v="1264735.8582000001"/>
    <n v="828837"/>
    <n v="1193336.5318"/>
    <n v="0.36305732534963486"/>
  </r>
  <r>
    <s v="ORD-1970"/>
    <x v="249"/>
    <x v="2"/>
    <x v="12"/>
    <n v="293"/>
    <n v="3389810.67"/>
    <n v="3908"/>
    <n v="1145044"/>
    <n v="2109"/>
    <n v="1.3106"/>
    <n v="1500694.6664"/>
    <n v="617937"/>
    <n v="1271179.0035999999"/>
    <n v="0.37500000069325407"/>
  </r>
  <r>
    <s v="ORD-1982"/>
    <x v="187"/>
    <x v="2"/>
    <x v="12"/>
    <n v="796"/>
    <n v="6239569.6500000004"/>
    <n v="3908"/>
    <n v="3110768"/>
    <n v="2109"/>
    <n v="0.6472"/>
    <n v="2013289.0496"/>
    <n v="1678764"/>
    <n v="2547516.6004000008"/>
    <n v="0.40828402330599844"/>
  </r>
  <r>
    <s v="ORD-1985"/>
    <x v="250"/>
    <x v="2"/>
    <x v="10"/>
    <n v="259"/>
    <n v="1344260.47"/>
    <n v="1536"/>
    <n v="397824"/>
    <n v="2109"/>
    <n v="0.79300000000000004"/>
    <n v="315474.43200000003"/>
    <n v="546231"/>
    <n v="482555.03799999994"/>
    <n v="0.35897435710506309"/>
  </r>
  <r>
    <s v="ORD-1991"/>
    <x v="251"/>
    <x v="2"/>
    <x v="16"/>
    <n v="604"/>
    <n v="2505103.91"/>
    <n v="897"/>
    <n v="541788"/>
    <n v="2109"/>
    <n v="0.92810000000000004"/>
    <n v="502833.44280000002"/>
    <n v="1273836"/>
    <n v="728434.46720000007"/>
    <n v="0.29078014061300955"/>
  </r>
  <r>
    <s v="ORD-1992"/>
    <x v="252"/>
    <x v="2"/>
    <x v="22"/>
    <n v="162"/>
    <n v="2374625.6800000002"/>
    <n v="4978"/>
    <n v="806436"/>
    <n v="2109"/>
    <n v="1.2494000000000001"/>
    <n v="1007561.1384000001"/>
    <n v="341658"/>
    <n v="1025406.5416000001"/>
    <n v="0.4318181809606304"/>
  </r>
  <r>
    <s v="ORD-1999"/>
    <x v="253"/>
    <x v="2"/>
    <x v="22"/>
    <n v="187"/>
    <n v="2208119.5099999998"/>
    <n v="4978"/>
    <n v="930886"/>
    <n v="2109"/>
    <n v="0.93179999999999996"/>
    <n v="867399.57479999994"/>
    <n v="394383"/>
    <n v="946336.93519999972"/>
    <n v="0.42857142963244765"/>
  </r>
  <r>
    <s v="ORD-1003"/>
    <x v="254"/>
    <x v="0"/>
    <x v="11"/>
    <n v="294"/>
    <n v="1720683.22"/>
    <n v="1530"/>
    <n v="449820"/>
    <n v="2109"/>
    <n v="0.82"/>
    <n v="368852.39999999997"/>
    <n v="620046"/>
    <n v="731784.82000000007"/>
    <n v="0.42528735765784947"/>
  </r>
  <r>
    <s v="ORD-1006"/>
    <x v="248"/>
    <x v="0"/>
    <x v="2"/>
    <n v="137"/>
    <n v="775096.81"/>
    <n v="2401"/>
    <n v="328937"/>
    <n v="2109"/>
    <n v="0.88009999999999999"/>
    <n v="289497.45370000001"/>
    <n v="288933"/>
    <n v="196666.35630000004"/>
    <n v="0.25373134524963409"/>
  </r>
  <r>
    <s v="ORD-1014"/>
    <x v="107"/>
    <x v="0"/>
    <x v="16"/>
    <n v="946"/>
    <n v="4223238.54"/>
    <n v="897"/>
    <n v="848562"/>
    <n v="2109"/>
    <n v="1.0345"/>
    <n v="877837.38899999997"/>
    <n v="1995114"/>
    <n v="1350287.1510000001"/>
    <n v="0.31972789086168929"/>
  </r>
  <r>
    <s v="ORD-1016"/>
    <x v="255"/>
    <x v="0"/>
    <x v="25"/>
    <n v="234"/>
    <n v="2526986.73"/>
    <n v="2914"/>
    <n v="681876"/>
    <n v="2109"/>
    <n v="1.37"/>
    <n v="934170.12000000011"/>
    <n v="493506"/>
    <n v="1099310.6099999999"/>
    <n v="0.43502824805098994"/>
  </r>
  <r>
    <s v="ORD-1018"/>
    <x v="256"/>
    <x v="0"/>
    <x v="10"/>
    <n v="75"/>
    <n v="410541.05"/>
    <n v="1536"/>
    <n v="115200"/>
    <n v="2109"/>
    <n v="0.60680000000000001"/>
    <n v="69903.360000000001"/>
    <n v="158175"/>
    <n v="182462.69"/>
    <n v="0.44444444715090003"/>
  </r>
  <r>
    <s v="ORD-1021"/>
    <x v="257"/>
    <x v="0"/>
    <x v="27"/>
    <n v="986"/>
    <n v="7506613.5899999999"/>
    <n v="3051"/>
    <n v="3008286"/>
    <n v="2109"/>
    <n v="1.3210999999999999"/>
    <n v="3974246.6346"/>
    <n v="2079474"/>
    <n v="1452892.9553999999"/>
    <n v="0.1935483874293841"/>
  </r>
  <r>
    <s v="ORD-1029"/>
    <x v="258"/>
    <x v="0"/>
    <x v="16"/>
    <n v="539"/>
    <n v="2283628.87"/>
    <n v="897"/>
    <n v="483483"/>
    <n v="2109"/>
    <n v="1.4888999999999999"/>
    <n v="719857.83869999996"/>
    <n v="1136751"/>
    <n v="427020.03130000015"/>
    <n v="0.18699186934871784"/>
  </r>
  <r>
    <s v="ORD-1034"/>
    <x v="118"/>
    <x v="0"/>
    <x v="24"/>
    <n v="426"/>
    <n v="4752123.7"/>
    <n v="3211"/>
    <n v="1367886"/>
    <n v="2109"/>
    <n v="1.363"/>
    <n v="1864428.618"/>
    <n v="898434"/>
    <n v="1989261.0820000004"/>
    <n v="0.41860465080065157"/>
  </r>
  <r>
    <s v="ORD-1035"/>
    <x v="167"/>
    <x v="0"/>
    <x v="15"/>
    <n v="488"/>
    <n v="6540386.2800000003"/>
    <n v="2513"/>
    <n v="1226344"/>
    <n v="4414"/>
    <n v="1.4758"/>
    <n v="1809838.4752"/>
    <n v="2154032"/>
    <n v="2576515.8048"/>
    <n v="0.3939393935613234"/>
  </r>
  <r>
    <s v="ORD-1040"/>
    <x v="198"/>
    <x v="0"/>
    <x v="26"/>
    <n v="228"/>
    <n v="1712174.58"/>
    <n v="2418"/>
    <n v="551304"/>
    <n v="2109"/>
    <n v="1.2404999999999999"/>
    <n v="683892.61199999996"/>
    <n v="480852"/>
    <n v="547429.96800000011"/>
    <n v="0.31972789129949591"/>
  </r>
  <r>
    <s v="ORD-1042"/>
    <x v="259"/>
    <x v="0"/>
    <x v="19"/>
    <n v="204"/>
    <n v="1356512.66"/>
    <n v="3822"/>
    <n v="779688"/>
    <n v="2109"/>
    <n v="0.82899999999999996"/>
    <n v="646361.35199999996"/>
    <n v="430236"/>
    <n v="279915.30799999996"/>
    <n v="0.20634920428977049"/>
  </r>
  <r>
    <s v="ORD-1048"/>
    <x v="260"/>
    <x v="0"/>
    <x v="19"/>
    <n v="697"/>
    <n v="3834526.43"/>
    <n v="3822"/>
    <n v="2663934"/>
    <n v="2109"/>
    <n v="0.63780000000000003"/>
    <n v="1699057.1052000001"/>
    <n v="1469973"/>
    <n v="665496.32480000006"/>
    <n v="0.17355371959191321"/>
  </r>
  <r>
    <s v="ORD-1061"/>
    <x v="261"/>
    <x v="0"/>
    <x v="10"/>
    <n v="777"/>
    <n v="4848201.8099999996"/>
    <n v="1536"/>
    <n v="1193472"/>
    <n v="2109"/>
    <n v="1.3904000000000001"/>
    <n v="1659403.4688000001"/>
    <n v="1638693"/>
    <n v="1550105.3411999997"/>
    <n v="0.31972789127769413"/>
  </r>
  <r>
    <s v="ORD-1062"/>
    <x v="244"/>
    <x v="0"/>
    <x v="27"/>
    <n v="193"/>
    <n v="1370247.61"/>
    <n v="3051"/>
    <n v="588843"/>
    <n v="2109"/>
    <n v="1.0851"/>
    <n v="638953.53929999995"/>
    <n v="407037"/>
    <n v="324257.07070000016"/>
    <n v="0.23664122333335078"/>
  </r>
  <r>
    <s v="ORD-1064"/>
    <x v="253"/>
    <x v="0"/>
    <x v="4"/>
    <n v="214"/>
    <n v="667897.5"/>
    <n v="374"/>
    <n v="80036"/>
    <n v="2109"/>
    <n v="0.93179999999999996"/>
    <n v="74577.544800000003"/>
    <n v="451326"/>
    <n v="141993.95519999997"/>
    <n v="0.21259842296160708"/>
  </r>
  <r>
    <s v="ORD-1070"/>
    <x v="262"/>
    <x v="0"/>
    <x v="27"/>
    <n v="542"/>
    <n v="4682694.9800000004"/>
    <n v="3051"/>
    <n v="1653642"/>
    <n v="2109"/>
    <n v="1.0676000000000001"/>
    <n v="1765428.1992000001"/>
    <n v="1143078"/>
    <n v="1774188.7808000003"/>
    <n v="0.37888198748319929"/>
  </r>
  <r>
    <s v="ORD-1074"/>
    <x v="263"/>
    <x v="0"/>
    <x v="22"/>
    <n v="776"/>
    <n v="9233271.2400000002"/>
    <n v="4978"/>
    <n v="3862928"/>
    <n v="2109"/>
    <n v="1.4437"/>
    <n v="5576909.1535999998"/>
    <n v="1636584"/>
    <n v="2019778.0864000004"/>
    <n v="0.21875000028700559"/>
  </r>
  <r>
    <s v="ORD-1082"/>
    <x v="111"/>
    <x v="0"/>
    <x v="4"/>
    <n v="190"/>
    <n v="675966.62"/>
    <n v="374"/>
    <n v="71060"/>
    <n v="2109"/>
    <n v="1.1074999999999999"/>
    <n v="78698.95"/>
    <n v="400710"/>
    <n v="196557.67000000004"/>
    <n v="0.29078014236856847"/>
  </r>
  <r>
    <s v="ORD-1085"/>
    <x v="264"/>
    <x v="0"/>
    <x v="16"/>
    <n v="172"/>
    <n v="758318.2"/>
    <n v="897"/>
    <n v="154284"/>
    <n v="2109"/>
    <n v="0.86129999999999995"/>
    <n v="132884.80919999999"/>
    <n v="362748"/>
    <n v="262685.39079999994"/>
    <n v="0.34640523041646626"/>
  </r>
  <r>
    <s v="ORD-1091"/>
    <x v="225"/>
    <x v="0"/>
    <x v="26"/>
    <n v="16"/>
    <n v="103290.91"/>
    <n v="2418"/>
    <n v="38688"/>
    <n v="2109"/>
    <n v="0.89590000000000003"/>
    <n v="34660.5792"/>
    <n v="33744"/>
    <n v="34886.330799999996"/>
    <n v="0.33774831492916457"/>
  </r>
  <r>
    <s v="ORD-1092"/>
    <x v="265"/>
    <x v="0"/>
    <x v="2"/>
    <n v="775"/>
    <n v="6206175.5899999999"/>
    <n v="2401"/>
    <n v="1860775"/>
    <n v="2109"/>
    <n v="1.3304"/>
    <n v="2475575.06"/>
    <n v="1634475"/>
    <n v="2096125.5299999998"/>
    <n v="0.33774834430683581"/>
  </r>
  <r>
    <s v="ORD-1093"/>
    <x v="266"/>
    <x v="0"/>
    <x v="4"/>
    <n v="289"/>
    <n v="880026.27"/>
    <n v="374"/>
    <n v="108086"/>
    <n v="2109"/>
    <n v="0.98040000000000005"/>
    <n v="105967.5144"/>
    <n v="609501"/>
    <n v="164557.75560000003"/>
    <n v="0.18699186741323079"/>
  </r>
  <r>
    <s v="ORD-1094"/>
    <x v="267"/>
    <x v="0"/>
    <x v="5"/>
    <n v="179"/>
    <n v="590050.80000000005"/>
    <n v="545"/>
    <n v="97555"/>
    <n v="2109"/>
    <n v="0.64400000000000002"/>
    <n v="62825.42"/>
    <n v="377511"/>
    <n v="149714.38"/>
    <n v="0.25373133974227302"/>
  </r>
  <r>
    <s v="ORD-1096"/>
    <x v="268"/>
    <x v="0"/>
    <x v="19"/>
    <n v="897"/>
    <n v="7585779.04"/>
    <n v="3822"/>
    <n v="3428334"/>
    <n v="2109"/>
    <n v="0.90390000000000004"/>
    <n v="3098871.1026000003"/>
    <n v="1891773"/>
    <n v="2595134.9374000002"/>
    <n v="0.34210526350896719"/>
  </r>
  <r>
    <s v="ORD-1115"/>
    <x v="269"/>
    <x v="0"/>
    <x v="28"/>
    <n v="738"/>
    <n v="9280535.4900000002"/>
    <n v="4420"/>
    <n v="3261960"/>
    <n v="2109"/>
    <n v="1.4322999999999999"/>
    <n v="4672105.3079999993"/>
    <n v="1556442"/>
    <n v="3051988.182000001"/>
    <n v="0.32885906048078706"/>
  </r>
  <r>
    <s v="ORD-1128"/>
    <x v="270"/>
    <x v="0"/>
    <x v="12"/>
    <n v="592"/>
    <n v="4475328.33"/>
    <n v="3908"/>
    <n v="2313536"/>
    <n v="2109"/>
    <n v="0.85199999999999998"/>
    <n v="1971132.672"/>
    <n v="1248528"/>
    <n v="1255667.6579999998"/>
    <n v="0.28057553891247122"/>
  </r>
  <r>
    <s v="ORD-1133"/>
    <x v="189"/>
    <x v="0"/>
    <x v="8"/>
    <n v="567"/>
    <n v="4574145.32"/>
    <n v="3506"/>
    <n v="1987902"/>
    <n v="2109"/>
    <n v="0.79300000000000004"/>
    <n v="1576406.2860000001"/>
    <n v="1195803"/>
    <n v="1801936.034"/>
    <n v="0.39393939368764957"/>
  </r>
  <r>
    <s v="ORD-1137"/>
    <x v="271"/>
    <x v="0"/>
    <x v="5"/>
    <n v="340"/>
    <n v="1113471.08"/>
    <n v="545"/>
    <n v="185300"/>
    <n v="2109"/>
    <n v="1.0557000000000001"/>
    <n v="195621.21000000002"/>
    <n v="717060"/>
    <n v="200789.87000000011"/>
    <n v="0.18032787164979633"/>
  </r>
  <r>
    <s v="ORD-1139"/>
    <x v="151"/>
    <x v="0"/>
    <x v="7"/>
    <n v="677"/>
    <n v="2854865.55"/>
    <n v="775"/>
    <n v="524675"/>
    <n v="2109"/>
    <n v="1.4966999999999999"/>
    <n v="785281.07250000001"/>
    <n v="1427793"/>
    <n v="641791.4774999998"/>
    <n v="0.22480620059322928"/>
  </r>
  <r>
    <s v="ORD-1140"/>
    <x v="272"/>
    <x v="0"/>
    <x v="28"/>
    <n v="843"/>
    <n v="10610650.060000001"/>
    <n v="4420"/>
    <n v="3726060"/>
    <n v="2109"/>
    <n v="1.1500999999999999"/>
    <n v="4285341.6059999997"/>
    <n v="1777887"/>
    <n v="4547421.4540000008"/>
    <n v="0.42857142854450153"/>
  </r>
  <r>
    <s v="ORD-1141"/>
    <x v="232"/>
    <x v="0"/>
    <x v="0"/>
    <n v="338"/>
    <n v="1126434.18"/>
    <n v="739"/>
    <n v="249782"/>
    <n v="1681"/>
    <n v="1.1677999999999999"/>
    <n v="291695.41959999996"/>
    <n v="568178"/>
    <n v="266560.76040000003"/>
    <n v="0.23664122159361325"/>
  </r>
  <r>
    <s v="ORD-1142"/>
    <x v="109"/>
    <x v="0"/>
    <x v="12"/>
    <n v="688"/>
    <n v="7799499.6699999999"/>
    <n v="3908"/>
    <n v="2688704"/>
    <n v="2109"/>
    <n v="1.3440000000000001"/>
    <n v="3613618.1760000004"/>
    <n v="1450992"/>
    <n v="2734889.4939999995"/>
    <n v="0.35064935056276497"/>
  </r>
  <r>
    <s v="ORD-1149"/>
    <x v="164"/>
    <x v="0"/>
    <x v="8"/>
    <n v="673"/>
    <n v="7684701.3700000001"/>
    <n v="3506"/>
    <n v="2359538"/>
    <n v="2109"/>
    <n v="1.3255999999999999"/>
    <n v="3127803.5727999997"/>
    <n v="1419357"/>
    <n v="3137540.7971999999"/>
    <n v="0.40828402382017348"/>
  </r>
  <r>
    <s v="ORD-1154"/>
    <x v="273"/>
    <x v="0"/>
    <x v="23"/>
    <n v="162"/>
    <n v="1738516.68"/>
    <n v="3776"/>
    <n v="611712"/>
    <n v="2109"/>
    <n v="1.2633000000000001"/>
    <n v="772775.7696"/>
    <n v="341658"/>
    <n v="624082.91039999994"/>
    <n v="0.35897435876197631"/>
  </r>
  <r>
    <s v="ORD-1155"/>
    <x v="274"/>
    <x v="0"/>
    <x v="14"/>
    <n v="965"/>
    <n v="10915797.4"/>
    <n v="4717"/>
    <n v="4551905"/>
    <n v="2109"/>
    <n v="1.3425"/>
    <n v="6110932.4625000004"/>
    <n v="2035185"/>
    <n v="2769679.9375"/>
    <n v="0.25373134330067354"/>
  </r>
  <r>
    <s v="ORD-1156"/>
    <x v="275"/>
    <x v="0"/>
    <x v="4"/>
    <n v="886"/>
    <n v="3814380.25"/>
    <n v="374"/>
    <n v="331364"/>
    <n v="2109"/>
    <n v="0.82789999999999997"/>
    <n v="274336.25559999997"/>
    <n v="1868574"/>
    <n v="1671469.9944000002"/>
    <n v="0.43820224645930361"/>
  </r>
  <r>
    <s v="ORD-1157"/>
    <x v="276"/>
    <x v="0"/>
    <x v="3"/>
    <n v="689"/>
    <n v="8852771.1500000004"/>
    <n v="4299"/>
    <n v="2962011"/>
    <n v="2109"/>
    <n v="1.3657999999999999"/>
    <n v="4045514.6237999997"/>
    <n v="1453101"/>
    <n v="3354155.5262000002"/>
    <n v="0.37888198727468519"/>
  </r>
  <r>
    <s v="ORD-1159"/>
    <x v="277"/>
    <x v="0"/>
    <x v="8"/>
    <n v="548"/>
    <n v="3852881.58"/>
    <n v="3506"/>
    <n v="1921288"/>
    <n v="2109"/>
    <n v="0.89500000000000002"/>
    <n v="1719552.76"/>
    <n v="1155732"/>
    <n v="977596.8200000003"/>
    <n v="0.25373134359348781"/>
  </r>
  <r>
    <s v="ORD-1160"/>
    <x v="278"/>
    <x v="0"/>
    <x v="23"/>
    <n v="680"/>
    <n v="5453033.3899999997"/>
    <n v="3776"/>
    <n v="2567680"/>
    <n v="2109"/>
    <n v="0.98040000000000005"/>
    <n v="2517353.4720000001"/>
    <n v="1434120"/>
    <n v="1501559.9179999996"/>
    <n v="0.27536231865985322"/>
  </r>
  <r>
    <s v="ORD-1162"/>
    <x v="216"/>
    <x v="0"/>
    <x v="0"/>
    <n v="651"/>
    <n v="1950768.8"/>
    <n v="739"/>
    <n v="481089"/>
    <n v="1681"/>
    <n v="0.79720000000000002"/>
    <n v="383524.1508"/>
    <n v="1094331"/>
    <n v="472913.6492000001"/>
    <n v="0.24242424279084229"/>
  </r>
  <r>
    <s v="ORD-1164"/>
    <x v="96"/>
    <x v="0"/>
    <x v="8"/>
    <n v="788"/>
    <n v="5986377.04"/>
    <n v="3506"/>
    <n v="2762728"/>
    <n v="2109"/>
    <n v="1.0912999999999999"/>
    <n v="3014965.0663999999"/>
    <n v="1661892"/>
    <n v="1309519.9736000001"/>
    <n v="0.21874999934852085"/>
  </r>
  <r>
    <s v="ORD-1166"/>
    <x v="279"/>
    <x v="0"/>
    <x v="19"/>
    <n v="260"/>
    <n v="2112933.33"/>
    <n v="3822"/>
    <n v="993720"/>
    <n v="2109"/>
    <n v="1.2201"/>
    <n v="1212437.7719999999"/>
    <n v="548340"/>
    <n v="352155.55800000019"/>
    <n v="0.16666666808649386"/>
  </r>
  <r>
    <s v="ORD-1174"/>
    <x v="6"/>
    <x v="0"/>
    <x v="21"/>
    <n v="935"/>
    <n v="5473185.7599999998"/>
    <n v="1289"/>
    <n v="1205215"/>
    <n v="2109"/>
    <n v="1.3713"/>
    <n v="1652711.3295"/>
    <n v="1971915"/>
    <n v="1848559.4304999998"/>
    <n v="0.3377483446679142"/>
  </r>
  <r>
    <s v="ORD-1181"/>
    <x v="280"/>
    <x v="0"/>
    <x v="23"/>
    <n v="833"/>
    <n v="8906112.9700000007"/>
    <n v="3776"/>
    <n v="3145408"/>
    <n v="2109"/>
    <n v="1.0972999999999999"/>
    <n v="3451456.1983999996"/>
    <n v="1756797"/>
    <n v="3697859.7716000006"/>
    <n v="0.41520467841090053"/>
  </r>
  <r>
    <s v="ORD-1183"/>
    <x v="281"/>
    <x v="0"/>
    <x v="21"/>
    <n v="663"/>
    <n v="3680820.67"/>
    <n v="1289"/>
    <n v="854607"/>
    <n v="2109"/>
    <n v="0.79720000000000002"/>
    <n v="681292.70039999997"/>
    <n v="1398267"/>
    <n v="1601260.9696"/>
    <n v="0.43502824863238992"/>
  </r>
  <r>
    <s v="ORD-1184"/>
    <x v="115"/>
    <x v="0"/>
    <x v="27"/>
    <n v="644"/>
    <n v="4505131.4000000004"/>
    <n v="3051"/>
    <n v="1964844"/>
    <n v="2109"/>
    <n v="0.93489999999999995"/>
    <n v="1836932.6555999999"/>
    <n v="1358196"/>
    <n v="1310002.7444000002"/>
    <n v="0.29078014115193179"/>
  </r>
  <r>
    <s v="ORD-1186"/>
    <x v="182"/>
    <x v="0"/>
    <x v="8"/>
    <n v="153"/>
    <n v="1727417.22"/>
    <n v="3506"/>
    <n v="536418"/>
    <n v="2109"/>
    <n v="1.1975"/>
    <n v="642360.55500000005"/>
    <n v="322677"/>
    <n v="762379.66500000004"/>
    <n v="0.44134078100715013"/>
  </r>
  <r>
    <s v="ORD-1188"/>
    <x v="282"/>
    <x v="0"/>
    <x v="11"/>
    <n v="770"/>
    <n v="4727104.88"/>
    <n v="1530"/>
    <n v="1178100"/>
    <n v="2109"/>
    <n v="1.4275"/>
    <n v="1681737.75"/>
    <n v="1623930"/>
    <n v="1421437.13"/>
    <n v="0.30069930032946507"/>
  </r>
  <r>
    <s v="ORD-1189"/>
    <x v="283"/>
    <x v="0"/>
    <x v="10"/>
    <n v="427"/>
    <n v="2271132.39"/>
    <n v="1536"/>
    <n v="655872"/>
    <n v="2109"/>
    <n v="0.89019999999999999"/>
    <n v="583857.25439999998"/>
    <n v="900543"/>
    <n v="786732.13560000015"/>
    <n v="0.34640522897918785"/>
  </r>
  <r>
    <s v="ORD-1201"/>
    <x v="187"/>
    <x v="0"/>
    <x v="22"/>
    <n v="120"/>
    <n v="1087475.3700000001"/>
    <n v="4978"/>
    <n v="597360"/>
    <n v="2109"/>
    <n v="0.6472"/>
    <n v="386611.39199999999"/>
    <n v="253080"/>
    <n v="447783.97800000012"/>
    <n v="0.41176470782965879"/>
  </r>
  <r>
    <s v="ORD-1204"/>
    <x v="284"/>
    <x v="0"/>
    <x v="8"/>
    <n v="822"/>
    <n v="5604956.21"/>
    <n v="3506"/>
    <n v="2881932"/>
    <n v="2109"/>
    <n v="0.94199999999999995"/>
    <n v="2714779.9439999997"/>
    <n v="1733598"/>
    <n v="1156578.2660000003"/>
    <n v="0.2063492064285013"/>
  </r>
  <r>
    <s v="ORD-1210"/>
    <x v="269"/>
    <x v="0"/>
    <x v="25"/>
    <n v="904"/>
    <n v="10052858.140000001"/>
    <n v="2914"/>
    <n v="2634256"/>
    <n v="2109"/>
    <n v="1.4322999999999999"/>
    <n v="3773044.8687999998"/>
    <n v="1906536"/>
    <n v="4373277.2712000012"/>
    <n v="0.4350282487125598"/>
  </r>
  <r>
    <s v="ORD-1228"/>
    <x v="285"/>
    <x v="0"/>
    <x v="11"/>
    <n v="424"/>
    <n v="2712605.13"/>
    <n v="1530"/>
    <n v="648720"/>
    <n v="2109"/>
    <n v="1.302"/>
    <n v="844633.44000000006"/>
    <n v="894216"/>
    <n v="973755.69"/>
    <n v="0.35897435982508813"/>
  </r>
  <r>
    <s v="ORD-1229"/>
    <x v="286"/>
    <x v="0"/>
    <x v="27"/>
    <n v="999"/>
    <n v="8415888.1899999995"/>
    <n v="3051"/>
    <n v="3047949"/>
    <n v="2109"/>
    <n v="0.90480000000000005"/>
    <n v="2757784.2552"/>
    <n v="2106891"/>
    <n v="3551212.934799999"/>
    <n v="0.42196531781632418"/>
  </r>
  <r>
    <s v="ORD-1236"/>
    <x v="148"/>
    <x v="0"/>
    <x v="22"/>
    <n v="956"/>
    <n v="8339643.1299999999"/>
    <n v="4978"/>
    <n v="4758968"/>
    <n v="2109"/>
    <n v="0.63839999999999997"/>
    <n v="3038125.1711999997"/>
    <n v="2016204"/>
    <n v="3285313.9588000001"/>
    <n v="0.39393939375916681"/>
  </r>
  <r>
    <s v="ORD-1238"/>
    <x v="287"/>
    <x v="0"/>
    <x v="28"/>
    <n v="320"/>
    <n v="3210963.76"/>
    <n v="4420"/>
    <n v="1414400"/>
    <n v="2109"/>
    <n v="1.0164"/>
    <n v="1437596.16"/>
    <n v="674880"/>
    <n v="1098487.5999999999"/>
    <n v="0.34210526250224632"/>
  </r>
  <r>
    <s v="ORD-1241"/>
    <x v="288"/>
    <x v="0"/>
    <x v="14"/>
    <n v="604"/>
    <n v="6871609.5999999996"/>
    <n v="4717"/>
    <n v="2849068"/>
    <n v="2109"/>
    <n v="1.0793999999999999"/>
    <n v="3075283.9992"/>
    <n v="1273836"/>
    <n v="2522489.6007999997"/>
    <n v="0.36708860771135771"/>
  </r>
  <r>
    <s v="ORD-1247"/>
    <x v="109"/>
    <x v="0"/>
    <x v="12"/>
    <n v="268"/>
    <n v="3274918.28"/>
    <n v="3908"/>
    <n v="1047344"/>
    <n v="2109"/>
    <n v="1.3440000000000001"/>
    <n v="1407630.3360000001"/>
    <n v="565212"/>
    <n v="1302075.9439999997"/>
    <n v="0.39759036185782315"/>
  </r>
  <r>
    <s v="ORD-1256"/>
    <x v="252"/>
    <x v="0"/>
    <x v="1"/>
    <n v="430"/>
    <n v="2757401.45"/>
    <n v="2418"/>
    <n v="1039740"/>
    <n v="2109"/>
    <n v="1.2494000000000001"/>
    <n v="1299051.156"/>
    <n v="906870"/>
    <n v="551480.29400000023"/>
    <n v="0.2000000014506412"/>
  </r>
  <r>
    <s v="ORD-1259"/>
    <x v="177"/>
    <x v="0"/>
    <x v="14"/>
    <n v="797"/>
    <n v="9951172.9600000009"/>
    <n v="4717"/>
    <n v="3759449"/>
    <n v="2109"/>
    <n v="1.4992000000000001"/>
    <n v="5636165.9408"/>
    <n v="1680873"/>
    <n v="2634134.0192000009"/>
    <n v="0.26470588239077303"/>
  </r>
  <r>
    <s v="ORD-1267"/>
    <x v="227"/>
    <x v="0"/>
    <x v="14"/>
    <n v="640"/>
    <n v="4817778.5599999996"/>
    <n v="4717"/>
    <n v="3018880"/>
    <n v="2109"/>
    <n v="0.8296"/>
    <n v="2504462.8480000002"/>
    <n v="1349760"/>
    <n v="963555.71199999936"/>
    <n v="0.19999999999999987"/>
  </r>
  <r>
    <s v="ORD-1270"/>
    <x v="289"/>
    <x v="0"/>
    <x v="29"/>
    <n v="123"/>
    <n v="903412.31"/>
    <n v="3677"/>
    <n v="452271"/>
    <n v="1885"/>
    <n v="0.80149999999999999"/>
    <n v="362495.20649999997"/>
    <n v="231855"/>
    <n v="309062.10350000008"/>
    <n v="0.34210526033235045"/>
  </r>
  <r>
    <s v="ORD-1278"/>
    <x v="14"/>
    <x v="0"/>
    <x v="28"/>
    <n v="196"/>
    <n v="2001359.37"/>
    <n v="4420"/>
    <n v="866320"/>
    <n v="2109"/>
    <n v="0.93149999999999999"/>
    <n v="806977.08"/>
    <n v="413364"/>
    <n v="781018.29"/>
    <n v="0.39024390207341925"/>
  </r>
  <r>
    <s v="ORD-1280"/>
    <x v="154"/>
    <x v="0"/>
    <x v="21"/>
    <n v="566"/>
    <n v="3613741.18"/>
    <n v="1289"/>
    <n v="729574"/>
    <n v="2109"/>
    <n v="1.3657999999999999"/>
    <n v="996452.16919999989"/>
    <n v="1193694"/>
    <n v="1423595.0108000003"/>
    <n v="0.39393939407691619"/>
  </r>
  <r>
    <s v="ORD-1283"/>
    <x v="290"/>
    <x v="0"/>
    <x v="0"/>
    <n v="201"/>
    <n v="765657.06"/>
    <n v="739"/>
    <n v="148539"/>
    <n v="1681"/>
    <n v="0.63749999999999996"/>
    <n v="94693.612499999988"/>
    <n v="337881"/>
    <n v="333082.44750000001"/>
    <n v="0.43502824554376862"/>
  </r>
  <r>
    <s v="ORD-1302"/>
    <x v="291"/>
    <x v="0"/>
    <x v="20"/>
    <n v="429"/>
    <n v="3717508.73"/>
    <n v="3901"/>
    <n v="1673529"/>
    <n v="2109"/>
    <n v="1.1171"/>
    <n v="1869499.2459"/>
    <n v="904761"/>
    <n v="943248.4841"/>
    <n v="0.25373134338274977"/>
  </r>
  <r>
    <s v="ORD-1311"/>
    <x v="53"/>
    <x v="0"/>
    <x v="16"/>
    <n v="652"/>
    <n v="3531173.56"/>
    <n v="897"/>
    <n v="584844"/>
    <n v="2109"/>
    <n v="1.0793999999999999"/>
    <n v="631280.61359999992"/>
    <n v="1375068"/>
    <n v="1524824.9464000002"/>
    <n v="0.43181818182847975"/>
  </r>
  <r>
    <s v="ORD-1317"/>
    <x v="292"/>
    <x v="0"/>
    <x v="4"/>
    <n v="995"/>
    <n v="3539538.18"/>
    <n v="374"/>
    <n v="372130"/>
    <n v="2109"/>
    <n v="1.2534000000000001"/>
    <n v="466427.74200000003"/>
    <n v="2098455"/>
    <n v="974655.43800000008"/>
    <n v="0.27536231802986233"/>
  </r>
  <r>
    <s v="ORD-1319"/>
    <x v="199"/>
    <x v="0"/>
    <x v="27"/>
    <n v="102"/>
    <n v="846526.52"/>
    <n v="3051"/>
    <n v="311202"/>
    <n v="2109"/>
    <n v="1.4012"/>
    <n v="436056.24239999999"/>
    <n v="215118"/>
    <n v="195352.27760000003"/>
    <n v="0.23076923520364137"/>
  </r>
  <r>
    <s v="ORD-1325"/>
    <x v="37"/>
    <x v="0"/>
    <x v="25"/>
    <n v="823"/>
    <n v="8211642.8799999999"/>
    <n v="2914"/>
    <n v="2398222"/>
    <n v="2109"/>
    <n v="1.2441"/>
    <n v="2983627.9901999999"/>
    <n v="1735707"/>
    <n v="3492307.8898"/>
    <n v="0.42528735611551582"/>
  </r>
  <r>
    <s v="ORD-1330"/>
    <x v="293"/>
    <x v="0"/>
    <x v="9"/>
    <n v="586"/>
    <n v="3933285.47"/>
    <n v="2418"/>
    <n v="1416948"/>
    <n v="2109"/>
    <n v="1.3485"/>
    <n v="1910754.378"/>
    <n v="1235874"/>
    <n v="786657.09200000018"/>
    <n v="0.19999999949151928"/>
  </r>
  <r>
    <s v="ORD-1332"/>
    <x v="268"/>
    <x v="0"/>
    <x v="13"/>
    <n v="1000"/>
    <n v="11302390.460000001"/>
    <n v="4853"/>
    <n v="4853000"/>
    <n v="2109"/>
    <n v="0.90390000000000004"/>
    <n v="4386626.7"/>
    <n v="2109000"/>
    <n v="4806763.7600000007"/>
    <n v="0.42528735642353666"/>
  </r>
  <r>
    <s v="ORD-1336"/>
    <x v="294"/>
    <x v="0"/>
    <x v="23"/>
    <n v="878"/>
    <n v="8542342.2400000002"/>
    <n v="3776"/>
    <n v="3315328"/>
    <n v="2109"/>
    <n v="0.96609999999999996"/>
    <n v="3202938.3807999999"/>
    <n v="1851702"/>
    <n v="3487701.8592000008"/>
    <n v="0.40828402342259712"/>
  </r>
  <r>
    <s v="ORD-1342"/>
    <x v="295"/>
    <x v="0"/>
    <x v="16"/>
    <n v="414"/>
    <n v="2149793.63"/>
    <n v="897"/>
    <n v="371358"/>
    <n v="2109"/>
    <n v="1.1153"/>
    <n v="414175.57740000001"/>
    <n v="873126"/>
    <n v="862492.05259999982"/>
    <n v="0.40119760360439799"/>
  </r>
  <r>
    <s v="ORD-1344"/>
    <x v="283"/>
    <x v="0"/>
    <x v="17"/>
    <n v="216"/>
    <n v="1483316.53"/>
    <n v="2039"/>
    <n v="440424"/>
    <n v="2109"/>
    <n v="0.89019999999999999"/>
    <n v="392065.4448"/>
    <n v="455544"/>
    <n v="635707.08520000009"/>
    <n v="0.428571429187808"/>
  </r>
  <r>
    <s v="ORD-1351"/>
    <x v="296"/>
    <x v="0"/>
    <x v="16"/>
    <n v="867"/>
    <n v="3659283.93"/>
    <n v="897"/>
    <n v="777699"/>
    <n v="2109"/>
    <n v="0.96240000000000003"/>
    <n v="748457.51760000002"/>
    <n v="1828503"/>
    <n v="1082323.4124000003"/>
    <n v="0.29577464692661887"/>
  </r>
  <r>
    <s v="ORD-1366"/>
    <x v="236"/>
    <x v="0"/>
    <x v="7"/>
    <n v="730"/>
    <n v="2378109.7599999998"/>
    <n v="775"/>
    <n v="565750"/>
    <n v="2109"/>
    <n v="0.66859999999999997"/>
    <n v="378260.45"/>
    <n v="1539570"/>
    <n v="460279.30999999982"/>
    <n v="0.19354838777500322"/>
  </r>
  <r>
    <s v="ORD-1369"/>
    <x v="49"/>
    <x v="0"/>
    <x v="19"/>
    <n v="535"/>
    <n v="3299651.14"/>
    <n v="3822"/>
    <n v="2044770"/>
    <n v="2109"/>
    <n v="0.70889999999999997"/>
    <n v="1449537.453"/>
    <n v="1128315"/>
    <n v="721798.68700000015"/>
    <n v="0.21875000003788284"/>
  </r>
  <r>
    <s v="ORD-1370"/>
    <x v="69"/>
    <x v="0"/>
    <x v="22"/>
    <n v="836"/>
    <n v="10309014.24"/>
    <n v="4978"/>
    <n v="4161608"/>
    <n v="2109"/>
    <n v="1.2501"/>
    <n v="5202426.1607999997"/>
    <n v="1763124"/>
    <n v="3343464.0792000005"/>
    <n v="0.32432432445645748"/>
  </r>
  <r>
    <s v="ORD-1377"/>
    <x v="270"/>
    <x v="0"/>
    <x v="2"/>
    <n v="398"/>
    <n v="2910250.63"/>
    <n v="2401"/>
    <n v="955598"/>
    <n v="2109"/>
    <n v="0.85199999999999998"/>
    <n v="814169.49599999993"/>
    <n v="839382"/>
    <n v="1256699.1340000001"/>
    <n v="0.43181818124028726"/>
  </r>
  <r>
    <s v="ORD-1385"/>
    <x v="97"/>
    <x v="0"/>
    <x v="24"/>
    <n v="547"/>
    <n v="3707231.07"/>
    <n v="3211"/>
    <n v="1756417"/>
    <n v="2109"/>
    <n v="0.95440000000000003"/>
    <n v="1676324.3848000001"/>
    <n v="1153623"/>
    <n v="877283.68519999972"/>
    <n v="0.23664122053228254"/>
  </r>
  <r>
    <s v="ORD-1388"/>
    <x v="297"/>
    <x v="0"/>
    <x v="2"/>
    <n v="552"/>
    <n v="3391102.37"/>
    <n v="2401"/>
    <n v="1325352"/>
    <n v="2109"/>
    <n v="0.62670000000000003"/>
    <n v="830598.09840000002"/>
    <n v="1164168"/>
    <n v="1396336.2716000001"/>
    <n v="0.41176470635417595"/>
  </r>
  <r>
    <s v="ORD-1392"/>
    <x v="298"/>
    <x v="0"/>
    <x v="17"/>
    <n v="900"/>
    <n v="4267369.2699999996"/>
    <n v="2039"/>
    <n v="1835100"/>
    <n v="2109"/>
    <n v="0.78239999999999998"/>
    <n v="1435782.24"/>
    <n v="1898100"/>
    <n v="933487.02999999933"/>
    <n v="0.21875000051261076"/>
  </r>
  <r>
    <s v="ORD-1397"/>
    <x v="299"/>
    <x v="0"/>
    <x v="20"/>
    <n v="869"/>
    <n v="6409940.4400000004"/>
    <n v="3901"/>
    <n v="3389969"/>
    <n v="2109"/>
    <n v="0.93659999999999999"/>
    <n v="3175044.9654000001"/>
    <n v="1832721"/>
    <n v="1402174.4746000003"/>
    <n v="0.2187500005226258"/>
  </r>
  <r>
    <s v="ORD-1398"/>
    <x v="83"/>
    <x v="0"/>
    <x v="1"/>
    <n v="586"/>
    <n v="3479670.94"/>
    <n v="2418"/>
    <n v="1416948"/>
    <n v="2109"/>
    <n v="1.0768"/>
    <n v="1525769.6063999999"/>
    <n v="1235874"/>
    <n v="718027.33360000001"/>
    <n v="0.20634920542228055"/>
  </r>
  <r>
    <s v="ORD-1399"/>
    <x v="66"/>
    <x v="0"/>
    <x v="12"/>
    <n v="166"/>
    <n v="1343012.05"/>
    <n v="3908"/>
    <n v="648728"/>
    <n v="2109"/>
    <n v="1.0777000000000001"/>
    <n v="699134.16560000007"/>
    <n v="350094"/>
    <n v="293783.88439999998"/>
    <n v="0.21874999885518523"/>
  </r>
  <r>
    <s v="ORD-1400"/>
    <x v="11"/>
    <x v="0"/>
    <x v="2"/>
    <n v="680"/>
    <n v="4212654.54"/>
    <n v="2401"/>
    <n v="1632680"/>
    <n v="2109"/>
    <n v="0.86499999999999999"/>
    <n v="1412268.2"/>
    <n v="1434120"/>
    <n v="1366266.3399999999"/>
    <n v="0.32432432496589192"/>
  </r>
  <r>
    <s v="ORD-1401"/>
    <x v="300"/>
    <x v="0"/>
    <x v="14"/>
    <n v="182"/>
    <n v="2249633.52"/>
    <n v="4717"/>
    <n v="858494"/>
    <n v="2109"/>
    <n v="1.0676000000000001"/>
    <n v="916528.19440000004"/>
    <n v="383838"/>
    <n v="949267.3256000001"/>
    <n v="0.42196531886669258"/>
  </r>
  <r>
    <s v="ORD-1402"/>
    <x v="301"/>
    <x v="0"/>
    <x v="18"/>
    <n v="948"/>
    <n v="4367414.59"/>
    <n v="2418"/>
    <n v="2292264"/>
    <n v="2109"/>
    <n v="0.6895"/>
    <n v="1580516.0279999999"/>
    <n v="1999332"/>
    <n v="787566.56199999992"/>
    <n v="0.18032786807171425"/>
  </r>
  <r>
    <s v="ORD-1404"/>
    <x v="245"/>
    <x v="0"/>
    <x v="19"/>
    <n v="872"/>
    <n v="7366886.5199999996"/>
    <n v="3822"/>
    <n v="3332784"/>
    <n v="2109"/>
    <n v="0.72589999999999999"/>
    <n v="2419267.9056000002"/>
    <n v="1839048"/>
    <n v="3108570.6143999994"/>
    <n v="0.42196531817894756"/>
  </r>
  <r>
    <s v="ORD-1408"/>
    <x v="66"/>
    <x v="0"/>
    <x v="24"/>
    <n v="972"/>
    <n v="6875207.04"/>
    <n v="3211"/>
    <n v="3121092"/>
    <n v="2109"/>
    <n v="1.0777000000000001"/>
    <n v="3363600.8484000005"/>
    <n v="2049948"/>
    <n v="1461658.1915999996"/>
    <n v="0.21259842548683444"/>
  </r>
  <r>
    <s v="ORD-1415"/>
    <x v="107"/>
    <x v="0"/>
    <x v="13"/>
    <n v="57"/>
    <n v="507971.78"/>
    <n v="4853"/>
    <n v="276621"/>
    <n v="2109"/>
    <n v="1.0345"/>
    <n v="286164.42449999996"/>
    <n v="120213"/>
    <n v="101594.35550000006"/>
    <n v="0.19999999901569346"/>
  </r>
  <r>
    <s v="ORD-1423"/>
    <x v="43"/>
    <x v="0"/>
    <x v="29"/>
    <n v="800"/>
    <n v="6871492.4000000004"/>
    <n v="3677"/>
    <n v="2941600"/>
    <n v="1885"/>
    <n v="1.1209"/>
    <n v="3297239.44"/>
    <n v="1508000"/>
    <n v="2066252.9600000004"/>
    <n v="0.30069930078071544"/>
  </r>
  <r>
    <s v="ORD-1433"/>
    <x v="302"/>
    <x v="0"/>
    <x v="24"/>
    <n v="892"/>
    <n v="6858069.21"/>
    <n v="3211"/>
    <n v="2864212"/>
    <n v="2109"/>
    <n v="0.76"/>
    <n v="2176801.12"/>
    <n v="1881228"/>
    <n v="2800040.09"/>
    <n v="0.40828402342705433"/>
  </r>
  <r>
    <s v="ORD-1439"/>
    <x v="303"/>
    <x v="0"/>
    <x v="19"/>
    <n v="658"/>
    <n v="6226104.75"/>
    <n v="3822"/>
    <n v="2514876"/>
    <n v="2109"/>
    <n v="1.0150999999999999"/>
    <n v="2552850.6275999998"/>
    <n v="1387722"/>
    <n v="2285532.1224000002"/>
    <n v="0.36708860743147637"/>
  </r>
  <r>
    <s v="ORD-1441"/>
    <x v="90"/>
    <x v="0"/>
    <x v="2"/>
    <n v="47"/>
    <n v="377408.41"/>
    <n v="2401"/>
    <n v="112847"/>
    <n v="2109"/>
    <n v="1.1609"/>
    <n v="131004.08230000001"/>
    <n v="99123"/>
    <n v="147281.32769999997"/>
    <n v="0.39024389440606261"/>
  </r>
  <r>
    <s v="ORD-1444"/>
    <x v="265"/>
    <x v="0"/>
    <x v="8"/>
    <n v="20"/>
    <n v="178817.3"/>
    <n v="3506"/>
    <n v="70120"/>
    <n v="2109"/>
    <n v="1.3304"/>
    <n v="93287.648000000001"/>
    <n v="42180"/>
    <n v="43349.651999999987"/>
    <n v="0.24242426208202444"/>
  </r>
  <r>
    <s v="ORD-1448"/>
    <x v="304"/>
    <x v="0"/>
    <x v="24"/>
    <n v="221"/>
    <n v="1757185.44"/>
    <n v="3211"/>
    <n v="709631"/>
    <n v="2109"/>
    <n v="0.80840000000000001"/>
    <n v="573665.70039999997"/>
    <n v="466089"/>
    <n v="717430.73959999997"/>
    <n v="0.40828402243077999"/>
  </r>
  <r>
    <s v="ORD-1449"/>
    <x v="305"/>
    <x v="0"/>
    <x v="5"/>
    <n v="723"/>
    <n v="3221155.48"/>
    <n v="545"/>
    <n v="394035"/>
    <n v="2109"/>
    <n v="0.69720000000000004"/>
    <n v="274721.20199999999"/>
    <n v="1524807"/>
    <n v="1421627.2779999999"/>
    <n v="0.44134078184887865"/>
  </r>
  <r>
    <s v="ORD-1452"/>
    <x v="298"/>
    <x v="0"/>
    <x v="4"/>
    <n v="826"/>
    <n v="2499507.5299999998"/>
    <n v="374"/>
    <n v="308924"/>
    <n v="2109"/>
    <n v="0.78239999999999998"/>
    <n v="241702.13759999999"/>
    <n v="1742034"/>
    <n v="515771.39239999978"/>
    <n v="0.20634920527724909"/>
  </r>
  <r>
    <s v="ORD-1453"/>
    <x v="306"/>
    <x v="0"/>
    <x v="27"/>
    <n v="765"/>
    <n v="4950889.8099999996"/>
    <n v="3051"/>
    <n v="2334015"/>
    <n v="2109"/>
    <n v="0.78180000000000005"/>
    <n v="1824732.9270000001"/>
    <n v="1613385"/>
    <n v="1512771.8829999994"/>
    <n v="0.30555555487105451"/>
  </r>
  <r>
    <s v="ORD-1454"/>
    <x v="149"/>
    <x v="0"/>
    <x v="3"/>
    <n v="14"/>
    <n v="138918.07999999999"/>
    <n v="4299"/>
    <n v="60186"/>
    <n v="2109"/>
    <n v="1.1123000000000001"/>
    <n v="66944.887799999997"/>
    <n v="29526"/>
    <n v="42447.19219999999"/>
    <n v="0.3055555633939081"/>
  </r>
  <r>
    <s v="ORD-1456"/>
    <x v="307"/>
    <x v="0"/>
    <x v="8"/>
    <n v="278"/>
    <n v="1948270.57"/>
    <n v="3506"/>
    <n v="974668"/>
    <n v="2109"/>
    <n v="0.94799999999999995"/>
    <n v="923985.26399999997"/>
    <n v="586302"/>
    <n v="437983.3060000001"/>
    <n v="0.22480620132757026"/>
  </r>
  <r>
    <s v="ORD-1457"/>
    <x v="68"/>
    <x v="0"/>
    <x v="10"/>
    <n v="411"/>
    <n v="2845232.9"/>
    <n v="1536"/>
    <n v="631296"/>
    <n v="2109"/>
    <n v="1.2938000000000001"/>
    <n v="816770.7648"/>
    <n v="866799"/>
    <n v="1161663.1351999999"/>
    <n v="0.40828402314622469"/>
  </r>
  <r>
    <s v="ORD-1461"/>
    <x v="120"/>
    <x v="0"/>
    <x v="15"/>
    <n v="200"/>
    <n v="2361759.06"/>
    <n v="2513"/>
    <n v="502600"/>
    <n v="4414"/>
    <n v="1.2751999999999999"/>
    <n v="640915.5199999999"/>
    <n v="882800"/>
    <n v="838043.54"/>
    <n v="0.35483871077009865"/>
  </r>
  <r>
    <s v="ORD-1464"/>
    <x v="284"/>
    <x v="0"/>
    <x v="22"/>
    <n v="513"/>
    <n v="5405649.1600000001"/>
    <n v="4978"/>
    <n v="2553714"/>
    <n v="2109"/>
    <n v="0.94199999999999995"/>
    <n v="2405598.588"/>
    <n v="1081917"/>
    <n v="1918133.5720000002"/>
    <n v="0.35483870951033014"/>
  </r>
  <r>
    <s v="ORD-1477"/>
    <x v="21"/>
    <x v="0"/>
    <x v="19"/>
    <n v="601"/>
    <n v="3956379.19"/>
    <n v="3822"/>
    <n v="2297022"/>
    <n v="2109"/>
    <n v="0.76300000000000001"/>
    <n v="1752627.7860000001"/>
    <n v="1267509"/>
    <n v="936242.4040000001"/>
    <n v="0.23664122143964672"/>
  </r>
  <r>
    <s v="ORD-1478"/>
    <x v="308"/>
    <x v="0"/>
    <x v="29"/>
    <n v="658"/>
    <n v="5018678.87"/>
    <n v="3677"/>
    <n v="2419466"/>
    <n v="1885"/>
    <n v="0.91790000000000005"/>
    <n v="2220827.8414000003"/>
    <n v="1240330"/>
    <n v="1557521.0285999998"/>
    <n v="0.31034482758208431"/>
  </r>
  <r>
    <s v="ORD-1488"/>
    <x v="191"/>
    <x v="0"/>
    <x v="28"/>
    <n v="322"/>
    <n v="3886504.69"/>
    <n v="4420"/>
    <n v="1423240"/>
    <n v="2109"/>
    <n v="1.2403"/>
    <n v="1765244.5719999999"/>
    <n v="679098"/>
    <n v="1442162.1179999998"/>
    <n v="0.37106918247408566"/>
  </r>
  <r>
    <s v="ORD-1490"/>
    <x v="293"/>
    <x v="0"/>
    <x v="27"/>
    <n v="18"/>
    <n v="165788.01"/>
    <n v="3051"/>
    <n v="54918"/>
    <n v="2109"/>
    <n v="1.3485"/>
    <n v="74056.922999999995"/>
    <n v="37962"/>
    <n v="53769.087000000014"/>
    <n v="0.32432434046346303"/>
  </r>
  <r>
    <s v="ORD-1504"/>
    <x v="140"/>
    <x v="0"/>
    <x v="15"/>
    <n v="728"/>
    <n v="7928009.5800000001"/>
    <n v="2513"/>
    <n v="1829464"/>
    <n v="4414"/>
    <n v="1.4775"/>
    <n v="2703033.06"/>
    <n v="3213392"/>
    <n v="2011584.5199999996"/>
    <n v="0.25373134324592977"/>
  </r>
  <r>
    <s v="ORD-1524"/>
    <x v="165"/>
    <x v="0"/>
    <x v="23"/>
    <n v="765"/>
    <n v="5278400.34"/>
    <n v="3776"/>
    <n v="2888640"/>
    <n v="2109"/>
    <n v="0.76559999999999995"/>
    <n v="2211542.784"/>
    <n v="1613385"/>
    <n v="1453472.5559999999"/>
    <n v="0.27536231857699522"/>
  </r>
  <r>
    <s v="ORD-1527"/>
    <x v="309"/>
    <x v="0"/>
    <x v="5"/>
    <n v="96"/>
    <n v="451126.37"/>
    <n v="545"/>
    <n v="52320"/>
    <n v="2109"/>
    <n v="1.3560000000000001"/>
    <n v="70945.919999999998"/>
    <n v="202464"/>
    <n v="177716.45"/>
    <n v="0.39393939662627131"/>
  </r>
  <r>
    <s v="ORD-1536"/>
    <x v="35"/>
    <x v="0"/>
    <x v="2"/>
    <n v="776"/>
    <n v="6251678.71"/>
    <n v="2401"/>
    <n v="1863176"/>
    <n v="2109"/>
    <n v="1.05"/>
    <n v="1956334.8"/>
    <n v="1636584"/>
    <n v="2658759.91"/>
    <n v="0.42528735613798047"/>
  </r>
  <r>
    <s v="ORD-1541"/>
    <x v="38"/>
    <x v="0"/>
    <x v="1"/>
    <n v="182"/>
    <n v="1108795.3700000001"/>
    <n v="2418"/>
    <n v="440076"/>
    <n v="2109"/>
    <n v="1.1930000000000001"/>
    <n v="525010.66800000006"/>
    <n v="383838"/>
    <n v="199946.70200000005"/>
    <n v="0.18032786518580071"/>
  </r>
  <r>
    <s v="ORD-1542"/>
    <x v="81"/>
    <x v="0"/>
    <x v="27"/>
    <n v="401"/>
    <n v="4167120.4"/>
    <n v="3051"/>
    <n v="1223451"/>
    <n v="2109"/>
    <n v="1.244"/>
    <n v="1521973.044"/>
    <n v="845709"/>
    <n v="1799438.3559999997"/>
    <n v="0.43181818216723467"/>
  </r>
  <r>
    <s v="ORD-1547"/>
    <x v="253"/>
    <x v="0"/>
    <x v="2"/>
    <n v="810"/>
    <n v="5773560.8899999997"/>
    <n v="2401"/>
    <n v="1944810"/>
    <n v="2109"/>
    <n v="0.93179999999999996"/>
    <n v="1812173.9579999999"/>
    <n v="1708290"/>
    <n v="2253096.932"/>
    <n v="0.39024390232073919"/>
  </r>
  <r>
    <s v="ORD-1551"/>
    <x v="245"/>
    <x v="0"/>
    <x v="25"/>
    <n v="967"/>
    <n v="6944281.7300000004"/>
    <n v="2914"/>
    <n v="2817838"/>
    <n v="2109"/>
    <n v="0.72589999999999999"/>
    <n v="2045468.6041999999"/>
    <n v="2039403"/>
    <n v="2859410.1258000005"/>
    <n v="0.41176470612461746"/>
  </r>
  <r>
    <s v="ORD-1555"/>
    <x v="310"/>
    <x v="0"/>
    <x v="27"/>
    <n v="349"/>
    <n v="1965142.43"/>
    <n v="3051"/>
    <n v="1064799"/>
    <n v="2109"/>
    <n v="0.79710000000000003"/>
    <n v="848751.28289999999"/>
    <n v="736041"/>
    <n v="380350.14709999994"/>
    <n v="0.19354838677011313"/>
  </r>
  <r>
    <s v="ORD-1568"/>
    <x v="198"/>
    <x v="0"/>
    <x v="16"/>
    <n v="397"/>
    <n v="1777846.44"/>
    <n v="897"/>
    <n v="356109"/>
    <n v="2109"/>
    <n v="1.2404999999999999"/>
    <n v="441753.2145"/>
    <n v="837273"/>
    <n v="498820.22549999994"/>
    <n v="0.28057554031494414"/>
  </r>
  <r>
    <s v="ORD-1572"/>
    <x v="311"/>
    <x v="0"/>
    <x v="28"/>
    <n v="178"/>
    <n v="1748736.54"/>
    <n v="4420"/>
    <n v="786760"/>
    <n v="2109"/>
    <n v="0.97560000000000002"/>
    <n v="767563.05599999998"/>
    <n v="375402"/>
    <n v="605771.48400000005"/>
    <n v="0.34640523037278104"/>
  </r>
  <r>
    <s v="ORD-1575"/>
    <x v="91"/>
    <x v="0"/>
    <x v="19"/>
    <n v="65"/>
    <n v="586919.07999999996"/>
    <n v="3822"/>
    <n v="248430"/>
    <n v="2109"/>
    <n v="1.2796000000000001"/>
    <n v="317891.02799999999"/>
    <n v="137085"/>
    <n v="131943.05199999997"/>
    <n v="0.22480620667503257"/>
  </r>
  <r>
    <s v="ORD-1576"/>
    <x v="312"/>
    <x v="0"/>
    <x v="17"/>
    <n v="109"/>
    <n v="548886.87"/>
    <n v="2039"/>
    <n v="222251"/>
    <n v="2109"/>
    <n v="0.89510000000000001"/>
    <n v="198936.8701"/>
    <n v="229881"/>
    <n v="120068.9999"/>
    <n v="0.21874999469380638"/>
  </r>
  <r>
    <s v="ORD-1577"/>
    <x v="34"/>
    <x v="0"/>
    <x v="23"/>
    <n v="128"/>
    <n v="891156.64"/>
    <n v="3776"/>
    <n v="483328"/>
    <n v="2109"/>
    <n v="0.90480000000000005"/>
    <n v="437315.17440000002"/>
    <n v="269952"/>
    <n v="183889.4656"/>
    <n v="0.20634920657719613"/>
  </r>
  <r>
    <s v="ORD-1591"/>
    <x v="313"/>
    <x v="0"/>
    <x v="13"/>
    <n v="402"/>
    <n v="4482531.51"/>
    <n v="4853"/>
    <n v="1950906"/>
    <n v="2109"/>
    <n v="1.2801"/>
    <n v="2497354.7705999999"/>
    <n v="847818"/>
    <n v="1137358.7393999998"/>
    <n v="0.25373134285005838"/>
  </r>
  <r>
    <s v="ORD-1599"/>
    <x v="314"/>
    <x v="0"/>
    <x v="19"/>
    <n v="809"/>
    <n v="6516874.3399999999"/>
    <n v="3822"/>
    <n v="3091998"/>
    <n v="2109"/>
    <n v="0.85329999999999995"/>
    <n v="2638401.8933999999"/>
    <n v="1706181"/>
    <n v="2172291.4465999999"/>
    <n v="0.3333333333231035"/>
  </r>
  <r>
    <s v="ORD-1602"/>
    <x v="177"/>
    <x v="0"/>
    <x v="28"/>
    <n v="955"/>
    <n v="11345620.640000001"/>
    <n v="4420"/>
    <n v="4221100"/>
    <n v="2109"/>
    <n v="1.4992000000000001"/>
    <n v="6328273.1200000001"/>
    <n v="2014095"/>
    <n v="3003252.5200000005"/>
    <n v="0.26470588214555357"/>
  </r>
  <r>
    <s v="ORD-1603"/>
    <x v="315"/>
    <x v="0"/>
    <x v="18"/>
    <n v="993"/>
    <n v="8445313.3599999994"/>
    <n v="2418"/>
    <n v="2401074"/>
    <n v="2109"/>
    <n v="1.4883999999999999"/>
    <n v="3573758.5415999996"/>
    <n v="2094237"/>
    <n v="2777317.8183999993"/>
    <n v="0.32885906064236314"/>
  </r>
  <r>
    <s v="ORD-1605"/>
    <x v="44"/>
    <x v="0"/>
    <x v="1"/>
    <n v="176"/>
    <n v="1359360.33"/>
    <n v="2418"/>
    <n v="425568"/>
    <n v="2109"/>
    <n v="1.3932"/>
    <n v="592901.33759999997"/>
    <n v="371184"/>
    <n v="395274.9924000001"/>
    <n v="0.29078014392254636"/>
  </r>
  <r>
    <s v="ORD-1609"/>
    <x v="72"/>
    <x v="0"/>
    <x v="16"/>
    <n v="395"/>
    <n v="1780469.42"/>
    <n v="897"/>
    <n v="354315"/>
    <n v="2109"/>
    <n v="0.67600000000000005"/>
    <n v="239516.94"/>
    <n v="833055"/>
    <n v="707897.48"/>
    <n v="0.39759036131044589"/>
  </r>
  <r>
    <s v="ORD-1610"/>
    <x v="316"/>
    <x v="0"/>
    <x v="12"/>
    <n v="703"/>
    <n v="5889395.4000000004"/>
    <n v="3908"/>
    <n v="2747324"/>
    <n v="2109"/>
    <n v="0.81710000000000005"/>
    <n v="2244838.4404000002"/>
    <n v="1482627"/>
    <n v="2161929.9596000002"/>
    <n v="0.36708860804285615"/>
  </r>
  <r>
    <s v="ORD-1628"/>
    <x v="1"/>
    <x v="0"/>
    <x v="24"/>
    <n v="791"/>
    <n v="8526513.3300000001"/>
    <n v="3211"/>
    <n v="2539901"/>
    <n v="2109"/>
    <n v="1.3654999999999999"/>
    <n v="3468234.8155"/>
    <n v="1668219"/>
    <n v="3390059.5144999996"/>
    <n v="0.39759036118225355"/>
  </r>
  <r>
    <s v="ORD-1629"/>
    <x v="288"/>
    <x v="0"/>
    <x v="3"/>
    <n v="449"/>
    <n v="5182076.22"/>
    <n v="4299"/>
    <n v="1930251"/>
    <n v="2109"/>
    <n v="1.0793999999999999"/>
    <n v="2083512.9293999998"/>
    <n v="946941"/>
    <n v="2151622.2905999999"/>
    <n v="0.41520467844450193"/>
  </r>
  <r>
    <s v="ORD-1649"/>
    <x v="57"/>
    <x v="0"/>
    <x v="5"/>
    <n v="128"/>
    <n v="579883.57999999996"/>
    <n v="545"/>
    <n v="69760"/>
    <n v="2109"/>
    <n v="1.23"/>
    <n v="85804.800000000003"/>
    <n v="269952"/>
    <n v="224126.77999999997"/>
    <n v="0.38650306325279976"/>
  </r>
  <r>
    <s v="ORD-1652"/>
    <x v="317"/>
    <x v="0"/>
    <x v="9"/>
    <n v="881"/>
    <n v="6241515.71"/>
    <n v="2418"/>
    <n v="2130258"/>
    <n v="2109"/>
    <n v="0.87180000000000002"/>
    <n v="1857158.9244000001"/>
    <n v="1858029"/>
    <n v="2526327.7856000001"/>
    <n v="0.40476190447656507"/>
  </r>
  <r>
    <s v="ORD-1654"/>
    <x v="8"/>
    <x v="0"/>
    <x v="24"/>
    <n v="592"/>
    <n v="6732391.96"/>
    <n v="3211"/>
    <n v="1900912"/>
    <n v="2109"/>
    <n v="1.3904000000000001"/>
    <n v="2643028.0448000003"/>
    <n v="1248528"/>
    <n v="2840835.9151999997"/>
    <n v="0.42196531813337851"/>
  </r>
  <r>
    <s v="ORD-1664"/>
    <x v="318"/>
    <x v="0"/>
    <x v="24"/>
    <n v="596"/>
    <n v="4053757.62"/>
    <n v="3211"/>
    <n v="1913756"/>
    <n v="2109"/>
    <n v="0.83489999999999998"/>
    <n v="1597794.8843999999"/>
    <n v="1256964"/>
    <n v="1198998.7356000002"/>
    <n v="0.29577464860861619"/>
  </r>
  <r>
    <s v="ORD-1676"/>
    <x v="131"/>
    <x v="0"/>
    <x v="6"/>
    <n v="530"/>
    <n v="4654237.13"/>
    <n v="2844"/>
    <n v="1507320"/>
    <n v="2109"/>
    <n v="1.1762999999999999"/>
    <n v="1773060.5159999998"/>
    <n v="1117770"/>
    <n v="1763406.6140000001"/>
    <n v="0.37888198747621615"/>
  </r>
  <r>
    <s v="ORD-1695"/>
    <x v="319"/>
    <x v="0"/>
    <x v="13"/>
    <n v="579"/>
    <n v="7971242.54"/>
    <n v="4853"/>
    <n v="2809887"/>
    <n v="2109"/>
    <n v="1.1958"/>
    <n v="3360062.8745999997"/>
    <n v="1221111"/>
    <n v="3390068.6654000003"/>
    <n v="0.42528735619177388"/>
  </r>
  <r>
    <s v="ORD-1698"/>
    <x v="320"/>
    <x v="0"/>
    <x v="24"/>
    <n v="596"/>
    <n v="5316275.5599999996"/>
    <n v="3211"/>
    <n v="1913756"/>
    <n v="2109"/>
    <n v="1.0793999999999999"/>
    <n v="2065708.2263999998"/>
    <n v="1256964"/>
    <n v="1993603.3335999995"/>
    <n v="0.37499999973665771"/>
  </r>
  <r>
    <s v="ORD-1700"/>
    <x v="308"/>
    <x v="0"/>
    <x v="29"/>
    <n v="367"/>
    <n v="3108046.1"/>
    <n v="3677"/>
    <n v="1349459"/>
    <n v="1885"/>
    <n v="0.91790000000000005"/>
    <n v="1238668.4161"/>
    <n v="691795"/>
    <n v="1177582.6839000001"/>
    <n v="0.37888198759342728"/>
  </r>
  <r>
    <s v="ORD-1704"/>
    <x v="321"/>
    <x v="0"/>
    <x v="13"/>
    <n v="563"/>
    <n v="4961935.96"/>
    <n v="4853"/>
    <n v="2732239"/>
    <n v="2109"/>
    <n v="0.96240000000000003"/>
    <n v="2629506.8136"/>
    <n v="1187367"/>
    <n v="1145062.1464"/>
    <n v="0.23076923112889186"/>
  </r>
  <r>
    <s v="ORD-1715"/>
    <x v="312"/>
    <x v="0"/>
    <x v="3"/>
    <n v="414"/>
    <n v="3625332.3"/>
    <n v="4299"/>
    <n v="1779786"/>
    <n v="2109"/>
    <n v="0.89510000000000001"/>
    <n v="1593086.4486"/>
    <n v="873126"/>
    <n v="1159119.8513999998"/>
    <n v="0.31972789126116796"/>
  </r>
  <r>
    <s v="ORD-1726"/>
    <x v="248"/>
    <x v="0"/>
    <x v="18"/>
    <n v="14"/>
    <n v="77708.08"/>
    <n v="2418"/>
    <n v="33852"/>
    <n v="2109"/>
    <n v="0.88009999999999999"/>
    <n v="29793.145199999999"/>
    <n v="29526"/>
    <n v="18388.934800000003"/>
    <n v="0.23664121929148169"/>
  </r>
  <r>
    <s v="ORD-1728"/>
    <x v="322"/>
    <x v="0"/>
    <x v="14"/>
    <n v="377"/>
    <n v="3622999.27"/>
    <n v="4717"/>
    <n v="1778309"/>
    <n v="2109"/>
    <n v="0.7802"/>
    <n v="1387436.6817999999"/>
    <n v="795093"/>
    <n v="1440469.5882000001"/>
    <n v="0.39759036114848573"/>
  </r>
  <r>
    <s v="ORD-1739"/>
    <x v="163"/>
    <x v="0"/>
    <x v="26"/>
    <n v="949"/>
    <n v="8642828.9499999993"/>
    <n v="2418"/>
    <n v="2294682"/>
    <n v="2109"/>
    <n v="1.3304"/>
    <n v="3052844.9328000001"/>
    <n v="2001441"/>
    <n v="3588543.0171999987"/>
    <n v="0.41520467869493116"/>
  </r>
  <r>
    <s v="ORD-1743"/>
    <x v="323"/>
    <x v="0"/>
    <x v="24"/>
    <n v="503"/>
    <n v="2617736.37"/>
    <n v="3211"/>
    <n v="1615133"/>
    <n v="2109"/>
    <n v="0.63980000000000004"/>
    <n v="1033362.0934"/>
    <n v="1060827"/>
    <n v="523547.27659999998"/>
    <n v="0.20000000099322451"/>
  </r>
  <r>
    <s v="ORD-1746"/>
    <x v="300"/>
    <x v="0"/>
    <x v="24"/>
    <n v="348"/>
    <n v="2794002.29"/>
    <n v="3211"/>
    <n v="1117428"/>
    <n v="2109"/>
    <n v="1.0676000000000001"/>
    <n v="1192966.1328"/>
    <n v="733932"/>
    <n v="867104.15720000002"/>
    <n v="0.31034482695431148"/>
  </r>
  <r>
    <s v="ORD-1752"/>
    <x v="324"/>
    <x v="0"/>
    <x v="10"/>
    <n v="156"/>
    <n v="1085952.3799999999"/>
    <n v="1536"/>
    <n v="239616"/>
    <n v="2109"/>
    <n v="1.3904000000000001"/>
    <n v="333162.08640000003"/>
    <n v="329004"/>
    <n v="423786.29359999986"/>
    <n v="0.39024390148672994"/>
  </r>
  <r>
    <s v="ORD-1755"/>
    <x v="305"/>
    <x v="0"/>
    <x v="21"/>
    <n v="163"/>
    <n v="598109.39"/>
    <n v="1289"/>
    <n v="210107"/>
    <n v="2109"/>
    <n v="0.69720000000000004"/>
    <n v="146486.6004"/>
    <n v="343767"/>
    <n v="107855.78960000002"/>
    <n v="0.18032786544280807"/>
  </r>
  <r>
    <s v="ORD-1759"/>
    <x v="3"/>
    <x v="0"/>
    <x v="25"/>
    <n v="613"/>
    <n v="4693530.2"/>
    <n v="2914"/>
    <n v="1786282"/>
    <n v="2109"/>
    <n v="0.99360000000000004"/>
    <n v="1774849.7952000001"/>
    <n v="1292817"/>
    <n v="1625863.4048000001"/>
    <n v="0.34640522922383671"/>
  </r>
  <r>
    <s v="ORD-1764"/>
    <x v="325"/>
    <x v="0"/>
    <x v="11"/>
    <n v="384"/>
    <n v="2098779.79"/>
    <n v="1530"/>
    <n v="587520"/>
    <n v="2109"/>
    <n v="0.63980000000000004"/>
    <n v="375895.29600000003"/>
    <n v="809856"/>
    <n v="913028.49399999995"/>
    <n v="0.43502824753234354"/>
  </r>
  <r>
    <s v="ORD-1765"/>
    <x v="326"/>
    <x v="0"/>
    <x v="2"/>
    <n v="812"/>
    <n v="5192621.8899999997"/>
    <n v="2401"/>
    <n v="1949612"/>
    <n v="2109"/>
    <n v="0.6976"/>
    <n v="1360049.3311999999"/>
    <n v="1712508"/>
    <n v="2120064.5587999998"/>
    <n v="0.40828402369963429"/>
  </r>
  <r>
    <s v="ORD-1766"/>
    <x v="83"/>
    <x v="0"/>
    <x v="13"/>
    <n v="324"/>
    <n v="3635962.64"/>
    <n v="4853"/>
    <n v="1572372"/>
    <n v="2109"/>
    <n v="1.0768"/>
    <n v="1693130.1695999999"/>
    <n v="683316"/>
    <n v="1259516.4704000002"/>
    <n v="0.3464052288502063"/>
  </r>
  <r>
    <s v="ORD-1768"/>
    <x v="208"/>
    <x v="0"/>
    <x v="24"/>
    <n v="356"/>
    <n v="3459788.04"/>
    <n v="3211"/>
    <n v="1143116"/>
    <n v="2109"/>
    <n v="1.1341000000000001"/>
    <n v="1296407.8556000001"/>
    <n v="750804"/>
    <n v="1412576.1843999997"/>
    <n v="0.40828402435890254"/>
  </r>
  <r>
    <s v="ORD-1770"/>
    <x v="327"/>
    <x v="0"/>
    <x v="6"/>
    <n v="624"/>
    <n v="5254405.13"/>
    <n v="2844"/>
    <n v="1774656"/>
    <n v="2109"/>
    <n v="1.1443000000000001"/>
    <n v="2030738.8608000001"/>
    <n v="1316016"/>
    <n v="1907650.2692"/>
    <n v="0.36305732466426699"/>
  </r>
  <r>
    <s v="ORD-1773"/>
    <x v="289"/>
    <x v="0"/>
    <x v="27"/>
    <n v="216"/>
    <n v="1229681.6599999999"/>
    <n v="3051"/>
    <n v="659016"/>
    <n v="2109"/>
    <n v="0.80149999999999999"/>
    <n v="528201.32400000002"/>
    <n v="455544"/>
    <n v="245936.33599999989"/>
    <n v="0.20000000325287434"/>
  </r>
  <r>
    <s v="ORD-1776"/>
    <x v="312"/>
    <x v="0"/>
    <x v="25"/>
    <n v="695"/>
    <n v="4885022.18"/>
    <n v="2914"/>
    <n v="2025230"/>
    <n v="2109"/>
    <n v="0.89510000000000001"/>
    <n v="1812783.3729999999"/>
    <n v="1465755"/>
    <n v="1606483.807"/>
    <n v="0.32885906098383366"/>
  </r>
  <r>
    <s v="ORD-1779"/>
    <x v="106"/>
    <x v="0"/>
    <x v="6"/>
    <n v="423"/>
    <n v="3196443.8"/>
    <n v="2844"/>
    <n v="1203012"/>
    <n v="2109"/>
    <n v="0.82140000000000002"/>
    <n v="988154.05680000002"/>
    <n v="892107"/>
    <n v="1316182.7431999999"/>
    <n v="0.41176470651540942"/>
  </r>
  <r>
    <s v="ORD-1782"/>
    <x v="328"/>
    <x v="0"/>
    <x v="11"/>
    <n v="505"/>
    <n v="3502324.44"/>
    <n v="1530"/>
    <n v="772650"/>
    <n v="2109"/>
    <n v="1.1538999999999999"/>
    <n v="891560.83499999996"/>
    <n v="1065045"/>
    <n v="1545718.605"/>
    <n v="0.44134078138117894"/>
  </r>
  <r>
    <s v="ORD-1783"/>
    <x v="28"/>
    <x v="0"/>
    <x v="16"/>
    <n v="610"/>
    <n v="2260486.0699999998"/>
    <n v="897"/>
    <n v="547170"/>
    <n v="2109"/>
    <n v="0.82669999999999999"/>
    <n v="452345.43900000001"/>
    <n v="1286490"/>
    <n v="521650.63099999982"/>
    <n v="0.23076923053102463"/>
  </r>
  <r>
    <s v="ORD-1795"/>
    <x v="28"/>
    <x v="0"/>
    <x v="8"/>
    <n v="725"/>
    <n v="5663380.9400000004"/>
    <n v="3506"/>
    <n v="2541850"/>
    <n v="2109"/>
    <n v="0.82669999999999999"/>
    <n v="2101347.395"/>
    <n v="1529025"/>
    <n v="2033008.5450000004"/>
    <n v="0.35897435940447264"/>
  </r>
  <r>
    <s v="ORD-1801"/>
    <x v="58"/>
    <x v="0"/>
    <x v="17"/>
    <n v="159"/>
    <n v="883077.79"/>
    <n v="2039"/>
    <n v="324201"/>
    <n v="2109"/>
    <n v="0.99839999999999995"/>
    <n v="323682.27840000001"/>
    <n v="335331"/>
    <n v="224064.51160000009"/>
    <n v="0.2537313407010271"/>
  </r>
  <r>
    <s v="ORD-1803"/>
    <x v="329"/>
    <x v="0"/>
    <x v="12"/>
    <n v="266"/>
    <n v="2587256.2599999998"/>
    <n v="3908"/>
    <n v="1039528"/>
    <n v="2109"/>
    <n v="1.1086"/>
    <n v="1152420.7408"/>
    <n v="560994"/>
    <n v="873841.51919999975"/>
    <n v="0.33774834472716664"/>
  </r>
  <r>
    <s v="ORD-1805"/>
    <x v="330"/>
    <x v="0"/>
    <x v="5"/>
    <n v="352"/>
    <n v="1719262.76"/>
    <n v="545"/>
    <n v="191840"/>
    <n v="2109"/>
    <n v="1.3106"/>
    <n v="251425.50399999999"/>
    <n v="742368"/>
    <n v="725469.25600000005"/>
    <n v="0.42196531727355047"/>
  </r>
  <r>
    <s v="ORD-1809"/>
    <x v="331"/>
    <x v="0"/>
    <x v="10"/>
    <n v="303"/>
    <n v="1460472.48"/>
    <n v="1536"/>
    <n v="465408"/>
    <n v="2109"/>
    <n v="0.65149999999999997"/>
    <n v="303213.31199999998"/>
    <n v="639027"/>
    <n v="518232.16800000006"/>
    <n v="0.35483870808712537"/>
  </r>
  <r>
    <s v="ORD-1812"/>
    <x v="34"/>
    <x v="0"/>
    <x v="13"/>
    <n v="918"/>
    <n v="7339403.6799999997"/>
    <n v="4853"/>
    <n v="4455054"/>
    <n v="2109"/>
    <n v="0.90480000000000005"/>
    <n v="4030932.8592000003"/>
    <n v="1936062"/>
    <n v="1372408.8207999994"/>
    <n v="0.18699187027140052"/>
  </r>
  <r>
    <s v="ORD-1813"/>
    <x v="183"/>
    <x v="0"/>
    <x v="15"/>
    <n v="181"/>
    <n v="1854968.57"/>
    <n v="2513"/>
    <n v="454853"/>
    <n v="4414"/>
    <n v="1.0178"/>
    <n v="462949.38339999999"/>
    <n v="798934"/>
    <n v="593085.18660000013"/>
    <n v="0.31972788983696909"/>
  </r>
  <r>
    <s v="ORD-1820"/>
    <x v="292"/>
    <x v="0"/>
    <x v="23"/>
    <n v="563"/>
    <n v="6278686.6799999997"/>
    <n v="3776"/>
    <n v="2125888"/>
    <n v="2109"/>
    <n v="1.2534000000000001"/>
    <n v="2664588.0192"/>
    <n v="1187367"/>
    <n v="2426731.6607999997"/>
    <n v="0.38650306735802908"/>
  </r>
  <r>
    <s v="ORD-1822"/>
    <x v="322"/>
    <x v="0"/>
    <x v="7"/>
    <n v="665"/>
    <n v="2327908.94"/>
    <n v="775"/>
    <n v="515375"/>
    <n v="2109"/>
    <n v="0.7802"/>
    <n v="402095.57500000001"/>
    <n v="1402485"/>
    <n v="523328.36499999999"/>
    <n v="0.22480620096763751"/>
  </r>
  <r>
    <s v="ORD-1823"/>
    <x v="182"/>
    <x v="0"/>
    <x v="2"/>
    <n v="242"/>
    <n v="2146992.92"/>
    <n v="2401"/>
    <n v="581042"/>
    <n v="2109"/>
    <n v="1.1975"/>
    <n v="695797.79500000004"/>
    <n v="510378"/>
    <n v="940817.125"/>
    <n v="0.43820224847318084"/>
  </r>
  <r>
    <s v="ORD-1824"/>
    <x v="79"/>
    <x v="0"/>
    <x v="13"/>
    <n v="169"/>
    <n v="2561096.17"/>
    <n v="4853"/>
    <n v="820157"/>
    <n v="2109"/>
    <n v="1.4023000000000001"/>
    <n v="1150106.1611000001"/>
    <n v="356421"/>
    <n v="1054569.0088999998"/>
    <n v="0.41176470499348716"/>
  </r>
  <r>
    <s v="ORD-1832"/>
    <x v="309"/>
    <x v="0"/>
    <x v="17"/>
    <n v="338"/>
    <n v="2668743.92"/>
    <n v="2039"/>
    <n v="689182"/>
    <n v="2109"/>
    <n v="1.3560000000000001"/>
    <n v="934530.79200000002"/>
    <n v="712842"/>
    <n v="1021371.128"/>
    <n v="0.38271604867956011"/>
  </r>
  <r>
    <s v="ORD-1840"/>
    <x v="179"/>
    <x v="0"/>
    <x v="3"/>
    <n v="707"/>
    <n v="4157813.78"/>
    <n v="4299"/>
    <n v="3039393"/>
    <n v="2109"/>
    <n v="0.64939999999999998"/>
    <n v="1973781.8141999999"/>
    <n v="1491063"/>
    <n v="692968.96579999989"/>
    <n v="0.16666666725992715"/>
  </r>
  <r>
    <s v="ORD-1844"/>
    <x v="228"/>
    <x v="0"/>
    <x v="9"/>
    <n v="620"/>
    <n v="3522264.14"/>
    <n v="2418"/>
    <n v="1499160"/>
    <n v="2109"/>
    <n v="0.80600000000000005"/>
    <n v="1208322.96"/>
    <n v="1307580"/>
    <n v="1006361.1800000002"/>
    <n v="0.28571428490311918"/>
  </r>
  <r>
    <s v="ORD-1849"/>
    <x v="328"/>
    <x v="0"/>
    <x v="9"/>
    <n v="458"/>
    <n v="3859338.81"/>
    <n v="2418"/>
    <n v="1107444"/>
    <n v="2109"/>
    <n v="1.1538999999999999"/>
    <n v="1277879.6316"/>
    <n v="965922"/>
    <n v="1615537.1784000001"/>
    <n v="0.41860465171234862"/>
  </r>
  <r>
    <s v="ORD-1855"/>
    <x v="141"/>
    <x v="0"/>
    <x v="17"/>
    <n v="546"/>
    <n v="2772901.9"/>
    <n v="2039"/>
    <n v="1113294"/>
    <n v="2109"/>
    <n v="0.60429999999999995"/>
    <n v="672763.56419999991"/>
    <n v="1151514"/>
    <n v="948624.3358"/>
    <n v="0.34210526373111144"/>
  </r>
  <r>
    <s v="ORD-1859"/>
    <x v="332"/>
    <x v="0"/>
    <x v="7"/>
    <n v="648"/>
    <n v="2919089.75"/>
    <n v="775"/>
    <n v="502200"/>
    <n v="2109"/>
    <n v="0.80149999999999999"/>
    <n v="402513.3"/>
    <n v="1366632"/>
    <n v="1149944.4500000002"/>
    <n v="0.39393939497749264"/>
  </r>
  <r>
    <s v="ORD-1864"/>
    <x v="208"/>
    <x v="0"/>
    <x v="17"/>
    <n v="207"/>
    <n v="1345396.9"/>
    <n v="2039"/>
    <n v="422073"/>
    <n v="2109"/>
    <n v="1.1341000000000001"/>
    <n v="478672.98930000007"/>
    <n v="436563"/>
    <n v="430160.91069999989"/>
    <n v="0.31972788899691973"/>
  </r>
  <r>
    <s v="ORD-1865"/>
    <x v="11"/>
    <x v="0"/>
    <x v="5"/>
    <n v="118"/>
    <n v="541992.47"/>
    <n v="545"/>
    <n v="64310"/>
    <n v="2109"/>
    <n v="0.86499999999999999"/>
    <n v="55628.15"/>
    <n v="248862"/>
    <n v="237502.31999999995"/>
    <n v="0.43820225030063603"/>
  </r>
  <r>
    <s v="ORD-1866"/>
    <x v="279"/>
    <x v="0"/>
    <x v="16"/>
    <n v="116"/>
    <n v="516521"/>
    <n v="897"/>
    <n v="104052"/>
    <n v="2109"/>
    <n v="1.2201"/>
    <n v="126953.8452"/>
    <n v="244644"/>
    <n v="144923.15480000002"/>
    <n v="0.28057553284377601"/>
  </r>
  <r>
    <s v="ORD-1875"/>
    <x v="16"/>
    <x v="0"/>
    <x v="11"/>
    <n v="949"/>
    <n v="4719770.2699999996"/>
    <n v="1530"/>
    <n v="1451970"/>
    <n v="2109"/>
    <n v="1.3304"/>
    <n v="1931700.888"/>
    <n v="2001441"/>
    <n v="786628.38199999928"/>
    <n v="0.1666666674435405"/>
  </r>
  <r>
    <s v="ORD-1885"/>
    <x v="333"/>
    <x v="0"/>
    <x v="2"/>
    <n v="212"/>
    <n v="1638795.01"/>
    <n v="2401"/>
    <n v="509012"/>
    <n v="2109"/>
    <n v="1.0044"/>
    <n v="511251.65279999998"/>
    <n v="447108"/>
    <n v="680435.35719999997"/>
    <n v="0.41520467968718061"/>
  </r>
  <r>
    <s v="ORD-1889"/>
    <x v="301"/>
    <x v="0"/>
    <x v="10"/>
    <n v="159"/>
    <n v="891590.5"/>
    <n v="1536"/>
    <n v="244224"/>
    <n v="2109"/>
    <n v="0.6895"/>
    <n v="168392.448"/>
    <n v="335331"/>
    <n v="387867.05200000003"/>
    <n v="0.43502824671191542"/>
  </r>
  <r>
    <s v="ORD-1894"/>
    <x v="65"/>
    <x v="0"/>
    <x v="11"/>
    <n v="937"/>
    <n v="5221549.72"/>
    <n v="1530"/>
    <n v="1433610"/>
    <n v="2109"/>
    <n v="0.97140000000000004"/>
    <n v="1392608.754"/>
    <n v="1976133"/>
    <n v="1852807.966"/>
    <n v="0.35483870983804405"/>
  </r>
  <r>
    <s v="ORD-1914"/>
    <x v="73"/>
    <x v="0"/>
    <x v="9"/>
    <n v="675"/>
    <n v="6066347.1299999999"/>
    <n v="2418"/>
    <n v="1632150"/>
    <n v="2109"/>
    <n v="1.2396"/>
    <n v="2023213.1400000001"/>
    <n v="1423575"/>
    <n v="2619558.9899999998"/>
    <n v="0.43181818215536238"/>
  </r>
  <r>
    <s v="ORD-1916"/>
    <x v="334"/>
    <x v="0"/>
    <x v="4"/>
    <n v="770"/>
    <n v="2965612.25"/>
    <n v="374"/>
    <n v="287980"/>
    <n v="2109"/>
    <n v="0.79720000000000002"/>
    <n v="229577.65600000002"/>
    <n v="1623930"/>
    <n v="1112104.594"/>
    <n v="0.37500000008429962"/>
  </r>
  <r>
    <s v="ORD-1918"/>
    <x v="335"/>
    <x v="0"/>
    <x v="9"/>
    <n v="342"/>
    <n v="2595030.38"/>
    <n v="2418"/>
    <n v="826956"/>
    <n v="2109"/>
    <n v="1.1138999999999999"/>
    <n v="921146.28839999996"/>
    <n v="721278"/>
    <n v="952606.09159999993"/>
    <n v="0.36708860865050835"/>
  </r>
  <r>
    <s v="ORD-1921"/>
    <x v="322"/>
    <x v="0"/>
    <x v="5"/>
    <n v="50"/>
    <n v="210339.35"/>
    <n v="545"/>
    <n v="27250"/>
    <n v="2109"/>
    <n v="0.7802"/>
    <n v="21260.45"/>
    <n v="105450"/>
    <n v="83628.899999999994"/>
    <n v="0.39759037003775088"/>
  </r>
  <r>
    <s v="ORD-1923"/>
    <x v="41"/>
    <x v="0"/>
    <x v="18"/>
    <n v="442"/>
    <n v="3430295.98"/>
    <n v="2418"/>
    <n v="1068756"/>
    <n v="2109"/>
    <n v="1.4536"/>
    <n v="1553543.7216"/>
    <n v="932178"/>
    <n v="944574.25839999993"/>
    <n v="0.27536231972612463"/>
  </r>
  <r>
    <s v="ORD-1927"/>
    <x v="266"/>
    <x v="0"/>
    <x v="29"/>
    <n v="266"/>
    <n v="1854608.42"/>
    <n v="3677"/>
    <n v="978082"/>
    <n v="1885"/>
    <n v="0.98040000000000005"/>
    <n v="958911.5928000001"/>
    <n v="501410"/>
    <n v="394286.82719999983"/>
    <n v="0.21259842398429304"/>
  </r>
  <r>
    <s v="ORD-1929"/>
    <x v="336"/>
    <x v="0"/>
    <x v="5"/>
    <n v="820"/>
    <n v="4056739.26"/>
    <n v="545"/>
    <n v="446900"/>
    <n v="2109"/>
    <n v="1.23"/>
    <n v="549687"/>
    <n v="1729380"/>
    <n v="1777672.2599999998"/>
    <n v="0.4382022471910112"/>
  </r>
  <r>
    <s v="ORD-1935"/>
    <x v="248"/>
    <x v="0"/>
    <x v="4"/>
    <n v="232"/>
    <n v="922013.6"/>
    <n v="374"/>
    <n v="86768"/>
    <n v="2109"/>
    <n v="0.88009999999999999"/>
    <n v="76364.516799999998"/>
    <n v="489288"/>
    <n v="356361.08319999999"/>
    <n v="0.38650306589837718"/>
  </r>
  <r>
    <s v="ORD-1936"/>
    <x v="282"/>
    <x v="0"/>
    <x v="29"/>
    <n v="625"/>
    <n v="6866395.5899999999"/>
    <n v="3677"/>
    <n v="2298125"/>
    <n v="1885"/>
    <n v="1.4275"/>
    <n v="3280573.4375"/>
    <n v="1178125"/>
    <n v="2407697.1524999999"/>
    <n v="0.3506493502947155"/>
  </r>
  <r>
    <s v="ORD-1944"/>
    <x v="109"/>
    <x v="0"/>
    <x v="7"/>
    <n v="224"/>
    <n v="1164461.76"/>
    <n v="775"/>
    <n v="173600"/>
    <n v="2109"/>
    <n v="1.3440000000000001"/>
    <n v="233318.40000000002"/>
    <n v="472416"/>
    <n v="458727.36"/>
    <n v="0.39393939393939392"/>
  </r>
  <r>
    <s v="ORD-1947"/>
    <x v="205"/>
    <x v="0"/>
    <x v="7"/>
    <n v="756"/>
    <n v="3728776.37"/>
    <n v="775"/>
    <n v="585900"/>
    <n v="2109"/>
    <n v="1.0445"/>
    <n v="611972.55000000005"/>
    <n v="1594404"/>
    <n v="1522399.8200000003"/>
    <n v="0.40828402374798367"/>
  </r>
  <r>
    <s v="ORD-1949"/>
    <x v="337"/>
    <x v="0"/>
    <x v="28"/>
    <n v="825"/>
    <n v="7259524.4699999997"/>
    <n v="4420"/>
    <n v="3646500"/>
    <n v="2109"/>
    <n v="0.66700000000000004"/>
    <n v="2432215.5"/>
    <n v="1739925"/>
    <n v="3087383.9699999997"/>
    <n v="0.42528735632183906"/>
  </r>
  <r>
    <s v="ORD-1963"/>
    <x v="296"/>
    <x v="0"/>
    <x v="7"/>
    <n v="35"/>
    <n v="175859.38"/>
    <n v="775"/>
    <n v="27125"/>
    <n v="2109"/>
    <n v="0.96240000000000003"/>
    <n v="26105.100000000002"/>
    <n v="73815"/>
    <n v="75939.28"/>
    <n v="0.43181819474173055"/>
  </r>
  <r>
    <s v="ORD-1976"/>
    <x v="137"/>
    <x v="0"/>
    <x v="10"/>
    <n v="374"/>
    <n v="2379724.75"/>
    <n v="1536"/>
    <n v="574464"/>
    <n v="2109"/>
    <n v="1.1074999999999999"/>
    <n v="636218.88"/>
    <n v="788766"/>
    <n v="954739.87000000011"/>
    <n v="0.40119760489106993"/>
  </r>
  <r>
    <s v="ORD-1978"/>
    <x v="32"/>
    <x v="0"/>
    <x v="8"/>
    <n v="476"/>
    <n v="4994004.05"/>
    <n v="3506"/>
    <n v="1668856"/>
    <n v="2109"/>
    <n v="1.4204000000000001"/>
    <n v="2370443.0624000002"/>
    <n v="1003884"/>
    <n v="1619676.9875999996"/>
    <n v="0.32432432400610484"/>
  </r>
  <r>
    <s v="ORD-1980"/>
    <x v="296"/>
    <x v="0"/>
    <x v="18"/>
    <n v="726"/>
    <n v="3929127.61"/>
    <n v="2418"/>
    <n v="1755468"/>
    <n v="2109"/>
    <n v="0.96240000000000003"/>
    <n v="1689462.4032000001"/>
    <n v="1531134"/>
    <n v="708531.20679999981"/>
    <n v="0.18032786845525739"/>
  </r>
  <r>
    <s v="ORD-1981"/>
    <x v="176"/>
    <x v="0"/>
    <x v="26"/>
    <n v="40"/>
    <n v="273992.38"/>
    <n v="2418"/>
    <n v="96720"/>
    <n v="2109"/>
    <n v="1.3069"/>
    <n v="126403.368"/>
    <n v="84360"/>
    <n v="63229.011999999988"/>
    <n v="0.23076923526121415"/>
  </r>
  <r>
    <s v="ORD-1988"/>
    <x v="338"/>
    <x v="0"/>
    <x v="8"/>
    <n v="616"/>
    <n v="6086129.4100000001"/>
    <n v="3506"/>
    <n v="2159696"/>
    <n v="2109"/>
    <n v="1.3154999999999999"/>
    <n v="2841080.088"/>
    <n v="1299144"/>
    <n v="1945905.3220000002"/>
    <n v="0.31972789122799805"/>
  </r>
  <r>
    <s v="ORD-1989"/>
    <x v="58"/>
    <x v="0"/>
    <x v="18"/>
    <n v="325"/>
    <n v="1911022.93"/>
    <n v="2418"/>
    <n v="785850"/>
    <n v="2109"/>
    <n v="0.99839999999999995"/>
    <n v="784592.64"/>
    <n v="685425"/>
    <n v="441005.29000000004"/>
    <n v="0.2307692299641847"/>
  </r>
  <r>
    <s v="ORD-1990"/>
    <x v="271"/>
    <x v="0"/>
    <x v="0"/>
    <n v="516"/>
    <n v="2031935.59"/>
    <n v="739"/>
    <n v="381324"/>
    <n v="1681"/>
    <n v="1.0557000000000001"/>
    <n v="402563.74680000002"/>
    <n v="867396"/>
    <n v="761975.8432"/>
    <n v="0.37499999849896815"/>
  </r>
  <r>
    <s v="ORD-1993"/>
    <x v="267"/>
    <x v="0"/>
    <x v="17"/>
    <n v="220"/>
    <n v="1174470.21"/>
    <n v="2039"/>
    <n v="448580"/>
    <n v="2109"/>
    <n v="0.64400000000000002"/>
    <n v="288885.52"/>
    <n v="463980"/>
    <n v="421604.68999999994"/>
    <n v="0.35897435831939917"/>
  </r>
  <r>
    <s v="ORD-1998"/>
    <x v="339"/>
    <x v="0"/>
    <x v="28"/>
    <n v="335"/>
    <n v="4114792.46"/>
    <n v="4420"/>
    <n v="1480700"/>
    <n v="2109"/>
    <n v="1.1017999999999999"/>
    <n v="1631435.2599999998"/>
    <n v="706515"/>
    <n v="1776842.2000000002"/>
    <n v="0.43181818214958045"/>
  </r>
  <r>
    <s v="ORD-1000"/>
    <x v="47"/>
    <x v="3"/>
    <x v="4"/>
    <n v="238"/>
    <n v="770797.51"/>
    <n v="374"/>
    <n v="89012"/>
    <n v="2109"/>
    <n v="1.0221"/>
    <n v="90979.165200000003"/>
    <n v="501942"/>
    <n v="177876.34479999996"/>
    <n v="0.23076922601890601"/>
  </r>
  <r>
    <s v="ORD-1007"/>
    <x v="318"/>
    <x v="3"/>
    <x v="21"/>
    <n v="653"/>
    <n v="2703904.48"/>
    <n v="1289"/>
    <n v="841717"/>
    <n v="2109"/>
    <n v="0.83489999999999998"/>
    <n v="702749.5233"/>
    <n v="1377177"/>
    <n v="623977.95669999998"/>
    <n v="0.230769230686729"/>
  </r>
  <r>
    <s v="ORD-1010"/>
    <x v="340"/>
    <x v="3"/>
    <x v="17"/>
    <n v="696"/>
    <n v="5289432.37"/>
    <n v="2039"/>
    <n v="1419144"/>
    <n v="2109"/>
    <n v="1.2806999999999999"/>
    <n v="1817497.7208"/>
    <n v="1467864"/>
    <n v="2004070.6491999999"/>
    <n v="0.37888198752033575"/>
  </r>
  <r>
    <s v="ORD-1019"/>
    <x v="341"/>
    <x v="3"/>
    <x v="2"/>
    <n v="891"/>
    <n v="6328929.6900000004"/>
    <n v="2401"/>
    <n v="2139291"/>
    <n v="2109"/>
    <n v="0.93659999999999999"/>
    <n v="2003659.9505999999"/>
    <n v="1879119"/>
    <n v="2446150.7394000003"/>
    <n v="0.38650306753526287"/>
  </r>
  <r>
    <s v="ORD-1020"/>
    <x v="86"/>
    <x v="3"/>
    <x v="20"/>
    <n v="666"/>
    <n v="5439438.21"/>
    <n v="3901"/>
    <n v="2598066"/>
    <n v="2109"/>
    <n v="0.76790000000000003"/>
    <n v="1995054.8814000001"/>
    <n v="1404594"/>
    <n v="2039789.3285999997"/>
    <n v="0.37499999997242356"/>
  </r>
  <r>
    <s v="ORD-1030"/>
    <x v="164"/>
    <x v="3"/>
    <x v="27"/>
    <n v="612"/>
    <n v="6439662.0300000003"/>
    <n v="3051"/>
    <n v="1867212"/>
    <n v="2109"/>
    <n v="1.3255999999999999"/>
    <n v="2475176.2271999996"/>
    <n v="1290708"/>
    <n v="2673777.8028000006"/>
    <n v="0.41520467849770071"/>
  </r>
  <r>
    <s v="ORD-1051"/>
    <x v="313"/>
    <x v="3"/>
    <x v="12"/>
    <n v="171"/>
    <n v="1520111.08"/>
    <n v="3908"/>
    <n v="668268"/>
    <n v="2109"/>
    <n v="1.2801"/>
    <n v="855449.86679999996"/>
    <n v="360639"/>
    <n v="304022.21320000011"/>
    <n v="0.19999999815802941"/>
  </r>
  <r>
    <s v="ORD-1055"/>
    <x v="284"/>
    <x v="3"/>
    <x v="16"/>
    <n v="939"/>
    <n v="4077458.93"/>
    <n v="897"/>
    <n v="842283"/>
    <n v="2109"/>
    <n v="0.94199999999999995"/>
    <n v="793430.58600000001"/>
    <n v="1980351"/>
    <n v="1303677.344"/>
    <n v="0.31972789091955367"/>
  </r>
  <r>
    <s v="ORD-1056"/>
    <x v="127"/>
    <x v="3"/>
    <x v="1"/>
    <n v="13"/>
    <n v="118120.98"/>
    <n v="2418"/>
    <n v="31434"/>
    <n v="2109"/>
    <n v="1.4191"/>
    <n v="44607.989399999999"/>
    <n v="27417"/>
    <n v="46095.99059999999"/>
    <n v="0.39024388893488687"/>
  </r>
  <r>
    <s v="ORD-1059"/>
    <x v="342"/>
    <x v="3"/>
    <x v="11"/>
    <n v="575"/>
    <n v="2646814.5699999998"/>
    <n v="1530"/>
    <n v="879750"/>
    <n v="2109"/>
    <n v="0.74029999999999996"/>
    <n v="651278.92499999993"/>
    <n v="1212675"/>
    <n v="782860.64500000002"/>
    <n v="0.29577464695609562"/>
  </r>
  <r>
    <s v="ORD-1067"/>
    <x v="343"/>
    <x v="3"/>
    <x v="27"/>
    <n v="128"/>
    <n v="952087.9"/>
    <n v="3051"/>
    <n v="390528"/>
    <n v="2109"/>
    <n v="1.2134"/>
    <n v="473866.6752"/>
    <n v="269952"/>
    <n v="208269.22480000003"/>
    <n v="0.2187499965076754"/>
  </r>
  <r>
    <s v="ORD-1068"/>
    <x v="70"/>
    <x v="3"/>
    <x v="1"/>
    <n v="121"/>
    <n v="1053251.74"/>
    <n v="2418"/>
    <n v="292578"/>
    <n v="2109"/>
    <n v="1.1967000000000001"/>
    <n v="350128.09260000003"/>
    <n v="255189"/>
    <n v="447934.6473999999"/>
    <n v="0.42528735570852216"/>
  </r>
  <r>
    <s v="ORD-1071"/>
    <x v="195"/>
    <x v="3"/>
    <x v="15"/>
    <n v="81"/>
    <n v="926141.36"/>
    <n v="2513"/>
    <n v="203553"/>
    <n v="4414"/>
    <n v="1.198"/>
    <n v="243856.49399999998"/>
    <n v="357534"/>
    <n v="324750.86600000004"/>
    <n v="0.35064935011648768"/>
  </r>
  <r>
    <s v="ORD-1073"/>
    <x v="344"/>
    <x v="3"/>
    <x v="3"/>
    <n v="723"/>
    <n v="8730641.4499999993"/>
    <n v="4299"/>
    <n v="3108177"/>
    <n v="2109"/>
    <n v="1.2649999999999999"/>
    <n v="3931843.9049999998"/>
    <n v="1524807"/>
    <n v="3273990.5449999999"/>
    <n v="0.37500000014317392"/>
  </r>
  <r>
    <s v="ORD-1076"/>
    <x v="167"/>
    <x v="3"/>
    <x v="14"/>
    <n v="462"/>
    <n v="7333376.8399999999"/>
    <n v="4717"/>
    <n v="2179254"/>
    <n v="2109"/>
    <n v="1.4758"/>
    <n v="3216143.0532"/>
    <n v="974358"/>
    <n v="3142875.7867999999"/>
    <n v="0.42857142832987155"/>
  </r>
  <r>
    <s v="ORD-1078"/>
    <x v="127"/>
    <x v="3"/>
    <x v="29"/>
    <n v="848"/>
    <n v="10842066.060000001"/>
    <n v="3677"/>
    <n v="3118096"/>
    <n v="1885"/>
    <n v="1.4191"/>
    <n v="4424890.0335999997"/>
    <n v="1598480"/>
    <n v="4818696.0264000008"/>
    <n v="0.44444444441984893"/>
  </r>
  <r>
    <s v="ORD-1084"/>
    <x v="344"/>
    <x v="3"/>
    <x v="20"/>
    <n v="922"/>
    <n v="8767374.3000000007"/>
    <n v="3901"/>
    <n v="3596722"/>
    <n v="2109"/>
    <n v="1.2649999999999999"/>
    <n v="4549853.33"/>
    <n v="1944498"/>
    <n v="2273022.9700000007"/>
    <n v="0.25925925963945678"/>
  </r>
  <r>
    <s v="ORD-1087"/>
    <x v="304"/>
    <x v="3"/>
    <x v="14"/>
    <n v="89"/>
    <n v="927656.98"/>
    <n v="4717"/>
    <n v="419813"/>
    <n v="2109"/>
    <n v="0.80840000000000001"/>
    <n v="339376.82919999998"/>
    <n v="187701"/>
    <n v="400579.15079999994"/>
    <n v="0.43181818219057649"/>
  </r>
  <r>
    <s v="ORD-1088"/>
    <x v="9"/>
    <x v="3"/>
    <x v="16"/>
    <n v="563"/>
    <n v="2435955.15"/>
    <n v="897"/>
    <n v="505011"/>
    <n v="2109"/>
    <n v="1.0698000000000001"/>
    <n v="540260.76780000003"/>
    <n v="1187367"/>
    <n v="708327.38219999988"/>
    <n v="0.29078014108757294"/>
  </r>
  <r>
    <s v="ORD-1097"/>
    <x v="46"/>
    <x v="3"/>
    <x v="17"/>
    <n v="475"/>
    <n v="3915727.9"/>
    <n v="2039"/>
    <n v="968525"/>
    <n v="2109"/>
    <n v="1.4012"/>
    <n v="1357097.23"/>
    <n v="1001775"/>
    <n v="1556855.67"/>
    <n v="0.39759036116886465"/>
  </r>
  <r>
    <s v="ORD-1098"/>
    <x v="220"/>
    <x v="3"/>
    <x v="21"/>
    <n v="93"/>
    <n v="419732.02"/>
    <n v="1289"/>
    <n v="119877"/>
    <n v="2109"/>
    <n v="0.9768"/>
    <n v="117095.8536"/>
    <n v="196137"/>
    <n v="106499.16639999999"/>
    <n v="0.25373133648464558"/>
  </r>
  <r>
    <s v="ORD-1105"/>
    <x v="116"/>
    <x v="3"/>
    <x v="23"/>
    <n v="710"/>
    <n v="6647867.3499999996"/>
    <n v="3776"/>
    <n v="2680960"/>
    <n v="2109"/>
    <n v="1.2254"/>
    <n v="3285248.3840000001"/>
    <n v="1497390"/>
    <n v="1865228.9659999995"/>
    <n v="0.28057553916144246"/>
  </r>
  <r>
    <s v="ORD-1107"/>
    <x v="158"/>
    <x v="3"/>
    <x v="27"/>
    <n v="879"/>
    <n v="8652144.4700000007"/>
    <n v="3051"/>
    <n v="2681829"/>
    <n v="2109"/>
    <n v="1.1523000000000001"/>
    <n v="3090271.5567000001"/>
    <n v="1853811"/>
    <n v="3708061.9133000001"/>
    <n v="0.42857142829238953"/>
  </r>
  <r>
    <s v="ORD-1108"/>
    <x v="345"/>
    <x v="3"/>
    <x v="28"/>
    <n v="922"/>
    <n v="11727884.26"/>
    <n v="4420"/>
    <n v="4075240"/>
    <n v="2109"/>
    <n v="1.3214999999999999"/>
    <n v="5385429.6599999992"/>
    <n v="1944498"/>
    <n v="4397956.6000000006"/>
    <n v="0.37500000021316721"/>
  </r>
  <r>
    <s v="ORD-1109"/>
    <x v="257"/>
    <x v="3"/>
    <x v="10"/>
    <n v="837"/>
    <n v="4883790.82"/>
    <n v="1536"/>
    <n v="1285632"/>
    <n v="2109"/>
    <n v="1.3210999999999999"/>
    <n v="1698448.4351999999"/>
    <n v="1765233"/>
    <n v="1420109.3848000001"/>
    <n v="0.29078014131653573"/>
  </r>
  <r>
    <s v="ORD-1110"/>
    <x v="299"/>
    <x v="3"/>
    <x v="0"/>
    <n v="882"/>
    <n v="2595463.85"/>
    <n v="739"/>
    <n v="651798"/>
    <n v="1681"/>
    <n v="0.93659999999999999"/>
    <n v="610474.00679999997"/>
    <n v="1482642"/>
    <n v="502347.8432"/>
    <n v="0.19354838758397655"/>
  </r>
  <r>
    <s v="ORD-1113"/>
    <x v="107"/>
    <x v="3"/>
    <x v="0"/>
    <n v="296"/>
    <n v="1035129.34"/>
    <n v="739"/>
    <n v="218744"/>
    <n v="1681"/>
    <n v="1.0345"/>
    <n v="226290.66800000001"/>
    <n v="497576"/>
    <n v="311262.67200000002"/>
    <n v="0.30069930391500643"/>
  </r>
  <r>
    <s v="ORD-1117"/>
    <x v="177"/>
    <x v="3"/>
    <x v="15"/>
    <n v="773"/>
    <n v="11193995.890000001"/>
    <n v="2513"/>
    <n v="1942549"/>
    <n v="4414"/>
    <n v="1.4992000000000001"/>
    <n v="2912269.4608"/>
    <n v="3412022"/>
    <n v="4869704.4292000011"/>
    <n v="0.43502824880883539"/>
  </r>
  <r>
    <s v="ORD-1120"/>
    <x v="217"/>
    <x v="3"/>
    <x v="8"/>
    <n v="862"/>
    <n v="8395652.8800000008"/>
    <n v="3506"/>
    <n v="3022172"/>
    <n v="2109"/>
    <n v="1.1567000000000001"/>
    <n v="3495746.3524000002"/>
    <n v="1817958"/>
    <n v="3081948.5276000006"/>
    <n v="0.36708860783677377"/>
  </r>
  <r>
    <s v="ORD-1123"/>
    <x v="22"/>
    <x v="3"/>
    <x v="26"/>
    <n v="500"/>
    <n v="3167669.34"/>
    <n v="2418"/>
    <n v="1209000"/>
    <n v="2109"/>
    <n v="0.98599999999999999"/>
    <n v="1192074"/>
    <n v="1054500"/>
    <n v="921095.33999999985"/>
    <n v="0.29078014184397161"/>
  </r>
  <r>
    <s v="ORD-1135"/>
    <x v="281"/>
    <x v="3"/>
    <x v="14"/>
    <n v="137"/>
    <n v="1375022.56"/>
    <n v="4717"/>
    <n v="646229"/>
    <n v="2109"/>
    <n v="0.79720000000000002"/>
    <n v="515173.75880000001"/>
    <n v="288933"/>
    <n v="570915.8012000001"/>
    <n v="0.41520467940540562"/>
  </r>
  <r>
    <s v="ORD-1136"/>
    <x v="309"/>
    <x v="3"/>
    <x v="7"/>
    <n v="562"/>
    <n v="2930175.27"/>
    <n v="775"/>
    <n v="435550"/>
    <n v="2109"/>
    <n v="1.3560000000000001"/>
    <n v="590605.80000000005"/>
    <n v="1185258"/>
    <n v="1154311.4699999997"/>
    <n v="0.39393939393939387"/>
  </r>
  <r>
    <s v="ORD-1145"/>
    <x v="219"/>
    <x v="3"/>
    <x v="10"/>
    <n v="784"/>
    <n v="4066099.25"/>
    <n v="1536"/>
    <n v="1204224"/>
    <n v="2109"/>
    <n v="1.3721000000000001"/>
    <n v="1652315.7504"/>
    <n v="1653456"/>
    <n v="760327.49959999975"/>
    <n v="0.18699186932045492"/>
  </r>
  <r>
    <s v="ORD-1148"/>
    <x v="138"/>
    <x v="3"/>
    <x v="2"/>
    <n v="24"/>
    <n v="186015.06"/>
    <n v="2401"/>
    <n v="57624"/>
    <n v="2109"/>
    <n v="1.1909000000000001"/>
    <n v="68624.421600000001"/>
    <n v="50616"/>
    <n v="66774.638399999996"/>
    <n v="0.35897436691416273"/>
  </r>
  <r>
    <s v="ORD-1150"/>
    <x v="346"/>
    <x v="3"/>
    <x v="15"/>
    <n v="864"/>
    <n v="6423458.8399999999"/>
    <n v="2513"/>
    <n v="2171232"/>
    <n v="4414"/>
    <n v="0.70889999999999997"/>
    <n v="1539186.3647999999"/>
    <n v="3813696"/>
    <n v="1070576.4752000002"/>
    <n v="0.1666666669572682"/>
  </r>
  <r>
    <s v="ORD-1153"/>
    <x v="243"/>
    <x v="3"/>
    <x v="21"/>
    <n v="12"/>
    <n v="71003.19"/>
    <n v="1289"/>
    <n v="15468"/>
    <n v="2109"/>
    <n v="1.4037999999999999"/>
    <n v="21713.9784"/>
    <n v="25308"/>
    <n v="23981.211600000002"/>
    <n v="0.33774836877047359"/>
  </r>
  <r>
    <s v="ORD-1161"/>
    <x v="232"/>
    <x v="3"/>
    <x v="10"/>
    <n v="719"/>
    <n v="3647891.83"/>
    <n v="1536"/>
    <n v="1104384"/>
    <n v="2109"/>
    <n v="1.1677999999999999"/>
    <n v="1289699.6351999999"/>
    <n v="1516371"/>
    <n v="841821.19480000017"/>
    <n v="0.23076923166331939"/>
  </r>
  <r>
    <s v="ORD-1165"/>
    <x v="231"/>
    <x v="3"/>
    <x v="16"/>
    <n v="39"/>
    <n v="154793.85999999999"/>
    <n v="897"/>
    <n v="34983"/>
    <n v="2109"/>
    <n v="1.1606000000000001"/>
    <n v="40601.269800000002"/>
    <n v="82251"/>
    <n v="31941.590199999977"/>
    <n v="0.20634920661581785"/>
  </r>
  <r>
    <s v="ORD-1169"/>
    <x v="262"/>
    <x v="3"/>
    <x v="22"/>
    <n v="19"/>
    <n v="246831.8"/>
    <n v="4978"/>
    <n v="94582"/>
    <n v="2109"/>
    <n v="1.0676000000000001"/>
    <n v="100975.74320000001"/>
    <n v="40071"/>
    <n v="105785.05679999996"/>
    <n v="0.42857142718239694"/>
  </r>
  <r>
    <s v="ORD-1171"/>
    <x v="347"/>
    <x v="3"/>
    <x v="14"/>
    <n v="875"/>
    <n v="9291580.9499999993"/>
    <n v="4717"/>
    <n v="4127375"/>
    <n v="2109"/>
    <n v="1.2329000000000001"/>
    <n v="5088640.6375000002"/>
    <n v="1845375"/>
    <n v="2357565.3124999991"/>
    <n v="0.25373134294223626"/>
  </r>
  <r>
    <s v="ORD-1178"/>
    <x v="182"/>
    <x v="3"/>
    <x v="5"/>
    <n v="435"/>
    <n v="1850020.96"/>
    <n v="545"/>
    <n v="237075"/>
    <n v="2109"/>
    <n v="1.1975"/>
    <n v="283897.3125"/>
    <n v="917415"/>
    <n v="648708.64749999996"/>
    <n v="0.35064935021060517"/>
  </r>
  <r>
    <s v="ORD-1179"/>
    <x v="213"/>
    <x v="3"/>
    <x v="21"/>
    <n v="178"/>
    <n v="874425.5"/>
    <n v="1289"/>
    <n v="229442"/>
    <n v="2109"/>
    <n v="1.4622999999999999"/>
    <n v="335513.03659999999"/>
    <n v="375402"/>
    <n v="163510.46340000001"/>
    <n v="0.18699187455077648"/>
  </r>
  <r>
    <s v="ORD-1180"/>
    <x v="234"/>
    <x v="3"/>
    <x v="24"/>
    <n v="127"/>
    <n v="1500482.69"/>
    <n v="3211"/>
    <n v="407797"/>
    <n v="2109"/>
    <n v="1.4219999999999999"/>
    <n v="579887.33399999992"/>
    <n v="267843"/>
    <n v="652752.35600000003"/>
    <n v="0.43502824814326918"/>
  </r>
  <r>
    <s v="ORD-1191"/>
    <x v="226"/>
    <x v="3"/>
    <x v="1"/>
    <n v="417"/>
    <n v="3021495.56"/>
    <n v="2418"/>
    <n v="1008306"/>
    <n v="2109"/>
    <n v="0.96619999999999995"/>
    <n v="974225.25719999999"/>
    <n v="879453"/>
    <n v="1167817.3028000002"/>
    <n v="0.38650306763978837"/>
  </r>
  <r>
    <s v="ORD-1193"/>
    <x v="310"/>
    <x v="3"/>
    <x v="4"/>
    <n v="138"/>
    <n v="475020.15"/>
    <n v="374"/>
    <n v="51612"/>
    <n v="2109"/>
    <n v="0.79710000000000003"/>
    <n v="41139.925200000005"/>
    <n v="291042"/>
    <n v="142838.22480000003"/>
    <n v="0.3006992962298547"/>
  </r>
  <r>
    <s v="ORD-1200"/>
    <x v="188"/>
    <x v="3"/>
    <x v="14"/>
    <n v="668"/>
    <n v="9061417.8499999996"/>
    <n v="4717"/>
    <n v="3150956"/>
    <n v="2109"/>
    <n v="1.373"/>
    <n v="4326262.5880000005"/>
    <n v="1408812"/>
    <n v="3326343.2619999992"/>
    <n v="0.36708860766198959"/>
  </r>
  <r>
    <s v="ORD-1203"/>
    <x v="127"/>
    <x v="3"/>
    <x v="3"/>
    <n v="621"/>
    <n v="8157168.75"/>
    <n v="4299"/>
    <n v="2669679"/>
    <n v="2109"/>
    <n v="1.4191"/>
    <n v="3788541.4689000002"/>
    <n v="1309689"/>
    <n v="3058938.2810999993"/>
    <n v="0.37499999998161121"/>
  </r>
  <r>
    <s v="ORD-1207"/>
    <x v="348"/>
    <x v="3"/>
    <x v="19"/>
    <n v="713"/>
    <n v="5120114.47"/>
    <n v="3822"/>
    <n v="2725086"/>
    <n v="2109"/>
    <n v="0.73509999999999998"/>
    <n v="2003210.7186"/>
    <n v="1503717"/>
    <n v="1613186.7513999995"/>
    <n v="0.31506849326358899"/>
  </r>
  <r>
    <s v="ORD-1211"/>
    <x v="222"/>
    <x v="3"/>
    <x v="10"/>
    <n v="329"/>
    <n v="1617165.11"/>
    <n v="1536"/>
    <n v="505344"/>
    <n v="2109"/>
    <n v="0.73229999999999995"/>
    <n v="370063.41119999997"/>
    <n v="693861"/>
    <n v="553240.69880000013"/>
    <n v="0.34210526518222995"/>
  </r>
  <r>
    <s v="ORD-1213"/>
    <x v="349"/>
    <x v="3"/>
    <x v="8"/>
    <n v="790"/>
    <n v="7809790.8099999996"/>
    <n v="3506"/>
    <n v="2769740"/>
    <n v="2109"/>
    <n v="1.2658"/>
    <n v="3505936.892"/>
    <n v="1666110"/>
    <n v="2637743.9179999996"/>
    <n v="0.33774834463203757"/>
  </r>
  <r>
    <s v="ORD-1215"/>
    <x v="76"/>
    <x v="3"/>
    <x v="9"/>
    <n v="790"/>
    <n v="4410585.22"/>
    <n v="2418"/>
    <n v="1910220"/>
    <n v="2109"/>
    <n v="0.90390000000000004"/>
    <n v="1726647.858"/>
    <n v="1666110"/>
    <n v="1017827.3619999997"/>
    <n v="0.23076923157149648"/>
  </r>
  <r>
    <s v="ORD-1218"/>
    <x v="350"/>
    <x v="3"/>
    <x v="18"/>
    <n v="388"/>
    <n v="3454320.86"/>
    <n v="2418"/>
    <n v="938184"/>
    <n v="2109"/>
    <n v="1.4147000000000001"/>
    <n v="1327248.9048000001"/>
    <n v="818292"/>
    <n v="1308779.9551999997"/>
    <n v="0.37888198816597479"/>
  </r>
  <r>
    <s v="ORD-1220"/>
    <x v="115"/>
    <x v="3"/>
    <x v="14"/>
    <n v="687"/>
    <n v="8061300.5499999998"/>
    <n v="4717"/>
    <n v="3240579"/>
    <n v="2109"/>
    <n v="0.93489999999999995"/>
    <n v="3029617.3070999999"/>
    <n v="1448883"/>
    <n v="3582800.2429"/>
    <n v="0.44444444425285695"/>
  </r>
  <r>
    <s v="ORD-1221"/>
    <x v="178"/>
    <x v="3"/>
    <x v="17"/>
    <n v="783"/>
    <n v="5186346.01"/>
    <n v="2039"/>
    <n v="1596537"/>
    <n v="2109"/>
    <n v="1.1606000000000001"/>
    <n v="1852940.8422000001"/>
    <n v="1651347"/>
    <n v="1682058.1677999999"/>
    <n v="0.32432432478603562"/>
  </r>
  <r>
    <s v="ORD-1222"/>
    <x v="167"/>
    <x v="3"/>
    <x v="22"/>
    <n v="704"/>
    <n v="9385939.6799999997"/>
    <n v="4978"/>
    <n v="3504512"/>
    <n v="2109"/>
    <n v="1.4758"/>
    <n v="5171958.8096000003"/>
    <n v="1484736"/>
    <n v="2729244.8703999994"/>
    <n v="0.29078014172790845"/>
  </r>
  <r>
    <s v="ORD-1233"/>
    <x v="146"/>
    <x v="3"/>
    <x v="25"/>
    <n v="754"/>
    <n v="5256999.3600000003"/>
    <n v="2914"/>
    <n v="2197156"/>
    <n v="2109"/>
    <n v="0.89290000000000003"/>
    <n v="1961840.5924"/>
    <n v="1590186"/>
    <n v="1704972.7676000004"/>
    <n v="0.32432432474178585"/>
  </r>
  <r>
    <s v="ORD-1237"/>
    <x v="351"/>
    <x v="3"/>
    <x v="23"/>
    <n v="652"/>
    <n v="5925452.9299999997"/>
    <n v="3776"/>
    <n v="2461952"/>
    <n v="2109"/>
    <n v="1.2376"/>
    <n v="3046911.7952000001"/>
    <n v="1375068"/>
    <n v="1503473.1347999997"/>
    <n v="0.25373134384176094"/>
  </r>
  <r>
    <s v="ORD-1249"/>
    <x v="352"/>
    <x v="3"/>
    <x v="28"/>
    <n v="725"/>
    <n v="7455221.1699999999"/>
    <n v="4420"/>
    <n v="3204500"/>
    <n v="2109"/>
    <n v="1.0948"/>
    <n v="3508286.6"/>
    <n v="1529025"/>
    <n v="2417909.5699999998"/>
    <n v="0.32432432450558674"/>
  </r>
  <r>
    <s v="ORD-1250"/>
    <x v="353"/>
    <x v="3"/>
    <x v="2"/>
    <n v="395"/>
    <n v="2290010.5499999998"/>
    <n v="2401"/>
    <n v="948395"/>
    <n v="2109"/>
    <n v="0.72070000000000001"/>
    <n v="683508.27650000004"/>
    <n v="833055"/>
    <n v="773447.27349999966"/>
    <n v="0.33774834508950174"/>
  </r>
  <r>
    <s v="ORD-1257"/>
    <x v="231"/>
    <x v="3"/>
    <x v="20"/>
    <n v="776"/>
    <n v="9115366.3000000007"/>
    <n v="3901"/>
    <n v="3027176"/>
    <n v="2109"/>
    <n v="1.1606000000000001"/>
    <n v="3513340.4656000002"/>
    <n v="1636584"/>
    <n v="3965441.8344000001"/>
    <n v="0.4350282483327082"/>
  </r>
  <r>
    <s v="ORD-1258"/>
    <x v="31"/>
    <x v="3"/>
    <x v="24"/>
    <n v="813"/>
    <n v="5731176.0499999998"/>
    <n v="3211"/>
    <n v="2610543"/>
    <n v="2109"/>
    <n v="0.79710000000000003"/>
    <n v="2080863.8253000001"/>
    <n v="1714617"/>
    <n v="1935695.2246999997"/>
    <n v="0.33774834480961369"/>
  </r>
  <r>
    <s v="ORD-1269"/>
    <x v="143"/>
    <x v="3"/>
    <x v="4"/>
    <n v="318"/>
    <n v="1044453.16"/>
    <n v="374"/>
    <n v="118932"/>
    <n v="2109"/>
    <n v="0.86609999999999998"/>
    <n v="103007.0052"/>
    <n v="670662"/>
    <n v="270784.15480000002"/>
    <n v="0.25925926137271682"/>
  </r>
  <r>
    <s v="ORD-1273"/>
    <x v="348"/>
    <x v="3"/>
    <x v="29"/>
    <n v="986"/>
    <n v="6649884.9000000004"/>
    <n v="3677"/>
    <n v="3625522"/>
    <n v="1885"/>
    <n v="0.73509999999999998"/>
    <n v="2665121.2221999997"/>
    <n v="1858610"/>
    <n v="2126153.6778000006"/>
    <n v="0.31972789150079883"/>
  </r>
  <r>
    <s v="ORD-1275"/>
    <x v="354"/>
    <x v="3"/>
    <x v="5"/>
    <n v="26"/>
    <n v="91222.91"/>
    <n v="545"/>
    <n v="14170"/>
    <n v="2109"/>
    <n v="1.2396"/>
    <n v="17565.132000000001"/>
    <n v="54834"/>
    <n v="18823.778000000006"/>
    <n v="0.20634923836566937"/>
  </r>
  <r>
    <s v="ORD-1277"/>
    <x v="73"/>
    <x v="3"/>
    <x v="2"/>
    <n v="356"/>
    <n v="2679332.12"/>
    <n v="2401"/>
    <n v="854756"/>
    <n v="2109"/>
    <n v="1.2396"/>
    <n v="1059555.5375999999"/>
    <n v="750804"/>
    <n v="868972.58240000019"/>
    <n v="0.3243243254218145"/>
  </r>
  <r>
    <s v="ORD-1281"/>
    <x v="265"/>
    <x v="3"/>
    <x v="25"/>
    <n v="892"/>
    <n v="7368262.6399999997"/>
    <n v="2914"/>
    <n v="2599288"/>
    <n v="2109"/>
    <n v="1.3304"/>
    <n v="3458092.7552"/>
    <n v="1881228"/>
    <n v="2028941.8847999997"/>
    <n v="0.27536231862657923"/>
  </r>
  <r>
    <s v="ORD-1284"/>
    <x v="177"/>
    <x v="3"/>
    <x v="24"/>
    <n v="94"/>
    <n v="943595.52000000002"/>
    <n v="3211"/>
    <n v="301834"/>
    <n v="2109"/>
    <n v="1.4992000000000001"/>
    <n v="452509.53280000004"/>
    <n v="198246"/>
    <n v="292839.98719999997"/>
    <n v="0.31034482571515387"/>
  </r>
  <r>
    <s v="ORD-1286"/>
    <x v="157"/>
    <x v="3"/>
    <x v="14"/>
    <n v="627"/>
    <n v="5942658.8300000001"/>
    <n v="4717"/>
    <n v="2957559"/>
    <n v="2109"/>
    <n v="1.1105"/>
    <n v="3284369.2694999999"/>
    <n v="1322343"/>
    <n v="1335946.5605000001"/>
    <n v="0.22480620185628258"/>
  </r>
  <r>
    <s v="ORD-1287"/>
    <x v="246"/>
    <x v="3"/>
    <x v="14"/>
    <n v="53"/>
    <n v="654035.04"/>
    <n v="4717"/>
    <n v="250001"/>
    <n v="2109"/>
    <n v="1.2299"/>
    <n v="307476.22989999998"/>
    <n v="111777"/>
    <n v="234781.81010000006"/>
    <n v="0.35897436030338686"/>
  </r>
  <r>
    <s v="ORD-1288"/>
    <x v="288"/>
    <x v="3"/>
    <x v="28"/>
    <n v="820"/>
    <n v="9195738.5"/>
    <n v="4420"/>
    <n v="3624400"/>
    <n v="2109"/>
    <n v="1.0793999999999999"/>
    <n v="3912177.36"/>
    <n v="1729380"/>
    <n v="3554181.1400000006"/>
    <n v="0.38650306769815179"/>
  </r>
  <r>
    <s v="ORD-1289"/>
    <x v="269"/>
    <x v="3"/>
    <x v="7"/>
    <n v="830"/>
    <n v="4755798.62"/>
    <n v="775"/>
    <n v="643250"/>
    <n v="2109"/>
    <n v="1.4322999999999999"/>
    <n v="921326.97499999998"/>
    <n v="1750470"/>
    <n v="2084001.645"/>
    <n v="0.43820224772259175"/>
  </r>
  <r>
    <s v="ORD-1295"/>
    <x v="142"/>
    <x v="3"/>
    <x v="9"/>
    <n v="948"/>
    <n v="5332228.51"/>
    <n v="2418"/>
    <n v="2292264"/>
    <n v="2109"/>
    <n v="1.0345"/>
    <n v="2371347.108"/>
    <n v="1999332"/>
    <n v="961549.40199999977"/>
    <n v="0.18032786858191113"/>
  </r>
  <r>
    <s v="ORD-1297"/>
    <x v="312"/>
    <x v="3"/>
    <x v="9"/>
    <n v="76"/>
    <n v="448189.14"/>
    <n v="2418"/>
    <n v="183768"/>
    <n v="2109"/>
    <n v="0.89510000000000001"/>
    <n v="164490.73680000001"/>
    <n v="160284"/>
    <n v="123414.4032"/>
    <n v="0.2753623240402478"/>
  </r>
  <r>
    <s v="ORD-1306"/>
    <x v="218"/>
    <x v="3"/>
    <x v="23"/>
    <n v="90"/>
    <n v="893422.91"/>
    <n v="3776"/>
    <n v="339840"/>
    <n v="2109"/>
    <n v="1.1825000000000001"/>
    <n v="401860.80000000005"/>
    <n v="189810"/>
    <n v="301752.11"/>
    <n v="0.33774834585336522"/>
  </r>
  <r>
    <s v="ORD-1310"/>
    <x v="355"/>
    <x v="3"/>
    <x v="28"/>
    <n v="225"/>
    <n v="2505915.23"/>
    <n v="4420"/>
    <n v="994500"/>
    <n v="2109"/>
    <n v="1.2027000000000001"/>
    <n v="1196085.1500000001"/>
    <n v="474525"/>
    <n v="835305.07999999984"/>
    <n v="0.33333333466351928"/>
  </r>
  <r>
    <s v="ORD-1315"/>
    <x v="343"/>
    <x v="3"/>
    <x v="7"/>
    <n v="585"/>
    <n v="2747190.95"/>
    <n v="775"/>
    <n v="453375"/>
    <n v="2109"/>
    <n v="1.2134"/>
    <n v="550125.22499999998"/>
    <n v="1233765"/>
    <n v="963300.72500000009"/>
    <n v="0.350649351476642"/>
  </r>
  <r>
    <s v="ORD-1321"/>
    <x v="59"/>
    <x v="3"/>
    <x v="2"/>
    <n v="18"/>
    <n v="133068.12"/>
    <n v="2401"/>
    <n v="43218"/>
    <n v="2109"/>
    <n v="1.3209"/>
    <n v="57086.656199999998"/>
    <n v="37962"/>
    <n v="38019.463799999998"/>
    <n v="0.28571429279980809"/>
  </r>
  <r>
    <s v="ORD-1322"/>
    <x v="73"/>
    <x v="3"/>
    <x v="20"/>
    <n v="422"/>
    <n v="4513208.38"/>
    <n v="3901"/>
    <n v="1646222"/>
    <n v="2109"/>
    <n v="1.2396"/>
    <n v="2040656.7912000001"/>
    <n v="889998"/>
    <n v="1582553.5888"/>
    <n v="0.35064935087264909"/>
  </r>
  <r>
    <s v="ORD-1324"/>
    <x v="284"/>
    <x v="3"/>
    <x v="21"/>
    <n v="648"/>
    <n v="3165583.59"/>
    <n v="1289"/>
    <n v="835272"/>
    <n v="2109"/>
    <n v="0.94199999999999995"/>
    <n v="786826.22399999993"/>
    <n v="1366632"/>
    <n v="1012125.3659999999"/>
    <n v="0.3197278913111879"/>
  </r>
  <r>
    <s v="ORD-1329"/>
    <x v="239"/>
    <x v="3"/>
    <x v="18"/>
    <n v="412"/>
    <n v="3324240.86"/>
    <n v="2418"/>
    <n v="996216"/>
    <n v="2109"/>
    <n v="1.3673"/>
    <n v="1362126.1368"/>
    <n v="868908"/>
    <n v="1093206.7231999999"/>
    <n v="0.32885905962903061"/>
  </r>
  <r>
    <s v="ORD-1338"/>
    <x v="356"/>
    <x v="3"/>
    <x v="18"/>
    <n v="480"/>
    <n v="3955247.67"/>
    <n v="2418"/>
    <n v="1160640"/>
    <n v="2109"/>
    <n v="1.1684000000000001"/>
    <n v="1356091.7760000001"/>
    <n v="1012320"/>
    <n v="1586835.8939999999"/>
    <n v="0.40119760540810834"/>
  </r>
  <r>
    <s v="ORD-1339"/>
    <x v="342"/>
    <x v="3"/>
    <x v="10"/>
    <n v="505"/>
    <n v="2344171.69"/>
    <n v="1536"/>
    <n v="775680"/>
    <n v="2109"/>
    <n v="0.74029999999999996"/>
    <n v="574235.90399999998"/>
    <n v="1065045"/>
    <n v="704890.78599999985"/>
    <n v="0.30069929988788485"/>
  </r>
  <r>
    <s v="ORD-1341"/>
    <x v="246"/>
    <x v="3"/>
    <x v="26"/>
    <n v="367"/>
    <n v="2686210.04"/>
    <n v="2418"/>
    <n v="887406"/>
    <n v="2109"/>
    <n v="1.2299"/>
    <n v="1091420.6394"/>
    <n v="774003"/>
    <n v="820786.40060000005"/>
    <n v="0.30555555536528334"/>
  </r>
  <r>
    <s v="ORD-1343"/>
    <x v="286"/>
    <x v="3"/>
    <x v="9"/>
    <n v="90"/>
    <n v="603271.62"/>
    <n v="2418"/>
    <n v="217620"/>
    <n v="2109"/>
    <n v="0.90480000000000005"/>
    <n v="196902.576"/>
    <n v="189810"/>
    <n v="216559.04399999999"/>
    <n v="0.35897436050447723"/>
  </r>
  <r>
    <s v="ORD-1345"/>
    <x v="346"/>
    <x v="3"/>
    <x v="19"/>
    <n v="121"/>
    <n v="705464.26"/>
    <n v="3822"/>
    <n v="462462"/>
    <n v="2109"/>
    <n v="0.70889999999999997"/>
    <n v="327839.31179999997"/>
    <n v="255189"/>
    <n v="122435.94820000004"/>
    <n v="0.17355372219706786"/>
  </r>
  <r>
    <s v="ORD-1349"/>
    <x v="338"/>
    <x v="3"/>
    <x v="0"/>
    <n v="302"/>
    <n v="1402192.15"/>
    <n v="739"/>
    <n v="223178"/>
    <n v="1681"/>
    <n v="1.3154999999999999"/>
    <n v="293590.65899999999"/>
    <n v="507662"/>
    <n v="600939.49099999992"/>
    <n v="0.42857142724697178"/>
  </r>
  <r>
    <s v="ORD-1358"/>
    <x v="357"/>
    <x v="3"/>
    <x v="29"/>
    <n v="420"/>
    <n v="4435608.74"/>
    <n v="3677"/>
    <n v="1544340"/>
    <n v="1885"/>
    <n v="1.3524"/>
    <n v="2088565.416"/>
    <n v="791700"/>
    <n v="1555343.324"/>
    <n v="0.35064935055565788"/>
  </r>
  <r>
    <s v="ORD-1360"/>
    <x v="49"/>
    <x v="3"/>
    <x v="12"/>
    <n v="606"/>
    <n v="3814407.46"/>
    <n v="3908"/>
    <n v="2368248"/>
    <n v="2109"/>
    <n v="0.70889999999999997"/>
    <n v="1678851.0071999999"/>
    <n v="1278054"/>
    <n v="857502.45280000009"/>
    <n v="0.22480620169508583"/>
  </r>
  <r>
    <s v="ORD-1362"/>
    <x v="358"/>
    <x v="3"/>
    <x v="9"/>
    <n v="130"/>
    <n v="827822.09"/>
    <n v="2418"/>
    <n v="314340"/>
    <n v="2109"/>
    <n v="0.90720000000000001"/>
    <n v="285169.24800000002"/>
    <n v="274170"/>
    <n v="268482.84199999995"/>
    <n v="0.32432432674030232"/>
  </r>
  <r>
    <s v="ORD-1364"/>
    <x v="183"/>
    <x v="3"/>
    <x v="15"/>
    <n v="728"/>
    <n v="9085002.6199999992"/>
    <n v="2513"/>
    <n v="1829464"/>
    <n v="4414"/>
    <n v="1.0178"/>
    <n v="1862028.4592000002"/>
    <n v="3213392"/>
    <n v="4009582.1607999988"/>
    <n v="0.44134078200188775"/>
  </r>
  <r>
    <s v="ORD-1374"/>
    <x v="10"/>
    <x v="3"/>
    <x v="16"/>
    <n v="401"/>
    <n v="2110327.2200000002"/>
    <n v="897"/>
    <n v="359697"/>
    <n v="2109"/>
    <n v="1.4097"/>
    <n v="507064.86089999997"/>
    <n v="845709"/>
    <n v="757553.35910000023"/>
    <n v="0.3589743580618745"/>
  </r>
  <r>
    <s v="ORD-1382"/>
    <x v="54"/>
    <x v="3"/>
    <x v="11"/>
    <n v="622"/>
    <n v="4661265.3899999997"/>
    <n v="1530"/>
    <n v="951660"/>
    <n v="2109"/>
    <n v="1.3427"/>
    <n v="1277793.882"/>
    <n v="1311798"/>
    <n v="2071673.5079999994"/>
    <n v="0.44444444473048972"/>
  </r>
  <r>
    <s v="ORD-1386"/>
    <x v="359"/>
    <x v="3"/>
    <x v="3"/>
    <n v="198"/>
    <n v="1216312.3700000001"/>
    <n v="4299"/>
    <n v="851202"/>
    <n v="2109"/>
    <n v="0.70020000000000004"/>
    <n v="596011.64040000003"/>
    <n v="417582"/>
    <n v="202718.72960000008"/>
    <n v="0.16666666770806587"/>
  </r>
  <r>
    <s v="ORD-1395"/>
    <x v="321"/>
    <x v="3"/>
    <x v="20"/>
    <n v="299"/>
    <n v="2191416.75"/>
    <n v="3901"/>
    <n v="1166399"/>
    <n v="2109"/>
    <n v="0.96240000000000003"/>
    <n v="1122542.3976"/>
    <n v="630591"/>
    <n v="438283.35239999997"/>
    <n v="0.2000000010951819"/>
  </r>
  <r>
    <s v="ORD-1396"/>
    <x v="258"/>
    <x v="3"/>
    <x v="13"/>
    <n v="378"/>
    <n v="4939887.0999999996"/>
    <n v="4853"/>
    <n v="1834434"/>
    <n v="2109"/>
    <n v="1.4888999999999999"/>
    <n v="2731288.7825999996"/>
    <n v="797202"/>
    <n v="1411396.3174000001"/>
    <n v="0.28571428634472235"/>
  </r>
  <r>
    <s v="ORD-1419"/>
    <x v="117"/>
    <x v="3"/>
    <x v="3"/>
    <n v="783"/>
    <n v="6709668.8700000001"/>
    <n v="4299"/>
    <n v="3366117"/>
    <n v="2109"/>
    <n v="0.82079999999999997"/>
    <n v="2762908.8336"/>
    <n v="1651347"/>
    <n v="2295413.0364000001"/>
    <n v="0.34210526344499026"/>
  </r>
  <r>
    <s v="ORD-1422"/>
    <x v="124"/>
    <x v="3"/>
    <x v="2"/>
    <n v="973"/>
    <n v="8844116.1199999992"/>
    <n v="2401"/>
    <n v="2336173"/>
    <n v="2109"/>
    <n v="1.4730000000000001"/>
    <n v="3441182.8290000004"/>
    <n v="2052057"/>
    <n v="3350876.2909999993"/>
    <n v="0.37888198724826327"/>
  </r>
  <r>
    <s v="ORD-1430"/>
    <x v="45"/>
    <x v="3"/>
    <x v="13"/>
    <n v="514"/>
    <n v="5970952.8300000001"/>
    <n v="4853"/>
    <n v="2494442"/>
    <n v="2109"/>
    <n v="1.3652"/>
    <n v="3405412.2184000001"/>
    <n v="1084026"/>
    <n v="1481514.6115999999"/>
    <n v="0.24812030069244409"/>
  </r>
  <r>
    <s v="ORD-1466"/>
    <x v="34"/>
    <x v="3"/>
    <x v="4"/>
    <n v="560"/>
    <n v="2179160.69"/>
    <n v="374"/>
    <n v="209440"/>
    <n v="2109"/>
    <n v="0.90480000000000005"/>
    <n v="189501.31200000001"/>
    <n v="1181040"/>
    <n v="808619.37800000003"/>
    <n v="0.3710691835212942"/>
  </r>
  <r>
    <s v="ORD-1471"/>
    <x v="360"/>
    <x v="3"/>
    <x v="23"/>
    <n v="737"/>
    <n v="5689138.4000000004"/>
    <n v="3776"/>
    <n v="2782912"/>
    <n v="2109"/>
    <n v="0.91220000000000001"/>
    <n v="2538572.3264000001"/>
    <n v="1554333"/>
    <n v="1596233.0736000002"/>
    <n v="0.28057553910096478"/>
  </r>
  <r>
    <s v="ORD-1474"/>
    <x v="286"/>
    <x v="3"/>
    <x v="23"/>
    <n v="536"/>
    <n v="3672484.8"/>
    <n v="3776"/>
    <n v="2023936"/>
    <n v="2109"/>
    <n v="0.90480000000000005"/>
    <n v="1831257.2928000002"/>
    <n v="1130424"/>
    <n v="710803.50719999964"/>
    <n v="0.19354838642218469"/>
  </r>
  <r>
    <s v="ORD-1479"/>
    <x v="212"/>
    <x v="3"/>
    <x v="9"/>
    <n v="968"/>
    <n v="4243725.01"/>
    <n v="2418"/>
    <n v="2340624"/>
    <n v="2109"/>
    <n v="0.62619999999999998"/>
    <n v="1465698.7487999999"/>
    <n v="2041512"/>
    <n v="736514.2611999996"/>
    <n v="0.17355371977789852"/>
  </r>
  <r>
    <s v="ORD-1481"/>
    <x v="78"/>
    <x v="3"/>
    <x v="23"/>
    <n v="74"/>
    <n v="673068.63"/>
    <n v="3776"/>
    <n v="279424"/>
    <n v="2109"/>
    <n v="1.1997"/>
    <n v="335224.97279999999"/>
    <n v="156066"/>
    <n v="181777.65720000002"/>
    <n v="0.27007298973360266"/>
  </r>
  <r>
    <s v="ORD-1486"/>
    <x v="20"/>
    <x v="3"/>
    <x v="18"/>
    <n v="905"/>
    <n v="5364592.8899999997"/>
    <n v="2418"/>
    <n v="2188290"/>
    <n v="2109"/>
    <n v="0.85419999999999996"/>
    <n v="1869237.318"/>
    <n v="1908645"/>
    <n v="1586710.5719999997"/>
    <n v="0.29577464768253825"/>
  </r>
  <r>
    <s v="ORD-1487"/>
    <x v="16"/>
    <x v="3"/>
    <x v="29"/>
    <n v="390"/>
    <n v="4308063.12"/>
    <n v="3677"/>
    <n v="1434030"/>
    <n v="1885"/>
    <n v="1.3304"/>
    <n v="1907833.5120000001"/>
    <n v="735150"/>
    <n v="1665079.608"/>
    <n v="0.38650306683528812"/>
  </r>
  <r>
    <s v="ORD-1492"/>
    <x v="261"/>
    <x v="3"/>
    <x v="16"/>
    <n v="316"/>
    <n v="1378722.36"/>
    <n v="897"/>
    <n v="283452"/>
    <n v="2109"/>
    <n v="1.3904000000000001"/>
    <n v="394111.66080000001"/>
    <n v="666444"/>
    <n v="318166.69920000015"/>
    <n v="0.23076923130484381"/>
  </r>
  <r>
    <s v="ORD-1496"/>
    <x v="10"/>
    <x v="3"/>
    <x v="15"/>
    <n v="332"/>
    <n v="4252949.0599999996"/>
    <n v="2513"/>
    <n v="834316"/>
    <n v="4414"/>
    <n v="1.4097"/>
    <n v="1176135.2652"/>
    <n v="1465448"/>
    <n v="1611365.7947999993"/>
    <n v="0.37888198801986112"/>
  </r>
  <r>
    <s v="ORD-1498"/>
    <x v="44"/>
    <x v="3"/>
    <x v="17"/>
    <n v="540"/>
    <n v="4490399.41"/>
    <n v="2039"/>
    <n v="1101060"/>
    <n v="2109"/>
    <n v="1.3932"/>
    <n v="1533996.7919999999"/>
    <n v="1138860"/>
    <n v="1817542.6180000002"/>
    <n v="0.40476190468767237"/>
  </r>
  <r>
    <s v="ORD-1499"/>
    <x v="183"/>
    <x v="3"/>
    <x v="28"/>
    <n v="65"/>
    <n v="773098.09"/>
    <n v="4420"/>
    <n v="287300"/>
    <n v="2109"/>
    <n v="1.0178"/>
    <n v="292413.94"/>
    <n v="137085"/>
    <n v="343599.14999999997"/>
    <n v="0.44444444300722563"/>
  </r>
  <r>
    <s v="ORD-1507"/>
    <x v="333"/>
    <x v="3"/>
    <x v="9"/>
    <n v="457"/>
    <n v="2612863.4"/>
    <n v="2418"/>
    <n v="1105026"/>
    <n v="2109"/>
    <n v="1.0044"/>
    <n v="1109888.1143999998"/>
    <n v="963813"/>
    <n v="539162.28560000006"/>
    <n v="0.20634920509047663"/>
  </r>
  <r>
    <s v="ORD-1510"/>
    <x v="340"/>
    <x v="3"/>
    <x v="7"/>
    <n v="539"/>
    <n v="2591183.6800000002"/>
    <n v="775"/>
    <n v="417725"/>
    <n v="2109"/>
    <n v="1.2806999999999999"/>
    <n v="534980.40749999997"/>
    <n v="1136751"/>
    <n v="919452.2725000002"/>
    <n v="0.35483870927282163"/>
  </r>
  <r>
    <s v="ORD-1512"/>
    <x v="355"/>
    <x v="3"/>
    <x v="24"/>
    <n v="449"/>
    <n v="4584374.05"/>
    <n v="3211"/>
    <n v="1441739"/>
    <n v="2109"/>
    <n v="1.2027000000000001"/>
    <n v="1733979.4953000001"/>
    <n v="946941"/>
    <n v="1903453.5546999997"/>
    <n v="0.41520467874998113"/>
  </r>
  <r>
    <s v="ORD-1518"/>
    <x v="129"/>
    <x v="3"/>
    <x v="8"/>
    <n v="524"/>
    <n v="3539511.2"/>
    <n v="3506"/>
    <n v="1837144"/>
    <n v="2109"/>
    <n v="0.95220000000000005"/>
    <n v="1749328.5168000001"/>
    <n v="1105116"/>
    <n v="685066.68320000009"/>
    <n v="0.19354838690720913"/>
  </r>
  <r>
    <s v="ORD-1520"/>
    <x v="41"/>
    <x v="3"/>
    <x v="29"/>
    <n v="576"/>
    <n v="6621419.8899999997"/>
    <n v="3677"/>
    <n v="2117952"/>
    <n v="1885"/>
    <n v="1.4536"/>
    <n v="3078655.0271999999"/>
    <n v="1085760"/>
    <n v="2457004.8627999998"/>
    <n v="0.37106918208142814"/>
  </r>
  <r>
    <s v="ORD-1523"/>
    <x v="75"/>
    <x v="3"/>
    <x v="28"/>
    <n v="869"/>
    <n v="6483219.2199999997"/>
    <n v="4420"/>
    <n v="3840980"/>
    <n v="2109"/>
    <n v="0.75490000000000002"/>
    <n v="2899555.8020000001"/>
    <n v="1832721"/>
    <n v="1750942.4179999996"/>
    <n v="0.27007299284258968"/>
  </r>
  <r>
    <s v="ORD-1529"/>
    <x v="50"/>
    <x v="3"/>
    <x v="23"/>
    <n v="332"/>
    <n v="2726234.28"/>
    <n v="3776"/>
    <n v="1253632"/>
    <n v="2109"/>
    <n v="1.1674"/>
    <n v="1463489.9968000001"/>
    <n v="700188"/>
    <n v="562556.28319999971"/>
    <n v="0.20634920752298652"/>
  </r>
  <r>
    <s v="ORD-1530"/>
    <x v="309"/>
    <x v="3"/>
    <x v="14"/>
    <n v="288"/>
    <n v="4237656.76"/>
    <n v="4717"/>
    <n v="1358496"/>
    <n v="2109"/>
    <n v="1.3560000000000001"/>
    <n v="1842120.5760000001"/>
    <n v="607392"/>
    <n v="1788144.1839999994"/>
    <n v="0.42196531839921825"/>
  </r>
  <r>
    <s v="ORD-1532"/>
    <x v="361"/>
    <x v="3"/>
    <x v="20"/>
    <n v="222"/>
    <n v="3024666.59"/>
    <n v="3901"/>
    <n v="866022"/>
    <n v="2109"/>
    <n v="1.4438"/>
    <n v="1250362.5636"/>
    <n v="468198"/>
    <n v="1306106.0263999999"/>
    <n v="0.43181818145450535"/>
  </r>
  <r>
    <s v="ORD-1534"/>
    <x v="151"/>
    <x v="3"/>
    <x v="19"/>
    <n v="103"/>
    <n v="1032226.43"/>
    <n v="3822"/>
    <n v="393666"/>
    <n v="2109"/>
    <n v="1.4966999999999999"/>
    <n v="589199.90220000001"/>
    <n v="217227"/>
    <n v="225799.52780000004"/>
    <n v="0.21874999635496645"/>
  </r>
  <r>
    <s v="ORD-1538"/>
    <x v="63"/>
    <x v="3"/>
    <x v="22"/>
    <n v="655"/>
    <n v="8053316.3099999996"/>
    <n v="4978"/>
    <n v="3260590"/>
    <n v="2109"/>
    <n v="0.94850000000000001"/>
    <n v="3092669.6150000002"/>
    <n v="1381395"/>
    <n v="3579251.6949999994"/>
    <n v="0.44444444465139848"/>
  </r>
  <r>
    <s v="ORD-1539"/>
    <x v="90"/>
    <x v="3"/>
    <x v="6"/>
    <n v="842"/>
    <n v="7471388.7800000003"/>
    <n v="2844"/>
    <n v="2394648"/>
    <n v="2109"/>
    <n v="1.1609"/>
    <n v="2779946.8632"/>
    <n v="1775778"/>
    <n v="2915663.9167999998"/>
    <n v="0.3902439027942004"/>
  </r>
  <r>
    <s v="ORD-1552"/>
    <x v="237"/>
    <x v="3"/>
    <x v="24"/>
    <n v="765"/>
    <n v="6359171.9800000004"/>
    <n v="3211"/>
    <n v="2456415"/>
    <n v="2109"/>
    <n v="1.3977999999999999"/>
    <n v="3433576.8869999996"/>
    <n v="1613385"/>
    <n v="1312210.0930000008"/>
    <n v="0.20634920664624024"/>
  </r>
  <r>
    <s v="ORD-1556"/>
    <x v="234"/>
    <x v="3"/>
    <x v="9"/>
    <n v="191"/>
    <n v="1769452.9"/>
    <n v="2418"/>
    <n v="461838"/>
    <n v="2109"/>
    <n v="1.4219999999999999"/>
    <n v="656733.63599999994"/>
    <n v="402819"/>
    <n v="709900.26399999997"/>
    <n v="0.40119760407298777"/>
  </r>
  <r>
    <s v="ORD-1558"/>
    <x v="362"/>
    <x v="3"/>
    <x v="29"/>
    <n v="392"/>
    <n v="3285104.91"/>
    <n v="3677"/>
    <n v="1441384"/>
    <n v="1885"/>
    <n v="0.79720000000000002"/>
    <n v="1149071.3248000001"/>
    <n v="738920"/>
    <n v="1397113.5852000001"/>
    <n v="0.4252873571699724"/>
  </r>
  <r>
    <s v="ORD-1565"/>
    <x v="50"/>
    <x v="3"/>
    <x v="18"/>
    <n v="661"/>
    <n v="5215843.34"/>
    <n v="2418"/>
    <n v="1598298"/>
    <n v="2109"/>
    <n v="1.1674"/>
    <n v="1865853.0852000001"/>
    <n v="1394049"/>
    <n v="1955941.2547999998"/>
    <n v="0.37500000044096415"/>
  </r>
  <r>
    <s v="ORD-1570"/>
    <x v="310"/>
    <x v="3"/>
    <x v="8"/>
    <n v="85"/>
    <n v="721079.17"/>
    <n v="3506"/>
    <n v="298010"/>
    <n v="2109"/>
    <n v="0.79710000000000003"/>
    <n v="237543.77100000001"/>
    <n v="179265"/>
    <n v="304270.39900000003"/>
    <n v="0.42196531484885358"/>
  </r>
  <r>
    <s v="ORD-1574"/>
    <x v="227"/>
    <x v="3"/>
    <x v="22"/>
    <n v="298"/>
    <n v="2286750.9900000002"/>
    <n v="4978"/>
    <n v="1483444"/>
    <n v="2109"/>
    <n v="0.8296"/>
    <n v="1230665.1424"/>
    <n v="628482"/>
    <n v="427603.84760000021"/>
    <n v="0.18699187164230774"/>
  </r>
  <r>
    <s v="ORD-1578"/>
    <x v="363"/>
    <x v="3"/>
    <x v="29"/>
    <n v="667"/>
    <n v="6058448.2999999998"/>
    <n v="3677"/>
    <n v="2452559"/>
    <n v="1885"/>
    <n v="1.1677999999999999"/>
    <n v="2864098.4002"/>
    <n v="1257295"/>
    <n v="1937054.8997999998"/>
    <n v="0.31972789134802054"/>
  </r>
  <r>
    <s v="ORD-1581"/>
    <x v="364"/>
    <x v="3"/>
    <x v="24"/>
    <n v="564"/>
    <n v="4814843.13"/>
    <n v="3211"/>
    <n v="1811004"/>
    <n v="2109"/>
    <n v="1.2559"/>
    <n v="2274439.9235999999"/>
    <n v="1189476"/>
    <n v="1350927.2064"/>
    <n v="0.28057553899995907"/>
  </r>
  <r>
    <s v="ORD-1596"/>
    <x v="41"/>
    <x v="3"/>
    <x v="5"/>
    <n v="436"/>
    <n v="1581160.54"/>
    <n v="545"/>
    <n v="237620"/>
    <n v="2109"/>
    <n v="1.4536"/>
    <n v="345404.43200000003"/>
    <n v="919524"/>
    <n v="316232.10800000001"/>
    <n v="0.2"/>
  </r>
  <r>
    <s v="ORD-1598"/>
    <x v="0"/>
    <x v="3"/>
    <x v="21"/>
    <n v="67"/>
    <n v="302804.2"/>
    <n v="1289"/>
    <n v="86363"/>
    <n v="2109"/>
    <n v="0.98040000000000005"/>
    <n v="84670.285199999998"/>
    <n v="141303"/>
    <n v="76830.914800000028"/>
    <n v="0.25373133794049102"/>
  </r>
  <r>
    <s v="ORD-1604"/>
    <x v="110"/>
    <x v="3"/>
    <x v="18"/>
    <n v="867"/>
    <n v="5482958.4500000002"/>
    <n v="2418"/>
    <n v="2096406"/>
    <n v="2109"/>
    <n v="0.63090000000000002"/>
    <n v="1322622.5453999999"/>
    <n v="1828503"/>
    <n v="2331832.9046"/>
    <n v="0.42528735642707632"/>
  </r>
  <r>
    <s v="ORD-1612"/>
    <x v="297"/>
    <x v="3"/>
    <x v="12"/>
    <n v="710"/>
    <n v="3915901.17"/>
    <n v="3908"/>
    <n v="2774680"/>
    <n v="2109"/>
    <n v="0.62670000000000003"/>
    <n v="1738891.956"/>
    <n v="1497390"/>
    <n v="679619.21399999969"/>
    <n v="0.17355371969206254"/>
  </r>
  <r>
    <s v="ORD-1613"/>
    <x v="61"/>
    <x v="3"/>
    <x v="13"/>
    <n v="681"/>
    <n v="8490591.6699999999"/>
    <n v="4853"/>
    <n v="3304893"/>
    <n v="2109"/>
    <n v="1.3012999999999999"/>
    <n v="4300657.2609000001"/>
    <n v="1436229"/>
    <n v="2753705.4090999998"/>
    <n v="0.32432432463213717"/>
  </r>
  <r>
    <s v="ORD-1618"/>
    <x v="104"/>
    <x v="3"/>
    <x v="7"/>
    <n v="317"/>
    <n v="1076318.98"/>
    <n v="775"/>
    <n v="245675"/>
    <n v="2109"/>
    <n v="0.92959999999999998"/>
    <n v="228379.47999999998"/>
    <n v="668553"/>
    <n v="179386.5"/>
    <n v="0.166666669763642"/>
  </r>
  <r>
    <s v="ORD-1622"/>
    <x v="315"/>
    <x v="3"/>
    <x v="14"/>
    <n v="881"/>
    <n v="13030208.609999999"/>
    <n v="4717"/>
    <n v="4155677"/>
    <n v="2109"/>
    <n v="1.4883999999999999"/>
    <n v="6185309.6468000002"/>
    <n v="1858029"/>
    <n v="4986869.9631999992"/>
    <n v="0.38271604948617927"/>
  </r>
  <r>
    <s v="ORD-1624"/>
    <x v="253"/>
    <x v="3"/>
    <x v="15"/>
    <n v="65"/>
    <n v="706974.94"/>
    <n v="2513"/>
    <n v="163345"/>
    <n v="4414"/>
    <n v="0.93179999999999996"/>
    <n v="152204.87099999998"/>
    <n v="286910"/>
    <n v="267860.0689999999"/>
    <n v="0.37888198554817221"/>
  </r>
  <r>
    <s v="ORD-1625"/>
    <x v="365"/>
    <x v="3"/>
    <x v="15"/>
    <n v="593"/>
    <n v="7145427.2599999998"/>
    <n v="2513"/>
    <n v="1490209"/>
    <n v="4414"/>
    <n v="1.1852"/>
    <n v="1766195.7068"/>
    <n v="2617502"/>
    <n v="2761729.5532"/>
    <n v="0.38650306730573308"/>
  </r>
  <r>
    <s v="ORD-1632"/>
    <x v="164"/>
    <x v="3"/>
    <x v="19"/>
    <n v="115"/>
    <n v="1138742.8400000001"/>
    <n v="3822"/>
    <n v="439530"/>
    <n v="2109"/>
    <n v="1.3255999999999999"/>
    <n v="582640.96799999999"/>
    <n v="242535"/>
    <n v="313566.87200000009"/>
    <n v="0.27536232148779094"/>
  </r>
  <r>
    <s v="ORD-1634"/>
    <x v="317"/>
    <x v="3"/>
    <x v="15"/>
    <n v="919"/>
    <n v="10500826.48"/>
    <n v="2513"/>
    <n v="2309447"/>
    <n v="4414"/>
    <n v="0.87180000000000002"/>
    <n v="2013375.8946"/>
    <n v="4056466"/>
    <n v="4430984.5854000002"/>
    <n v="0.42196531804799425"/>
  </r>
  <r>
    <s v="ORD-1641"/>
    <x v="366"/>
    <x v="3"/>
    <x v="10"/>
    <n v="630"/>
    <n v="3109693.54"/>
    <n v="1536"/>
    <n v="967680"/>
    <n v="2109"/>
    <n v="1.2396"/>
    <n v="1199536.128"/>
    <n v="1328670"/>
    <n v="581487.41200000001"/>
    <n v="0.18699187058799369"/>
  </r>
  <r>
    <s v="ORD-1644"/>
    <x v="279"/>
    <x v="3"/>
    <x v="18"/>
    <n v="50"/>
    <n v="427502.55"/>
    <n v="2418"/>
    <n v="120900"/>
    <n v="2109"/>
    <n v="1.2201"/>
    <n v="147510.09"/>
    <n v="105450"/>
    <n v="174542.45999999996"/>
    <n v="0.40828402076198134"/>
  </r>
  <r>
    <s v="ORD-1645"/>
    <x v="20"/>
    <x v="3"/>
    <x v="4"/>
    <n v="12"/>
    <n v="44878.14"/>
    <n v="374"/>
    <n v="4488"/>
    <n v="2109"/>
    <n v="0.85419999999999996"/>
    <n v="3833.6495999999997"/>
    <n v="25308"/>
    <n v="15736.490400000002"/>
    <n v="0.35064934509317908"/>
  </r>
  <r>
    <s v="ORD-1647"/>
    <x v="217"/>
    <x v="3"/>
    <x v="28"/>
    <n v="246"/>
    <n v="3055609.32"/>
    <n v="4420"/>
    <n v="1087320"/>
    <n v="2109"/>
    <n v="1.1567000000000001"/>
    <n v="1257703.044"/>
    <n v="518814"/>
    <n v="1279092.2759999998"/>
    <n v="0.41860465198476354"/>
  </r>
  <r>
    <s v="ORD-1655"/>
    <x v="367"/>
    <x v="3"/>
    <x v="10"/>
    <n v="39"/>
    <n v="291112.89"/>
    <n v="1536"/>
    <n v="59904"/>
    <n v="2109"/>
    <n v="1.4038999999999999"/>
    <n v="84099.225599999991"/>
    <n v="82251"/>
    <n v="124762.66440000001"/>
    <n v="0.42857141914945779"/>
  </r>
  <r>
    <s v="ORD-1670"/>
    <x v="368"/>
    <x v="3"/>
    <x v="21"/>
    <n v="658"/>
    <n v="3520200.69"/>
    <n v="1289"/>
    <n v="848162"/>
    <n v="2109"/>
    <n v="0.6825"/>
    <n v="578870.56499999994"/>
    <n v="1387722"/>
    <n v="1553608.125"/>
    <n v="0.44134078190865872"/>
  </r>
  <r>
    <s v="ORD-1671"/>
    <x v="369"/>
    <x v="3"/>
    <x v="9"/>
    <n v="118"/>
    <n v="760132.06"/>
    <n v="2418"/>
    <n v="285324"/>
    <n v="2109"/>
    <n v="1.1012"/>
    <n v="314198.78879999998"/>
    <n v="248862"/>
    <n v="197071.27120000008"/>
    <n v="0.25925925450375037"/>
  </r>
  <r>
    <s v="ORD-1678"/>
    <x v="100"/>
    <x v="3"/>
    <x v="7"/>
    <n v="912"/>
    <n v="3097361.65"/>
    <n v="775"/>
    <n v="706800"/>
    <n v="2109"/>
    <n v="0.84150000000000003"/>
    <n v="594772.20000000007"/>
    <n v="1923408"/>
    <n v="579181.44999999972"/>
    <n v="0.18699187096863543"/>
  </r>
  <r>
    <s v="ORD-1679"/>
    <x v="321"/>
    <x v="3"/>
    <x v="3"/>
    <n v="996"/>
    <n v="10451905.24"/>
    <n v="4299"/>
    <n v="4281804"/>
    <n v="2109"/>
    <n v="0.96240000000000003"/>
    <n v="4120808.1696000001"/>
    <n v="2100564"/>
    <n v="4230533.0703999996"/>
    <n v="0.40476190448125415"/>
  </r>
  <r>
    <s v="ORD-1681"/>
    <x v="347"/>
    <x v="3"/>
    <x v="9"/>
    <n v="764"/>
    <n v="6805533.4900000002"/>
    <n v="2418"/>
    <n v="1847352"/>
    <n v="2109"/>
    <n v="1.2329000000000001"/>
    <n v="2277600.2808000003"/>
    <n v="1611276"/>
    <n v="2916657.2092000004"/>
    <n v="0.42857142845387719"/>
  </r>
  <r>
    <s v="ORD-1684"/>
    <x v="138"/>
    <x v="3"/>
    <x v="2"/>
    <n v="501"/>
    <n v="3161212.63"/>
    <n v="2401"/>
    <n v="1202901"/>
    <n v="2109"/>
    <n v="1.1909000000000001"/>
    <n v="1432534.8009000001"/>
    <n v="1056609"/>
    <n v="672068.82909999974"/>
    <n v="0.21259842590847797"/>
  </r>
  <r>
    <s v="ORD-1685"/>
    <x v="138"/>
    <x v="3"/>
    <x v="16"/>
    <n v="877"/>
    <n v="4096062.55"/>
    <n v="897"/>
    <n v="786669"/>
    <n v="2109"/>
    <n v="1.1909000000000001"/>
    <n v="936844.11210000003"/>
    <n v="1849593"/>
    <n v="1309625.4378999998"/>
    <n v="0.31972789036143989"/>
  </r>
  <r>
    <s v="ORD-1687"/>
    <x v="370"/>
    <x v="3"/>
    <x v="22"/>
    <n v="266"/>
    <n v="2622133.7999999998"/>
    <n v="4978"/>
    <n v="1324148"/>
    <n v="2109"/>
    <n v="0.80630000000000002"/>
    <n v="1067660.5323999999"/>
    <n v="560994"/>
    <n v="993479.2675999999"/>
    <n v="0.37888198824941732"/>
  </r>
  <r>
    <s v="ORD-1697"/>
    <x v="151"/>
    <x v="3"/>
    <x v="10"/>
    <n v="62"/>
    <n v="404471.77"/>
    <n v="1536"/>
    <n v="95232"/>
    <n v="2109"/>
    <n v="1.4966999999999999"/>
    <n v="142533.73439999999"/>
    <n v="130758"/>
    <n v="131180.03560000003"/>
    <n v="0.32432432948287104"/>
  </r>
  <r>
    <s v="ORD-1701"/>
    <x v="371"/>
    <x v="3"/>
    <x v="12"/>
    <n v="233"/>
    <n v="1734825.49"/>
    <n v="3908"/>
    <n v="910564"/>
    <n v="2109"/>
    <n v="0.63639999999999997"/>
    <n v="579482.92959999992"/>
    <n v="491397"/>
    <n v="663945.56040000007"/>
    <n v="0.38271605082307159"/>
  </r>
  <r>
    <s v="ORD-1705"/>
    <x v="372"/>
    <x v="3"/>
    <x v="7"/>
    <n v="832"/>
    <n v="3406431.6"/>
    <n v="775"/>
    <n v="644800"/>
    <n v="2109"/>
    <n v="1.3425"/>
    <n v="865644"/>
    <n v="1754688"/>
    <n v="786099.60000000009"/>
    <n v="0.23076923076923078"/>
  </r>
  <r>
    <s v="ORD-1711"/>
    <x v="373"/>
    <x v="3"/>
    <x v="15"/>
    <n v="407"/>
    <n v="3697531.94"/>
    <n v="2513"/>
    <n v="1022791"/>
    <n v="4414"/>
    <n v="1.0901000000000001"/>
    <n v="1114944.4691000001"/>
    <n v="1796498"/>
    <n v="786089.47090000007"/>
    <n v="0.21259842610041121"/>
  </r>
  <r>
    <s v="ORD-1717"/>
    <x v="374"/>
    <x v="3"/>
    <x v="22"/>
    <n v="918"/>
    <n v="9771656.5399999991"/>
    <n v="4978"/>
    <n v="4569804"/>
    <n v="2109"/>
    <n v="1.1036999999999999"/>
    <n v="5043692.6747999992"/>
    <n v="1936062"/>
    <n v="2791901.8651999999"/>
    <n v="0.28571428536926452"/>
  </r>
  <r>
    <s v="ORD-1734"/>
    <x v="137"/>
    <x v="3"/>
    <x v="19"/>
    <n v="485"/>
    <n v="5013561.38"/>
    <n v="3822"/>
    <n v="1853670"/>
    <n v="2109"/>
    <n v="1.1074999999999999"/>
    <n v="2052939.5249999999"/>
    <n v="1022865"/>
    <n v="1937756.855"/>
    <n v="0.38650306800472445"/>
  </r>
  <r>
    <s v="ORD-1738"/>
    <x v="375"/>
    <x v="3"/>
    <x v="4"/>
    <n v="53"/>
    <n v="202884.4"/>
    <n v="374"/>
    <n v="19822"/>
    <n v="2109"/>
    <n v="1.4198"/>
    <n v="28143.275599999997"/>
    <n v="111777"/>
    <n v="62964.124400000001"/>
    <n v="0.31034482887792258"/>
  </r>
  <r>
    <s v="ORD-1753"/>
    <x v="376"/>
    <x v="3"/>
    <x v="18"/>
    <n v="751"/>
    <n v="4597247.46"/>
    <n v="2418"/>
    <n v="1815918"/>
    <n v="2109"/>
    <n v="0.74029999999999996"/>
    <n v="1344324.0954"/>
    <n v="1583859"/>
    <n v="1669064.3646"/>
    <n v="0.36305732487152215"/>
  </r>
  <r>
    <s v="ORD-1772"/>
    <x v="288"/>
    <x v="3"/>
    <x v="9"/>
    <n v="996"/>
    <n v="6721161.9400000004"/>
    <n v="2418"/>
    <n v="2408328"/>
    <n v="2109"/>
    <n v="1.0793999999999999"/>
    <n v="2599549.2431999999"/>
    <n v="2100564"/>
    <n v="2021048.6968000005"/>
    <n v="0.30069930093069597"/>
  </r>
  <r>
    <s v="ORD-1778"/>
    <x v="44"/>
    <x v="3"/>
    <x v="25"/>
    <n v="996"/>
    <n v="8048783.6600000001"/>
    <n v="2914"/>
    <n v="2902344"/>
    <n v="2109"/>
    <n v="1.3932"/>
    <n v="4043545.6608000002"/>
    <n v="2100564"/>
    <n v="1904673.9992"/>
    <n v="0.23664122178679603"/>
  </r>
  <r>
    <s v="ORD-1781"/>
    <x v="225"/>
    <x v="3"/>
    <x v="16"/>
    <n v="560"/>
    <n v="2413981.36"/>
    <n v="897"/>
    <n v="502320"/>
    <n v="2109"/>
    <n v="0.89590000000000003"/>
    <n v="450028.48800000001"/>
    <n v="1181040"/>
    <n v="782912.87199999997"/>
    <n v="0.32432432369734621"/>
  </r>
  <r>
    <s v="ORD-1785"/>
    <x v="15"/>
    <x v="3"/>
    <x v="15"/>
    <n v="988"/>
    <n v="9090351.4100000001"/>
    <n v="2513"/>
    <n v="2482844"/>
    <n v="4414"/>
    <n v="1.1493"/>
    <n v="2853532.6091999998"/>
    <n v="4361032"/>
    <n v="1875786.8008000003"/>
    <n v="0.2063492065594415"/>
  </r>
  <r>
    <s v="ORD-1792"/>
    <x v="377"/>
    <x v="3"/>
    <x v="26"/>
    <n v="197"/>
    <n v="1159218.07"/>
    <n v="2418"/>
    <n v="476346"/>
    <n v="2109"/>
    <n v="0.97140000000000004"/>
    <n v="462722.50440000003"/>
    <n v="415473"/>
    <n v="281022.56560000009"/>
    <n v="0.24242424516381123"/>
  </r>
  <r>
    <s v="ORD-1797"/>
    <x v="307"/>
    <x v="3"/>
    <x v="18"/>
    <n v="571"/>
    <n v="3769682.62"/>
    <n v="2418"/>
    <n v="1380678"/>
    <n v="2109"/>
    <n v="0.94799999999999995"/>
    <n v="1308882.7439999999"/>
    <n v="1204239"/>
    <n v="1256560.8760000002"/>
    <n v="0.33333333404073157"/>
  </r>
  <r>
    <s v="ORD-1798"/>
    <x v="363"/>
    <x v="3"/>
    <x v="25"/>
    <n v="198"/>
    <n v="1375126.08"/>
    <n v="2914"/>
    <n v="576972"/>
    <n v="2109"/>
    <n v="1.1677999999999999"/>
    <n v="673787.90159999998"/>
    <n v="417582"/>
    <n v="283756.17840000009"/>
    <n v="0.20634920864856265"/>
  </r>
  <r>
    <s v="ORD-1799"/>
    <x v="350"/>
    <x v="3"/>
    <x v="23"/>
    <n v="420"/>
    <n v="5382535.3600000003"/>
    <n v="3776"/>
    <n v="1585920"/>
    <n v="2109"/>
    <n v="1.4147000000000001"/>
    <n v="2243601.0240000002"/>
    <n v="885780"/>
    <n v="2253154.3360000001"/>
    <n v="0.41860465102453132"/>
  </r>
  <r>
    <s v="ORD-1806"/>
    <x v="298"/>
    <x v="3"/>
    <x v="25"/>
    <n v="30"/>
    <n v="168534.28"/>
    <n v="2914"/>
    <n v="87420"/>
    <n v="2109"/>
    <n v="0.78239999999999998"/>
    <n v="68397.407999999996"/>
    <n v="63270"/>
    <n v="36866.872000000003"/>
    <n v="0.21874998961635581"/>
  </r>
  <r>
    <s v="ORD-1808"/>
    <x v="169"/>
    <x v="3"/>
    <x v="0"/>
    <n v="699"/>
    <n v="2394214.29"/>
    <n v="739"/>
    <n v="516561"/>
    <n v="1681"/>
    <n v="1.2101999999999999"/>
    <n v="625142.12219999998"/>
    <n v="1175019"/>
    <n v="594053.16779999994"/>
    <n v="0.24812029995861395"/>
  </r>
  <r>
    <s v="ORD-1810"/>
    <x v="222"/>
    <x v="3"/>
    <x v="15"/>
    <n v="656"/>
    <n v="5702893.4699999997"/>
    <n v="2513"/>
    <n v="1648528"/>
    <n v="4414"/>
    <n v="0.73229999999999995"/>
    <n v="1207217.0544"/>
    <n v="2895584"/>
    <n v="1600092.4155999999"/>
    <n v="0.28057554012139035"/>
  </r>
  <r>
    <s v="ORD-1814"/>
    <x v="378"/>
    <x v="3"/>
    <x v="5"/>
    <n v="727"/>
    <n v="3065047.49"/>
    <n v="545"/>
    <n v="396215"/>
    <n v="2109"/>
    <n v="1.3221000000000001"/>
    <n v="523835.85150000005"/>
    <n v="1533243"/>
    <n v="1007968.6385000004"/>
    <n v="0.32885906067967652"/>
  </r>
  <r>
    <s v="ORD-1825"/>
    <x v="379"/>
    <x v="3"/>
    <x v="12"/>
    <n v="490"/>
    <n v="3465534.11"/>
    <n v="3908"/>
    <n v="1914920"/>
    <n v="2109"/>
    <n v="0.72589999999999999"/>
    <n v="1390040.4280000001"/>
    <n v="1033410"/>
    <n v="1042083.6819999998"/>
    <n v="0.30069930028765463"/>
  </r>
  <r>
    <s v="ORD-1826"/>
    <x v="225"/>
    <x v="3"/>
    <x v="27"/>
    <n v="794"/>
    <n v="5421250.3099999996"/>
    <n v="3051"/>
    <n v="2422494"/>
    <n v="2109"/>
    <n v="0.89590000000000003"/>
    <n v="2170312.3746000002"/>
    <n v="1674546"/>
    <n v="1576391.9353999994"/>
    <n v="0.290780142081283"/>
  </r>
  <r>
    <s v="ORD-1830"/>
    <x v="9"/>
    <x v="3"/>
    <x v="15"/>
    <n v="202"/>
    <n v="2166376.31"/>
    <n v="2513"/>
    <n v="507626"/>
    <n v="4414"/>
    <n v="1.0698000000000001"/>
    <n v="543058.29480000003"/>
    <n v="891628"/>
    <n v="731690.01520000002"/>
    <n v="0.33774834585409585"/>
  </r>
  <r>
    <s v="ORD-1835"/>
    <x v="207"/>
    <x v="3"/>
    <x v="14"/>
    <n v="723"/>
    <n v="6971466.7000000002"/>
    <n v="4717"/>
    <n v="3410391"/>
    <n v="2109"/>
    <n v="0.70779999999999998"/>
    <n v="2413874.7497999999"/>
    <n v="1524807"/>
    <n v="3032784.9502000008"/>
    <n v="0.43502824881886054"/>
  </r>
  <r>
    <s v="ORD-1843"/>
    <x v="308"/>
    <x v="3"/>
    <x v="11"/>
    <n v="132"/>
    <n v="732751.99"/>
    <n v="1530"/>
    <n v="201960"/>
    <n v="2109"/>
    <n v="0.91790000000000005"/>
    <n v="185379.084"/>
    <n v="278388"/>
    <n v="268984.90599999996"/>
    <n v="0.36708860524554832"/>
  </r>
  <r>
    <s v="ORD-1846"/>
    <x v="52"/>
    <x v="3"/>
    <x v="28"/>
    <n v="167"/>
    <n v="1595371.61"/>
    <n v="4420"/>
    <n v="738140"/>
    <n v="2109"/>
    <n v="1.2382"/>
    <n v="913964.94799999997"/>
    <n v="352203"/>
    <n v="329203.66200000013"/>
    <n v="0.20634920412053723"/>
  </r>
  <r>
    <s v="ORD-1851"/>
    <x v="78"/>
    <x v="3"/>
    <x v="23"/>
    <n v="861"/>
    <n v="7716919.7599999998"/>
    <n v="3776"/>
    <n v="3251136"/>
    <n v="2109"/>
    <n v="1.1997"/>
    <n v="3900387.8591999998"/>
    <n v="1815849"/>
    <n v="2000682.9007999999"/>
    <n v="0.25925925926693838"/>
  </r>
  <r>
    <s v="ORD-1856"/>
    <x v="56"/>
    <x v="3"/>
    <x v="0"/>
    <n v="429"/>
    <n v="1480258.7"/>
    <n v="739"/>
    <n v="317031"/>
    <n v="1681"/>
    <n v="0.79710000000000003"/>
    <n v="252705.41010000001"/>
    <n v="721149"/>
    <n v="506404.28989999997"/>
    <n v="0.34210526166811245"/>
  </r>
  <r>
    <s v="ORD-1867"/>
    <x v="380"/>
    <x v="3"/>
    <x v="22"/>
    <n v="171"/>
    <n v="1894491.13"/>
    <n v="4978"/>
    <n v="851238"/>
    <n v="2109"/>
    <n v="1.1007"/>
    <n v="936957.6666"/>
    <n v="360639"/>
    <n v="596894.46339999989"/>
    <n v="0.31506849198074627"/>
  </r>
  <r>
    <s v="ORD-1868"/>
    <x v="178"/>
    <x v="3"/>
    <x v="2"/>
    <n v="342"/>
    <n v="2946759.91"/>
    <n v="2401"/>
    <n v="821142"/>
    <n v="2109"/>
    <n v="1.1606000000000001"/>
    <n v="953017.40520000004"/>
    <n v="721278"/>
    <n v="1272464.5048000002"/>
    <n v="0.43181818121042653"/>
  </r>
  <r>
    <s v="ORD-1869"/>
    <x v="245"/>
    <x v="3"/>
    <x v="10"/>
    <n v="256"/>
    <n v="1353556.77"/>
    <n v="1536"/>
    <n v="393216"/>
    <n v="2109"/>
    <n v="0.72589999999999999"/>
    <n v="285435.49439999997"/>
    <n v="539904"/>
    <n v="528217.27560000005"/>
    <n v="0.39024390207142923"/>
  </r>
  <r>
    <s v="ORD-1870"/>
    <x v="179"/>
    <x v="3"/>
    <x v="25"/>
    <n v="994"/>
    <n v="6681937.0599999996"/>
    <n v="2914"/>
    <n v="2896516"/>
    <n v="2109"/>
    <n v="0.64939999999999998"/>
    <n v="1880997.4904"/>
    <n v="2096346"/>
    <n v="2704593.5695999991"/>
    <n v="0.40476190441698046"/>
  </r>
  <r>
    <s v="ORD-1871"/>
    <x v="381"/>
    <x v="3"/>
    <x v="10"/>
    <n v="26"/>
    <n v="201334.41"/>
    <n v="1536"/>
    <n v="39936"/>
    <n v="2109"/>
    <n v="1.4914000000000001"/>
    <n v="59560.5504"/>
    <n v="54834"/>
    <n v="86939.859599999996"/>
    <n v="0.43181818547559753"/>
  </r>
  <r>
    <s v="ORD-1877"/>
    <x v="303"/>
    <x v="3"/>
    <x v="1"/>
    <n v="758"/>
    <n v="5430852.8499999996"/>
    <n v="2418"/>
    <n v="1832844"/>
    <n v="2109"/>
    <n v="1.0150999999999999"/>
    <n v="1860519.9443999997"/>
    <n v="1598622"/>
    <n v="1971710.9056000002"/>
    <n v="0.36305732452316403"/>
  </r>
  <r>
    <s v="ORD-1878"/>
    <x v="318"/>
    <x v="3"/>
    <x v="25"/>
    <n v="910"/>
    <n v="6158360.3099999996"/>
    <n v="2914"/>
    <n v="2651740"/>
    <n v="2109"/>
    <n v="0.83489999999999998"/>
    <n v="2213937.7259999998"/>
    <n v="1919190"/>
    <n v="2025232.5839999998"/>
    <n v="0.32885906021305855"/>
  </r>
  <r>
    <s v="ORD-1883"/>
    <x v="382"/>
    <x v="3"/>
    <x v="29"/>
    <n v="497"/>
    <n v="4598699.8499999996"/>
    <n v="3677"/>
    <n v="1827469"/>
    <n v="1885"/>
    <n v="1.1214"/>
    <n v="2049323.7365999999"/>
    <n v="936845"/>
    <n v="1612531.1133999997"/>
    <n v="0.35064935003314029"/>
  </r>
  <r>
    <s v="ORD-1884"/>
    <x v="369"/>
    <x v="3"/>
    <x v="29"/>
    <n v="418"/>
    <n v="3299010.45"/>
    <n v="3677"/>
    <n v="1536986"/>
    <n v="1885"/>
    <n v="1.1012"/>
    <n v="1692528.9831999999"/>
    <n v="787930"/>
    <n v="818551.46680000029"/>
    <n v="0.24812030128610241"/>
  </r>
  <r>
    <s v="ORD-1888"/>
    <x v="383"/>
    <x v="3"/>
    <x v="25"/>
    <n v="618"/>
    <n v="5938864.2199999997"/>
    <n v="2914"/>
    <n v="1800852"/>
    <n v="2109"/>
    <n v="1.1825000000000001"/>
    <n v="2129507.4900000002"/>
    <n v="1303362"/>
    <n v="2505994.7299999995"/>
    <n v="0.42196531814293603"/>
  </r>
  <r>
    <s v="ORD-1892"/>
    <x v="95"/>
    <x v="3"/>
    <x v="14"/>
    <n v="492"/>
    <n v="7613813.7000000002"/>
    <n v="4717"/>
    <n v="2320764"/>
    <n v="2109"/>
    <n v="1.4276"/>
    <n v="3313122.6864"/>
    <n v="1037628"/>
    <n v="3263063.0136000002"/>
    <n v="0.4285714284813667"/>
  </r>
  <r>
    <s v="ORD-1893"/>
    <x v="107"/>
    <x v="3"/>
    <x v="2"/>
    <n v="504"/>
    <n v="3680513.85"/>
    <n v="2401"/>
    <n v="1210104"/>
    <n v="2109"/>
    <n v="1.0345"/>
    <n v="1251852.588"/>
    <n v="1062936"/>
    <n v="1365725.2620000001"/>
    <n v="0.37106918154920138"/>
  </r>
  <r>
    <s v="ORD-1910"/>
    <x v="188"/>
    <x v="3"/>
    <x v="16"/>
    <n v="433"/>
    <n v="2025060.2"/>
    <n v="897"/>
    <n v="388401"/>
    <n v="2109"/>
    <n v="1.373"/>
    <n v="533274.57299999997"/>
    <n v="913197"/>
    <n v="578588.62699999986"/>
    <n v="0.28571428493829459"/>
  </r>
  <r>
    <s v="ORD-1912"/>
    <x v="333"/>
    <x v="3"/>
    <x v="10"/>
    <n v="590"/>
    <n v="2628535.7000000002"/>
    <n v="1536"/>
    <n v="906240"/>
    <n v="2109"/>
    <n v="1.0044"/>
    <n v="910227.45600000001"/>
    <n v="1244310"/>
    <n v="473998.24400000018"/>
    <n v="0.18032787000001566"/>
  </r>
  <r>
    <s v="ORD-1932"/>
    <x v="350"/>
    <x v="3"/>
    <x v="5"/>
    <n v="797"/>
    <n v="3466007.44"/>
    <n v="545"/>
    <n v="434365"/>
    <n v="2109"/>
    <n v="1.4147000000000001"/>
    <n v="614496.1655"/>
    <n v="1680873"/>
    <n v="1170638.2744999998"/>
    <n v="0.33774834438901258"/>
  </r>
  <r>
    <s v="ORD-1937"/>
    <x v="153"/>
    <x v="3"/>
    <x v="10"/>
    <n v="653"/>
    <n v="3808088.66"/>
    <n v="1536"/>
    <n v="1003008"/>
    <n v="2109"/>
    <n v="1.4393"/>
    <n v="1443629.4144000001"/>
    <n v="1377177"/>
    <n v="987282.24560000002"/>
    <n v="0.25925925936818917"/>
  </r>
  <r>
    <s v="ORD-1939"/>
    <x v="384"/>
    <x v="3"/>
    <x v="0"/>
    <n v="952"/>
    <n v="4184517.9"/>
    <n v="739"/>
    <n v="703528"/>
    <n v="1681"/>
    <n v="1.1634"/>
    <n v="818484.47519999999"/>
    <n v="1600312"/>
    <n v="1765721.4248000002"/>
    <n v="0.42196531762954109"/>
  </r>
  <r>
    <s v="ORD-1940"/>
    <x v="287"/>
    <x v="3"/>
    <x v="10"/>
    <n v="686"/>
    <n v="4355708.5599999996"/>
    <n v="1536"/>
    <n v="1053696"/>
    <n v="2109"/>
    <n v="1.0164"/>
    <n v="1070976.6144000001"/>
    <n v="1446774"/>
    <n v="1837957.9455999993"/>
    <n v="0.42196531753263111"/>
  </r>
  <r>
    <s v="ORD-1942"/>
    <x v="16"/>
    <x v="3"/>
    <x v="25"/>
    <n v="929"/>
    <n v="8563624.0299999993"/>
    <n v="2914"/>
    <n v="2707106"/>
    <n v="2109"/>
    <n v="1.3304"/>
    <n v="3601533.8223999999"/>
    <n v="1959261"/>
    <n v="3002829.2075999994"/>
    <n v="0.35064935091504706"/>
  </r>
  <r>
    <s v="ORD-1946"/>
    <x v="264"/>
    <x v="3"/>
    <x v="13"/>
    <n v="548"/>
    <n v="4307888.9000000004"/>
    <n v="4853"/>
    <n v="2659444"/>
    <n v="2109"/>
    <n v="0.86129999999999995"/>
    <n v="2290579.1171999997"/>
    <n v="1155732"/>
    <n v="861577.78280000063"/>
    <n v="0.20000000064997048"/>
  </r>
  <r>
    <s v="ORD-1955"/>
    <x v="30"/>
    <x v="3"/>
    <x v="14"/>
    <n v="812"/>
    <n v="11076067.1"/>
    <n v="4717"/>
    <n v="3830204"/>
    <n v="2109"/>
    <n v="1.264"/>
    <n v="4841377.8559999997"/>
    <n v="1712508"/>
    <n v="4522181.2439999999"/>
    <n v="0.40828402384814011"/>
  </r>
  <r>
    <s v="ORD-1956"/>
    <x v="98"/>
    <x v="3"/>
    <x v="11"/>
    <n v="752"/>
    <n v="3944485.15"/>
    <n v="1530"/>
    <n v="1150560"/>
    <n v="2109"/>
    <n v="1.4784999999999999"/>
    <n v="1701102.96"/>
    <n v="1585968"/>
    <n v="657414.18999999994"/>
    <n v="0.16666666624413581"/>
  </r>
  <r>
    <s v="ORD-1958"/>
    <x v="337"/>
    <x v="3"/>
    <x v="21"/>
    <n v="41"/>
    <n v="158235.07"/>
    <n v="1289"/>
    <n v="52849"/>
    <n v="2109"/>
    <n v="0.66700000000000004"/>
    <n v="35250.283000000003"/>
    <n v="86469"/>
    <n v="36515.787000000011"/>
    <n v="0.23076924097799564"/>
  </r>
  <r>
    <s v="ORD-1960"/>
    <x v="385"/>
    <x v="3"/>
    <x v="9"/>
    <n v="42"/>
    <n v="240874.29"/>
    <n v="2418"/>
    <n v="101556"/>
    <n v="2109"/>
    <n v="0.6482"/>
    <n v="65828.599199999997"/>
    <n v="88578"/>
    <n v="86467.690800000011"/>
    <n v="0.35897434632811998"/>
  </r>
  <r>
    <s v="ORD-1961"/>
    <x v="386"/>
    <x v="3"/>
    <x v="14"/>
    <n v="859"/>
    <n v="11348570.449999999"/>
    <n v="4717"/>
    <n v="4051903"/>
    <n v="2109"/>
    <n v="1.4581999999999999"/>
    <n v="5908484.9545999998"/>
    <n v="1811631"/>
    <n v="3628454.4953999994"/>
    <n v="0.31972789096092713"/>
  </r>
  <r>
    <s v="ORD-1964"/>
    <x v="56"/>
    <x v="3"/>
    <x v="6"/>
    <n v="505"/>
    <n v="3115896.91"/>
    <n v="2844"/>
    <n v="1436220"/>
    <n v="2109"/>
    <n v="0.79710000000000003"/>
    <n v="1144810.9620000001"/>
    <n v="1065045"/>
    <n v="906040.94800000009"/>
    <n v="0.29078014265882757"/>
  </r>
  <r>
    <s v="ORD-1967"/>
    <x v="385"/>
    <x v="3"/>
    <x v="6"/>
    <n v="55"/>
    <n v="380426.28"/>
    <n v="2844"/>
    <n v="156420"/>
    <n v="2109"/>
    <n v="0.6482"/>
    <n v="101391.444"/>
    <n v="115995"/>
    <n v="163039.83600000001"/>
    <n v="0.42857143307765172"/>
  </r>
  <r>
    <s v="ORD-1971"/>
    <x v="269"/>
    <x v="3"/>
    <x v="19"/>
    <n v="171"/>
    <n v="1919169.06"/>
    <n v="3822"/>
    <n v="653562"/>
    <n v="2109"/>
    <n v="1.4322999999999999"/>
    <n v="936096.85259999998"/>
    <n v="360639"/>
    <n v="622433.20740000007"/>
    <n v="0.32432432367370495"/>
  </r>
  <r>
    <s v="ORD-1986"/>
    <x v="150"/>
    <x v="3"/>
    <x v="17"/>
    <n v="843"/>
    <n v="7051710.2699999996"/>
    <n v="2039"/>
    <n v="1718877"/>
    <n v="2109"/>
    <n v="1.4672000000000001"/>
    <n v="2521936.3344000001"/>
    <n v="1777887"/>
    <n v="2751886.9355999995"/>
    <n v="0.39024390257599162"/>
  </r>
  <r>
    <s v="ORD-1994"/>
    <x v="347"/>
    <x v="3"/>
    <x v="6"/>
    <n v="975"/>
    <n v="9088472.4600000009"/>
    <n v="2844"/>
    <n v="2772900"/>
    <n v="2109"/>
    <n v="1.2329000000000001"/>
    <n v="3418708.41"/>
    <n v="2056275"/>
    <n v="3613489.0500000007"/>
    <n v="0.3975903614060135"/>
  </r>
  <r>
    <s v="ORD-1997"/>
    <x v="381"/>
    <x v="3"/>
    <x v="8"/>
    <n v="891"/>
    <n v="7845627.5099999998"/>
    <n v="3506"/>
    <n v="3123846"/>
    <n v="2109"/>
    <n v="1.4914000000000001"/>
    <n v="4658903.9243999999"/>
    <n v="1879119"/>
    <n v="1307604.5855999999"/>
    <n v="0.16666666674314237"/>
  </r>
  <r>
    <s v="ORD-1001"/>
    <x v="387"/>
    <x v="1"/>
    <x v="11"/>
    <n v="442"/>
    <n v="2099509.9"/>
    <n v="1530"/>
    <n v="676260"/>
    <n v="2109"/>
    <n v="0.748"/>
    <n v="505842.48"/>
    <n v="932178"/>
    <n v="661489.41999999993"/>
    <n v="0.31506849288969774"/>
  </r>
  <r>
    <s v="ORD-1002"/>
    <x v="75"/>
    <x v="1"/>
    <x v="2"/>
    <n v="213"/>
    <n v="1294688.1399999999"/>
    <n v="2401"/>
    <n v="511413"/>
    <n v="2109"/>
    <n v="0.75490000000000002"/>
    <n v="386065.67369999998"/>
    <n v="449217"/>
    <n v="459405.46629999997"/>
    <n v="0.35483870756705937"/>
  </r>
  <r>
    <s v="ORD-1005"/>
    <x v="16"/>
    <x v="1"/>
    <x v="25"/>
    <n v="877"/>
    <n v="9134189.1099999994"/>
    <n v="2914"/>
    <n v="2555578"/>
    <n v="2109"/>
    <n v="1.3304"/>
    <n v="3399940.9712"/>
    <n v="1849593"/>
    <n v="3884655.1387999989"/>
    <n v="0.42528735632888592"/>
  </r>
  <r>
    <s v="ORD-1009"/>
    <x v="384"/>
    <x v="1"/>
    <x v="3"/>
    <n v="294"/>
    <n v="3177520.85"/>
    <n v="4299"/>
    <n v="1263906"/>
    <n v="2109"/>
    <n v="1.1634"/>
    <n v="1470428.2404"/>
    <n v="620046"/>
    <n v="1087046.6096000001"/>
    <n v="0.3421052641086525"/>
  </r>
  <r>
    <s v="ORD-1017"/>
    <x v="388"/>
    <x v="1"/>
    <x v="20"/>
    <n v="58"/>
    <n v="748853.84"/>
    <n v="3901"/>
    <n v="226258"/>
    <n v="2109"/>
    <n v="1.4775"/>
    <n v="334296.19500000001"/>
    <n v="122322"/>
    <n v="292235.64499999996"/>
    <n v="0.39024390260187486"/>
  </r>
  <r>
    <s v="ORD-1022"/>
    <x v="114"/>
    <x v="1"/>
    <x v="23"/>
    <n v="650"/>
    <n v="5145219.1399999997"/>
    <n v="3776"/>
    <n v="2454400"/>
    <n v="2109"/>
    <n v="0.73550000000000004"/>
    <n v="1805211.2000000002"/>
    <n v="1370850"/>
    <n v="1969157.9399999995"/>
    <n v="0.38271604890282662"/>
  </r>
  <r>
    <s v="ORD-1024"/>
    <x v="60"/>
    <x v="1"/>
    <x v="10"/>
    <n v="341"/>
    <n v="2090944.22"/>
    <n v="1536"/>
    <n v="523776"/>
    <n v="2109"/>
    <n v="1.4581999999999999"/>
    <n v="763770.16319999995"/>
    <n v="719169"/>
    <n v="608005.0567999999"/>
    <n v="0.29078014180598272"/>
  </r>
  <r>
    <s v="ORD-1026"/>
    <x v="389"/>
    <x v="1"/>
    <x v="20"/>
    <n v="555"/>
    <n v="5320752.1100000003"/>
    <n v="3901"/>
    <n v="2165055"/>
    <n v="2109"/>
    <n v="1.3498000000000001"/>
    <n v="2922391.2390000001"/>
    <n v="1170495"/>
    <n v="1227865.8710000003"/>
    <n v="0.23076923066803054"/>
  </r>
  <r>
    <s v="ORD-1031"/>
    <x v="121"/>
    <x v="1"/>
    <x v="9"/>
    <n v="656"/>
    <n v="3854362.35"/>
    <n v="2418"/>
    <n v="1586208"/>
    <n v="2109"/>
    <n v="0.78080000000000005"/>
    <n v="1238511.2064"/>
    <n v="1383504"/>
    <n v="1232347.1436000001"/>
    <n v="0.31972789055497081"/>
  </r>
  <r>
    <s v="ORD-1032"/>
    <x v="194"/>
    <x v="1"/>
    <x v="7"/>
    <n v="253"/>
    <n v="1080566.82"/>
    <n v="775"/>
    <n v="196075"/>
    <n v="2109"/>
    <n v="1.4537"/>
    <n v="285034.22749999998"/>
    <n v="533577"/>
    <n v="261955.59250000003"/>
    <n v="0.24242424221391512"/>
  </r>
  <r>
    <s v="ORD-1036"/>
    <x v="147"/>
    <x v="1"/>
    <x v="3"/>
    <n v="755"/>
    <n v="6180412.1600000001"/>
    <n v="4299"/>
    <n v="3245745"/>
    <n v="2109"/>
    <n v="0.84099999999999997"/>
    <n v="2729671.5449999999"/>
    <n v="1592295"/>
    <n v="1858445.6150000002"/>
    <n v="0.30069930077284684"/>
  </r>
  <r>
    <s v="ORD-1038"/>
    <x v="203"/>
    <x v="1"/>
    <x v="14"/>
    <n v="837"/>
    <n v="8333980.6900000004"/>
    <n v="4717"/>
    <n v="3948129"/>
    <n v="2109"/>
    <n v="1.1165"/>
    <n v="4408086.0285"/>
    <n v="1765233"/>
    <n v="2160661.6615000004"/>
    <n v="0.25925925939480432"/>
  </r>
  <r>
    <s v="ORD-1039"/>
    <x v="226"/>
    <x v="1"/>
    <x v="29"/>
    <n v="958"/>
    <n v="8439119.9000000004"/>
    <n v="3677"/>
    <n v="3522566"/>
    <n v="1885"/>
    <n v="0.96619999999999995"/>
    <n v="3403503.2692"/>
    <n v="1805830"/>
    <n v="3229786.6308000004"/>
    <n v="0.38271604966769107"/>
  </r>
  <r>
    <s v="ORD-1041"/>
    <x v="191"/>
    <x v="1"/>
    <x v="3"/>
    <n v="281"/>
    <n v="3115493.1"/>
    <n v="4299"/>
    <n v="1208019"/>
    <n v="2109"/>
    <n v="1.2403"/>
    <n v="1498305.9657000001"/>
    <n v="592629"/>
    <n v="1024558.1343"/>
    <n v="0.328859060641155"/>
  </r>
  <r>
    <s v="ORD-1045"/>
    <x v="158"/>
    <x v="1"/>
    <x v="22"/>
    <n v="892"/>
    <n v="8887299.0500000007"/>
    <n v="4978"/>
    <n v="4440376"/>
    <n v="2109"/>
    <n v="1.1523000000000001"/>
    <n v="5116645.2648"/>
    <n v="1881228"/>
    <n v="1889425.7852000007"/>
    <n v="0.2125984255250194"/>
  </r>
  <r>
    <s v="ORD-1046"/>
    <x v="390"/>
    <x v="1"/>
    <x v="10"/>
    <n v="93"/>
    <n v="603737.25"/>
    <n v="1536"/>
    <n v="142848"/>
    <n v="2109"/>
    <n v="1.1277999999999999"/>
    <n v="161103.97439999998"/>
    <n v="196137"/>
    <n v="246496.27560000005"/>
    <n v="0.4082840268676482"/>
  </r>
  <r>
    <s v="ORD-1049"/>
    <x v="154"/>
    <x v="1"/>
    <x v="14"/>
    <n v="646"/>
    <n v="7678714.6900000004"/>
    <n v="4717"/>
    <n v="3047182"/>
    <n v="2109"/>
    <n v="1.3657999999999999"/>
    <n v="4161841.1755999997"/>
    <n v="1362414"/>
    <n v="2154459.5144000007"/>
    <n v="0.28057553918571243"/>
  </r>
  <r>
    <s v="ORD-1052"/>
    <x v="311"/>
    <x v="1"/>
    <x v="22"/>
    <n v="846"/>
    <n v="8308910.2300000004"/>
    <n v="4978"/>
    <n v="4211388"/>
    <n v="2109"/>
    <n v="0.97560000000000002"/>
    <n v="4108630.1328000003"/>
    <n v="1784214"/>
    <n v="2416066.0972000007"/>
    <n v="0.29078014207887293"/>
  </r>
  <r>
    <s v="ORD-1058"/>
    <x v="297"/>
    <x v="1"/>
    <x v="29"/>
    <n v="977"/>
    <n v="6999064.6299999999"/>
    <n v="3677"/>
    <n v="3592429"/>
    <n v="1885"/>
    <n v="0.62670000000000003"/>
    <n v="2251375.2543000001"/>
    <n v="1841645"/>
    <n v="2906044.3756999997"/>
    <n v="0.41520467795708865"/>
  </r>
  <r>
    <s v="ORD-1060"/>
    <x v="79"/>
    <x v="1"/>
    <x v="16"/>
    <n v="376"/>
    <n v="1810294.95"/>
    <n v="897"/>
    <n v="337272"/>
    <n v="2109"/>
    <n v="1.4023000000000001"/>
    <n v="472956.52560000005"/>
    <n v="792984"/>
    <n v="544354.4243999999"/>
    <n v="0.30069930007814466"/>
  </r>
  <r>
    <s v="ORD-1066"/>
    <x v="109"/>
    <x v="1"/>
    <x v="20"/>
    <n v="295"/>
    <n v="3817129.32"/>
    <n v="3901"/>
    <n v="1150795"/>
    <n v="2109"/>
    <n v="1.3440000000000001"/>
    <n v="1546668.48"/>
    <n v="622155"/>
    <n v="1648305.8399999999"/>
    <n v="0.43181818110369913"/>
  </r>
  <r>
    <s v="ORD-1072"/>
    <x v="376"/>
    <x v="1"/>
    <x v="5"/>
    <n v="931"/>
    <n v="3298135.96"/>
    <n v="545"/>
    <n v="507395"/>
    <n v="2109"/>
    <n v="0.74029999999999996"/>
    <n v="375624.51850000001"/>
    <n v="1963479"/>
    <n v="959032.44149999972"/>
    <n v="0.29078014161065685"/>
  </r>
  <r>
    <s v="ORD-1080"/>
    <x v="305"/>
    <x v="1"/>
    <x v="14"/>
    <n v="434"/>
    <n v="3396767.83"/>
    <n v="4717"/>
    <n v="2047178"/>
    <n v="2109"/>
    <n v="0.69720000000000004"/>
    <n v="1427292.5016000001"/>
    <n v="915306"/>
    <n v="1054169.3284"/>
    <n v="0.3103448281303347"/>
  </r>
  <r>
    <s v="ORD-1090"/>
    <x v="299"/>
    <x v="1"/>
    <x v="17"/>
    <n v="862"/>
    <n v="4641951.6500000004"/>
    <n v="2039"/>
    <n v="1757618"/>
    <n v="2109"/>
    <n v="0.93659999999999999"/>
    <n v="1646185.0188"/>
    <n v="1817958"/>
    <n v="1177808.6312000006"/>
    <n v="0.25373134405654579"/>
  </r>
  <r>
    <s v="ORD-1095"/>
    <x v="391"/>
    <x v="1"/>
    <x v="6"/>
    <n v="413"/>
    <n v="2784884.24"/>
    <n v="2844"/>
    <n v="1174572"/>
    <n v="2109"/>
    <n v="0.74029999999999996"/>
    <n v="869535.65159999998"/>
    <n v="871017"/>
    <n v="1044331.5884000002"/>
    <n v="0.37499999942546991"/>
  </r>
  <r>
    <s v="ORD-1106"/>
    <x v="392"/>
    <x v="1"/>
    <x v="25"/>
    <n v="555"/>
    <n v="4695743.6900000004"/>
    <n v="2914"/>
    <n v="1617270"/>
    <n v="2109"/>
    <n v="0.99429999999999996"/>
    <n v="1608051.561"/>
    <n v="1170495"/>
    <n v="1917197.1290000007"/>
    <n v="0.40828402390932039"/>
  </r>
  <r>
    <s v="ORD-1112"/>
    <x v="161"/>
    <x v="1"/>
    <x v="26"/>
    <n v="881"/>
    <n v="7596949.3700000001"/>
    <n v="2418"/>
    <n v="2130258"/>
    <n v="2109"/>
    <n v="1.1426000000000001"/>
    <n v="2434032.7908000001"/>
    <n v="1858029"/>
    <n v="3304887.5791999996"/>
    <n v="0.43502824860869116"/>
  </r>
  <r>
    <s v="ORD-1121"/>
    <x v="70"/>
    <x v="1"/>
    <x v="9"/>
    <n v="556"/>
    <n v="3532450.46"/>
    <n v="2418"/>
    <n v="1344408"/>
    <n v="2109"/>
    <n v="1.1967000000000001"/>
    <n v="1608853.0536000002"/>
    <n v="1172604"/>
    <n v="750993.40639999975"/>
    <n v="0.21259842562661155"/>
  </r>
  <r>
    <s v="ORD-1126"/>
    <x v="389"/>
    <x v="1"/>
    <x v="2"/>
    <n v="792"/>
    <n v="5084516.26"/>
    <n v="2401"/>
    <n v="1901592"/>
    <n v="2109"/>
    <n v="1.3498000000000001"/>
    <n v="2566768.8816000004"/>
    <n v="1670328"/>
    <n v="847419.37839999935"/>
    <n v="0.16666666700757082"/>
  </r>
  <r>
    <s v="ORD-1132"/>
    <x v="17"/>
    <x v="1"/>
    <x v="22"/>
    <n v="249"/>
    <n v="1774235.17"/>
    <n v="4978"/>
    <n v="1239522"/>
    <n v="2109"/>
    <n v="0.75929999999999997"/>
    <n v="941169.05459999992"/>
    <n v="525141"/>
    <n v="307925.11540000001"/>
    <n v="0.17355372084073839"/>
  </r>
  <r>
    <s v="ORD-1134"/>
    <x v="357"/>
    <x v="1"/>
    <x v="1"/>
    <n v="179"/>
    <n v="1165059.96"/>
    <n v="2418"/>
    <n v="432822"/>
    <n v="2109"/>
    <n v="1.3524"/>
    <n v="585348.47279999999"/>
    <n v="377511"/>
    <n v="202200.48719999997"/>
    <n v="0.17355371752712193"/>
  </r>
  <r>
    <s v="ORD-1138"/>
    <x v="251"/>
    <x v="1"/>
    <x v="20"/>
    <n v="698"/>
    <n v="6798646.1799999997"/>
    <n v="3901"/>
    <n v="2722898"/>
    <n v="2109"/>
    <n v="0.92810000000000004"/>
    <n v="2527121.6338"/>
    <n v="1472082"/>
    <n v="2799442.5461999997"/>
    <n v="0.41176470610211985"/>
  </r>
  <r>
    <s v="ORD-1143"/>
    <x v="393"/>
    <x v="1"/>
    <x v="0"/>
    <n v="268"/>
    <n v="1137648.94"/>
    <n v="739"/>
    <n v="198052"/>
    <n v="1681"/>
    <n v="1.4553"/>
    <n v="288225.07559999998"/>
    <n v="450508"/>
    <n v="398915.86439999996"/>
    <n v="0.35064935269047054"/>
  </r>
  <r>
    <s v="ORD-1144"/>
    <x v="292"/>
    <x v="1"/>
    <x v="22"/>
    <n v="900"/>
    <n v="12998498.039999999"/>
    <n v="4978"/>
    <n v="4480200"/>
    <n v="2109"/>
    <n v="1.2534000000000001"/>
    <n v="5615482.6800000006"/>
    <n v="1898100"/>
    <n v="5484915.3599999985"/>
    <n v="0.42196531807916471"/>
  </r>
  <r>
    <s v="ORD-1147"/>
    <x v="313"/>
    <x v="1"/>
    <x v="27"/>
    <n v="655"/>
    <n v="4845650.49"/>
    <n v="3051"/>
    <n v="1998405"/>
    <n v="2109"/>
    <n v="1.2801"/>
    <n v="2558158.2404999998"/>
    <n v="1381395"/>
    <n v="906097.24950000038"/>
    <n v="0.18699187062086278"/>
  </r>
  <r>
    <s v="ORD-1152"/>
    <x v="183"/>
    <x v="1"/>
    <x v="13"/>
    <n v="801"/>
    <n v="7057193.8799999999"/>
    <n v="4853"/>
    <n v="3887253"/>
    <n v="2109"/>
    <n v="1.0178"/>
    <n v="3956446.1034000004"/>
    <n v="1689309"/>
    <n v="1411438.7765999995"/>
    <n v="0.20000000008501956"/>
  </r>
  <r>
    <s v="ORD-1158"/>
    <x v="394"/>
    <x v="1"/>
    <x v="19"/>
    <n v="524"/>
    <n v="5055289.6100000003"/>
    <n v="3822"/>
    <n v="2002728"/>
    <n v="2109"/>
    <n v="1.1771"/>
    <n v="2357411.1288000001"/>
    <n v="1105116"/>
    <n v="1592762.4812000003"/>
    <n v="0.31506849341515769"/>
  </r>
  <r>
    <s v="ORD-1172"/>
    <x v="216"/>
    <x v="1"/>
    <x v="4"/>
    <n v="400"/>
    <n v="1299862.51"/>
    <n v="374"/>
    <n v="149600"/>
    <n v="2109"/>
    <n v="0.79720000000000002"/>
    <n v="119261.12000000001"/>
    <n v="843600"/>
    <n v="337001.3899999999"/>
    <n v="0.25925925811953748"/>
  </r>
  <r>
    <s v="ORD-1173"/>
    <x v="395"/>
    <x v="1"/>
    <x v="21"/>
    <n v="684"/>
    <n v="2723334.12"/>
    <n v="1289"/>
    <n v="881676"/>
    <n v="2109"/>
    <n v="0.83489999999999998"/>
    <n v="736111.29240000003"/>
    <n v="1442556"/>
    <n v="544666.82759999996"/>
    <n v="0.20000000132190901"/>
  </r>
  <r>
    <s v="ORD-1176"/>
    <x v="396"/>
    <x v="1"/>
    <x v="16"/>
    <n v="652"/>
    <n v="2626836.2400000002"/>
    <n v="897"/>
    <n v="584844"/>
    <n v="2109"/>
    <n v="1.3304"/>
    <n v="778076.45759999997"/>
    <n v="1375068"/>
    <n v="473691.78240000037"/>
    <n v="0.18032786939166043"/>
  </r>
  <r>
    <s v="ORD-1177"/>
    <x v="176"/>
    <x v="1"/>
    <x v="11"/>
    <n v="383"/>
    <n v="2816703.42"/>
    <n v="1530"/>
    <n v="585990"/>
    <n v="2109"/>
    <n v="1.3069"/>
    <n v="765830.33100000001"/>
    <n v="807747"/>
    <n v="1243126.0889999999"/>
    <n v="0.4413407816290435"/>
  </r>
  <r>
    <s v="ORD-1187"/>
    <x v="377"/>
    <x v="1"/>
    <x v="4"/>
    <n v="918"/>
    <n v="3086621.6"/>
    <n v="374"/>
    <n v="343332"/>
    <n v="2109"/>
    <n v="0.97140000000000004"/>
    <n v="333512.70480000001"/>
    <n v="1936062"/>
    <n v="817046.89520000014"/>
    <n v="0.26470588270360063"/>
  </r>
  <r>
    <s v="ORD-1192"/>
    <x v="278"/>
    <x v="1"/>
    <x v="22"/>
    <n v="227"/>
    <n v="2824149.57"/>
    <n v="4978"/>
    <n v="1130006"/>
    <n v="2109"/>
    <n v="0.98040000000000005"/>
    <n v="1107857.8824"/>
    <n v="478743"/>
    <n v="1237548.6875999998"/>
    <n v="0.43820224705733268"/>
  </r>
  <r>
    <s v="ORD-1195"/>
    <x v="109"/>
    <x v="1"/>
    <x v="13"/>
    <n v="889"/>
    <n v="12891216.32"/>
    <n v="4853"/>
    <n v="4314317"/>
    <n v="2109"/>
    <n v="1.3440000000000001"/>
    <n v="5798442.0480000004"/>
    <n v="1874901"/>
    <n v="5217873.2719999999"/>
    <n v="0.40476190473235341"/>
  </r>
  <r>
    <s v="ORD-1198"/>
    <x v="13"/>
    <x v="1"/>
    <x v="5"/>
    <n v="75"/>
    <n v="251293.26"/>
    <n v="545"/>
    <n v="40875"/>
    <n v="2109"/>
    <n v="0.97109999999999996"/>
    <n v="39693.712500000001"/>
    <n v="158175"/>
    <n v="53424.547500000015"/>
    <n v="0.21259840992153953"/>
  </r>
  <r>
    <s v="ORD-1208"/>
    <x v="251"/>
    <x v="1"/>
    <x v="15"/>
    <n v="108"/>
    <n v="1063759"/>
    <n v="2513"/>
    <n v="271404"/>
    <n v="4414"/>
    <n v="0.92810000000000004"/>
    <n v="251890.05240000002"/>
    <n v="476712"/>
    <n v="335156.94759999996"/>
    <n v="0.31506849540168397"/>
  </r>
  <r>
    <s v="ORD-1209"/>
    <x v="397"/>
    <x v="1"/>
    <x v="11"/>
    <n v="989"/>
    <n v="4707703.18"/>
    <n v="1530"/>
    <n v="1513170"/>
    <n v="2109"/>
    <n v="0.79720000000000002"/>
    <n v="1206299.1240000001"/>
    <n v="2085801"/>
    <n v="1415603.0559999999"/>
    <n v="0.3006993010973984"/>
  </r>
  <r>
    <s v="ORD-1214"/>
    <x v="248"/>
    <x v="1"/>
    <x v="10"/>
    <n v="961"/>
    <n v="5321377.74"/>
    <n v="1536"/>
    <n v="1476096"/>
    <n v="2109"/>
    <n v="0.88009999999999999"/>
    <n v="1299112.0896000001"/>
    <n v="2026749"/>
    <n v="1995516.6504000002"/>
    <n v="0.3749999996053654"/>
  </r>
  <r>
    <s v="ORD-1217"/>
    <x v="50"/>
    <x v="1"/>
    <x v="29"/>
    <n v="774"/>
    <n v="6168016.4000000004"/>
    <n v="3677"/>
    <n v="2845998"/>
    <n v="1885"/>
    <n v="1.1674"/>
    <n v="3322418.0652000001"/>
    <n v="1458990"/>
    <n v="1386608.3348000003"/>
    <n v="0.22480620103409585"/>
  </r>
  <r>
    <s v="ORD-1223"/>
    <x v="344"/>
    <x v="1"/>
    <x v="4"/>
    <n v="414"/>
    <n v="1282792.25"/>
    <n v="374"/>
    <n v="154836"/>
    <n v="2109"/>
    <n v="1.2649999999999999"/>
    <n v="195867.53999999998"/>
    <n v="873126"/>
    <n v="213798.70999999996"/>
    <n v="0.16666666796591573"/>
  </r>
  <r>
    <s v="ORD-1225"/>
    <x v="157"/>
    <x v="1"/>
    <x v="26"/>
    <n v="774"/>
    <n v="5454732.3600000003"/>
    <n v="2418"/>
    <n v="1871532"/>
    <n v="2109"/>
    <n v="1.1105"/>
    <n v="2078336.2860000001"/>
    <n v="1632366"/>
    <n v="1744030.074"/>
    <n v="0.31972789110408339"/>
  </r>
  <r>
    <s v="ORD-1227"/>
    <x v="211"/>
    <x v="1"/>
    <x v="15"/>
    <n v="29"/>
    <n v="373096.2"/>
    <n v="2513"/>
    <n v="72877"/>
    <n v="4414"/>
    <n v="1.3652"/>
    <n v="99491.680399999997"/>
    <n v="128006"/>
    <n v="145598.5196"/>
    <n v="0.39024390921161889"/>
  </r>
  <r>
    <s v="ORD-1231"/>
    <x v="380"/>
    <x v="1"/>
    <x v="3"/>
    <n v="901"/>
    <n v="8629122.9900000002"/>
    <n v="4299"/>
    <n v="3873399"/>
    <n v="2109"/>
    <n v="1.1007"/>
    <n v="4263450.2792999996"/>
    <n v="1900209"/>
    <n v="2465463.7107000006"/>
    <n v="0.28571428562985407"/>
  </r>
  <r>
    <s v="ORD-1235"/>
    <x v="262"/>
    <x v="1"/>
    <x v="18"/>
    <n v="984"/>
    <n v="6646189.6699999999"/>
    <n v="2418"/>
    <n v="2379312"/>
    <n v="2109"/>
    <n v="1.0676000000000001"/>
    <n v="2540153.4912"/>
    <n v="2075256"/>
    <n v="2030780.1787999999"/>
    <n v="0.30555555583474642"/>
  </r>
  <r>
    <s v="ORD-1239"/>
    <x v="185"/>
    <x v="1"/>
    <x v="12"/>
    <n v="482"/>
    <n v="4321322.88"/>
    <n v="3908"/>
    <n v="1883656"/>
    <n v="2109"/>
    <n v="1.3721000000000001"/>
    <n v="2584564.3976000003"/>
    <n v="1016538"/>
    <n v="720220.48239999963"/>
    <n v="0.16666666722205206"/>
  </r>
  <r>
    <s v="ORD-1240"/>
    <x v="177"/>
    <x v="1"/>
    <x v="28"/>
    <n v="894"/>
    <n v="10542831.5"/>
    <n v="4420"/>
    <n v="3951480"/>
    <n v="2109"/>
    <n v="1.4992000000000001"/>
    <n v="5924058.8160000006"/>
    <n v="1885446"/>
    <n v="2733326.6839999994"/>
    <n v="0.259259259146843"/>
  </r>
  <r>
    <s v="ORD-1243"/>
    <x v="181"/>
    <x v="1"/>
    <x v="24"/>
    <n v="930"/>
    <n v="8450258.6300000008"/>
    <n v="3211"/>
    <n v="2986230"/>
    <n v="2109"/>
    <n v="1.4393"/>
    <n v="4298080.8389999997"/>
    <n v="1961370"/>
    <n v="2190807.7910000011"/>
    <n v="0.25925925902696317"/>
  </r>
  <r>
    <s v="ORD-1244"/>
    <x v="284"/>
    <x v="1"/>
    <x v="4"/>
    <n v="734"/>
    <n v="3197682.13"/>
    <n v="374"/>
    <n v="274516"/>
    <n v="2109"/>
    <n v="0.94199999999999995"/>
    <n v="258594.07199999999"/>
    <n v="1548006"/>
    <n v="1391082.0579999997"/>
    <n v="0.43502824903987558"/>
  </r>
  <r>
    <s v="ORD-1246"/>
    <x v="359"/>
    <x v="1"/>
    <x v="24"/>
    <n v="656"/>
    <n v="4201872.2300000004"/>
    <n v="3211"/>
    <n v="2106416"/>
    <n v="2109"/>
    <n v="0.70020000000000004"/>
    <n v="1474912.4832000001"/>
    <n v="1383504"/>
    <n v="1343455.7468000003"/>
    <n v="0.31972789110724581"/>
  </r>
  <r>
    <s v="ORD-1251"/>
    <x v="39"/>
    <x v="1"/>
    <x v="28"/>
    <n v="696"/>
    <n v="7296466.1200000001"/>
    <n v="4420"/>
    <n v="3076320"/>
    <n v="2109"/>
    <n v="0.94310000000000005"/>
    <n v="2901277.392"/>
    <n v="1467864"/>
    <n v="2927324.7280000001"/>
    <n v="0.40119760440962621"/>
  </r>
  <r>
    <s v="ORD-1254"/>
    <x v="140"/>
    <x v="1"/>
    <x v="22"/>
    <n v="354"/>
    <n v="5695432.1900000004"/>
    <n v="4978"/>
    <n v="1762212"/>
    <n v="2109"/>
    <n v="1.4775"/>
    <n v="2603668.23"/>
    <n v="746586"/>
    <n v="2345177.9600000004"/>
    <n v="0.41176470577907104"/>
  </r>
  <r>
    <s v="ORD-1261"/>
    <x v="22"/>
    <x v="1"/>
    <x v="28"/>
    <n v="502"/>
    <n v="3993187.92"/>
    <n v="4420"/>
    <n v="2218840"/>
    <n v="2109"/>
    <n v="0.98599999999999999"/>
    <n v="2187776.2399999998"/>
    <n v="1058718"/>
    <n v="746693.68000000017"/>
    <n v="0.1869918708959733"/>
  </r>
  <r>
    <s v="ORD-1262"/>
    <x v="398"/>
    <x v="1"/>
    <x v="12"/>
    <n v="95"/>
    <n v="936433.51"/>
    <n v="3908"/>
    <n v="371260"/>
    <n v="2109"/>
    <n v="1.2881"/>
    <n v="478220.00599999999"/>
    <n v="200355"/>
    <n v="257858.50400000002"/>
    <n v="0.27536232017156242"/>
  </r>
  <r>
    <s v="ORD-1264"/>
    <x v="123"/>
    <x v="1"/>
    <x v="15"/>
    <n v="64"/>
    <n v="700529.65"/>
    <n v="2513"/>
    <n v="160832"/>
    <n v="4414"/>
    <n v="1.1091"/>
    <n v="178378.77119999999"/>
    <n v="282496"/>
    <n v="239654.87880000006"/>
    <n v="0.3421052610692496"/>
  </r>
  <r>
    <s v="ORD-1265"/>
    <x v="339"/>
    <x v="1"/>
    <x v="25"/>
    <n v="239"/>
    <n v="2250369.5099999998"/>
    <n v="2914"/>
    <n v="696446"/>
    <n v="2109"/>
    <n v="1.1017999999999999"/>
    <n v="767344.20279999997"/>
    <n v="504051"/>
    <n v="978974.30719999969"/>
    <n v="0.43502824884967439"/>
  </r>
  <r>
    <s v="ORD-1271"/>
    <x v="59"/>
    <x v="1"/>
    <x v="28"/>
    <n v="537"/>
    <n v="6828387.1799999997"/>
    <n v="4420"/>
    <n v="2373540"/>
    <n v="2109"/>
    <n v="1.3209"/>
    <n v="3135208.986"/>
    <n v="1132533"/>
    <n v="2560645.1939999997"/>
    <n v="0.37500000021967117"/>
  </r>
  <r>
    <s v="ORD-1274"/>
    <x v="207"/>
    <x v="1"/>
    <x v="3"/>
    <n v="904"/>
    <n v="8150198.54"/>
    <n v="4299"/>
    <n v="3886296"/>
    <n v="2109"/>
    <n v="0.70779999999999998"/>
    <n v="2750720.3087999998"/>
    <n v="1906536"/>
    <n v="3492942.2312000003"/>
    <n v="0.4285714285433837"/>
  </r>
  <r>
    <s v="ORD-1276"/>
    <x v="274"/>
    <x v="1"/>
    <x v="20"/>
    <n v="605"/>
    <n v="6399915.79"/>
    <n v="3901"/>
    <n v="2360105"/>
    <n v="2109"/>
    <n v="1.3425"/>
    <n v="3168440.9624999999"/>
    <n v="1275945"/>
    <n v="1955529.8275000001"/>
    <n v="0.30555555598958906"/>
  </r>
  <r>
    <s v="ORD-1279"/>
    <x v="399"/>
    <x v="1"/>
    <x v="12"/>
    <n v="216"/>
    <n v="1709076.49"/>
    <n v="3908"/>
    <n v="844128"/>
    <n v="2109"/>
    <n v="0.75819999999999999"/>
    <n v="640017.84959999996"/>
    <n v="455544"/>
    <n v="613514.64039999992"/>
    <n v="0.35897436070868888"/>
  </r>
  <r>
    <s v="ORD-1282"/>
    <x v="371"/>
    <x v="1"/>
    <x v="24"/>
    <n v="386"/>
    <n v="2821029.08"/>
    <n v="3211"/>
    <n v="1239446"/>
    <n v="2109"/>
    <n v="0.63639999999999997"/>
    <n v="788783.43439999991"/>
    <n v="814074"/>
    <n v="1218171.6456000002"/>
    <n v="0.43181818090297747"/>
  </r>
  <r>
    <s v="ORD-1291"/>
    <x v="336"/>
    <x v="1"/>
    <x v="10"/>
    <n v="167"/>
    <n v="1021600.52"/>
    <n v="1536"/>
    <n v="256512"/>
    <n v="2109"/>
    <n v="1.23"/>
    <n v="315509.76000000001"/>
    <n v="352203"/>
    <n v="353887.76"/>
    <n v="0.3464052269667991"/>
  </r>
  <r>
    <s v="ORD-1292"/>
    <x v="315"/>
    <x v="1"/>
    <x v="11"/>
    <n v="150"/>
    <n v="835581.01"/>
    <n v="1530"/>
    <n v="229500"/>
    <n v="2109"/>
    <n v="1.4883999999999999"/>
    <n v="341587.8"/>
    <n v="316350"/>
    <n v="177643.21000000002"/>
    <n v="0.2125984289662112"/>
  </r>
  <r>
    <s v="ORD-1294"/>
    <x v="173"/>
    <x v="1"/>
    <x v="13"/>
    <n v="803"/>
    <n v="7833397.3600000003"/>
    <n v="4853"/>
    <n v="3896959"/>
    <n v="2109"/>
    <n v="1.0768"/>
    <n v="4196245.4512"/>
    <n v="1693527"/>
    <n v="1943624.9088000003"/>
    <n v="0.24812030074266528"/>
  </r>
  <r>
    <s v="ORD-1296"/>
    <x v="272"/>
    <x v="1"/>
    <x v="14"/>
    <n v="186"/>
    <n v="2017912.37"/>
    <n v="4717"/>
    <n v="877362"/>
    <n v="2109"/>
    <n v="1.1500999999999999"/>
    <n v="1009054.0361999999"/>
    <n v="392274"/>
    <n v="616584.33380000025"/>
    <n v="0.30555555482322566"/>
  </r>
  <r>
    <s v="ORD-1300"/>
    <x v="24"/>
    <x v="1"/>
    <x v="25"/>
    <n v="577"/>
    <n v="4489369.4000000004"/>
    <n v="2914"/>
    <n v="1681378"/>
    <n v="2109"/>
    <n v="1.0445"/>
    <n v="1756199.321"/>
    <n v="1216893"/>
    <n v="1516277.0790000004"/>
    <n v="0.33774834367606288"/>
  </r>
  <r>
    <s v="ORD-1303"/>
    <x v="13"/>
    <x v="1"/>
    <x v="14"/>
    <n v="487"/>
    <n v="5538385"/>
    <n v="4717"/>
    <n v="2297179"/>
    <n v="2109"/>
    <n v="0.97109999999999996"/>
    <n v="2230790.5268999999"/>
    <n v="1027083"/>
    <n v="2280511.4731000001"/>
    <n v="0.41176470633587231"/>
  </r>
  <r>
    <s v="ORD-1309"/>
    <x v="193"/>
    <x v="1"/>
    <x v="21"/>
    <n v="894"/>
    <n v="3604988.68"/>
    <n v="1289"/>
    <n v="1152366"/>
    <n v="2109"/>
    <n v="0.88670000000000004"/>
    <n v="1021802.9322"/>
    <n v="1885446"/>
    <n v="697739.74780000001"/>
    <n v="0.19354838800769825"/>
  </r>
  <r>
    <s v="ORD-1313"/>
    <x v="282"/>
    <x v="1"/>
    <x v="18"/>
    <n v="460"/>
    <n v="3120662.03"/>
    <n v="2418"/>
    <n v="1112280"/>
    <n v="2109"/>
    <n v="1.4275"/>
    <n v="1587779.7"/>
    <n v="970140"/>
    <n v="562742.32999999984"/>
    <n v="0.1803278678018202"/>
  </r>
  <r>
    <s v="ORD-1327"/>
    <x v="151"/>
    <x v="1"/>
    <x v="19"/>
    <n v="740"/>
    <n v="7415995.75"/>
    <n v="3822"/>
    <n v="2828280"/>
    <n v="2109"/>
    <n v="1.4966999999999999"/>
    <n v="4233086.676"/>
    <n v="1560660"/>
    <n v="1622249.074"/>
    <n v="0.218750000497236"/>
  </r>
  <r>
    <s v="ORD-1331"/>
    <x v="177"/>
    <x v="1"/>
    <x v="15"/>
    <n v="607"/>
    <n v="6406351.7999999998"/>
    <n v="2513"/>
    <n v="1525391"/>
    <n v="4414"/>
    <n v="1.4992000000000001"/>
    <n v="2286866.1872"/>
    <n v="2679298"/>
    <n v="1440187.6127999998"/>
    <n v="0.22480620137033372"/>
  </r>
  <r>
    <s v="ORD-1346"/>
    <x v="400"/>
    <x v="1"/>
    <x v="22"/>
    <n v="936"/>
    <n v="12061234.359999999"/>
    <n v="4978"/>
    <n v="4659408"/>
    <n v="2109"/>
    <n v="1.4938"/>
    <n v="6960223.6704000002"/>
    <n v="1974024"/>
    <n v="3126986.6895999992"/>
    <n v="0.25925925956387763"/>
  </r>
  <r>
    <s v="ORD-1347"/>
    <x v="75"/>
    <x v="1"/>
    <x v="15"/>
    <n v="348"/>
    <n v="3799512.79"/>
    <n v="2513"/>
    <n v="874524"/>
    <n v="4414"/>
    <n v="0.75490000000000002"/>
    <n v="660178.16760000004"/>
    <n v="1536072"/>
    <n v="1603262.6223999998"/>
    <n v="0.42196531792698605"/>
  </r>
  <r>
    <s v="ORD-1353"/>
    <x v="213"/>
    <x v="1"/>
    <x v="12"/>
    <n v="591"/>
    <n v="7120633.5599999996"/>
    <n v="3908"/>
    <n v="2309628"/>
    <n v="2109"/>
    <n v="1.4622999999999999"/>
    <n v="3377369.0244"/>
    <n v="1246419"/>
    <n v="2496845.5355999996"/>
    <n v="0.350649350870402"/>
  </r>
  <r>
    <s v="ORD-1355"/>
    <x v="9"/>
    <x v="1"/>
    <x v="0"/>
    <n v="176"/>
    <n v="652497.69999999995"/>
    <n v="739"/>
    <n v="130064"/>
    <n v="1681"/>
    <n v="1.0698000000000001"/>
    <n v="139142.46720000001"/>
    <n v="295856"/>
    <n v="217499.23279999994"/>
    <n v="0.33333333251596131"/>
  </r>
  <r>
    <s v="ORD-1356"/>
    <x v="166"/>
    <x v="1"/>
    <x v="5"/>
    <n v="355"/>
    <n v="1189099.22"/>
    <n v="545"/>
    <n v="193475"/>
    <n v="2109"/>
    <n v="0.64939999999999998"/>
    <n v="125642.66499999999"/>
    <n v="748695"/>
    <n v="314761.55499999993"/>
    <n v="0.26470587963214703"/>
  </r>
  <r>
    <s v="ORD-1371"/>
    <x v="135"/>
    <x v="1"/>
    <x v="5"/>
    <n v="233"/>
    <n v="800374.8"/>
    <n v="545"/>
    <n v="126985"/>
    <n v="2109"/>
    <n v="0.6976"/>
    <n v="88584.736000000004"/>
    <n v="491397"/>
    <n v="220393.06400000001"/>
    <n v="0.27536232275179079"/>
  </r>
  <r>
    <s v="ORD-1372"/>
    <x v="143"/>
    <x v="1"/>
    <x v="2"/>
    <n v="71"/>
    <n v="526369.56000000006"/>
    <n v="2401"/>
    <n v="170471"/>
    <n v="2109"/>
    <n v="0.86609999999999998"/>
    <n v="147644.93309999999"/>
    <n v="149739"/>
    <n v="228985.62690000003"/>
    <n v="0.43502824688418534"/>
  </r>
  <r>
    <s v="ORD-1373"/>
    <x v="398"/>
    <x v="1"/>
    <x v="12"/>
    <n v="428"/>
    <n v="4432880.51"/>
    <n v="3908"/>
    <n v="1672624"/>
    <n v="2109"/>
    <n v="1.2881"/>
    <n v="2154506.9744000002"/>
    <n v="902652"/>
    <n v="1375721.5355999996"/>
    <n v="0.31034482713814449"/>
  </r>
  <r>
    <s v="ORD-1381"/>
    <x v="12"/>
    <x v="1"/>
    <x v="19"/>
    <n v="525"/>
    <n v="3406218.54"/>
    <n v="3822"/>
    <n v="2006550"/>
    <n v="2109"/>
    <n v="0.6109"/>
    <n v="1225801.395"/>
    <n v="1107225"/>
    <n v="1073192.145"/>
    <n v="0.31506849381425772"/>
  </r>
  <r>
    <s v="ORD-1389"/>
    <x v="171"/>
    <x v="1"/>
    <x v="6"/>
    <n v="470"/>
    <n v="4309587.17"/>
    <n v="2844"/>
    <n v="1336680"/>
    <n v="2109"/>
    <n v="1.2735000000000001"/>
    <n v="1702261.9800000002"/>
    <n v="991230"/>
    <n v="1616095.1899999995"/>
    <n v="0.37500000029005087"/>
  </r>
  <r>
    <s v="ORD-1390"/>
    <x v="318"/>
    <x v="1"/>
    <x v="13"/>
    <n v="396"/>
    <n v="3805877.09"/>
    <n v="4853"/>
    <n v="1921788"/>
    <n v="2109"/>
    <n v="0.83489999999999998"/>
    <n v="1604500.8011999999"/>
    <n v="835164"/>
    <n v="1366212.2888000002"/>
    <n v="0.35897435899591812"/>
  </r>
  <r>
    <s v="ORD-1405"/>
    <x v="401"/>
    <x v="1"/>
    <x v="17"/>
    <n v="527"/>
    <n v="2970127.83"/>
    <n v="2039"/>
    <n v="1074553"/>
    <n v="2109"/>
    <n v="1.0284"/>
    <n v="1105070.3052000001"/>
    <n v="1111443"/>
    <n v="753614.52480000001"/>
    <n v="0.25373134354288046"/>
  </r>
  <r>
    <s v="ORD-1407"/>
    <x v="294"/>
    <x v="1"/>
    <x v="7"/>
    <n v="749"/>
    <n v="3531722.53"/>
    <n v="775"/>
    <n v="580475"/>
    <n v="2109"/>
    <n v="0.96609999999999996"/>
    <n v="560796.89749999996"/>
    <n v="1579641"/>
    <n v="1391284.6324999998"/>
    <n v="0.3939393937892397"/>
  </r>
  <r>
    <s v="ORD-1412"/>
    <x v="113"/>
    <x v="1"/>
    <x v="3"/>
    <n v="398"/>
    <n v="3997977.14"/>
    <n v="4299"/>
    <n v="1711002"/>
    <n v="2109"/>
    <n v="0.98829999999999996"/>
    <n v="1690983.2766"/>
    <n v="839382"/>
    <n v="1467611.8634000001"/>
    <n v="0.36708860806542781"/>
  </r>
  <r>
    <s v="ORD-1414"/>
    <x v="104"/>
    <x v="1"/>
    <x v="16"/>
    <n v="550"/>
    <n v="2039395.88"/>
    <n v="897"/>
    <n v="493350"/>
    <n v="2109"/>
    <n v="0.92959999999999998"/>
    <n v="458618.16"/>
    <n v="1159950"/>
    <n v="420827.72"/>
    <n v="0.20634920572655074"/>
  </r>
  <r>
    <s v="ORD-1416"/>
    <x v="334"/>
    <x v="1"/>
    <x v="18"/>
    <n v="961"/>
    <n v="4655041.25"/>
    <n v="2418"/>
    <n v="2323698"/>
    <n v="2109"/>
    <n v="0.79720000000000002"/>
    <n v="1852452.0456000001"/>
    <n v="2026749"/>
    <n v="775840.20440000016"/>
    <n v="0.16666666582170461"/>
  </r>
  <r>
    <s v="ORD-1420"/>
    <x v="114"/>
    <x v="1"/>
    <x v="8"/>
    <n v="457"/>
    <n v="2656404.87"/>
    <n v="3506"/>
    <n v="1602242"/>
    <n v="2109"/>
    <n v="0.73550000000000004"/>
    <n v="1178448.9910000002"/>
    <n v="963813"/>
    <n v="514142.87899999996"/>
    <n v="0.19354838744893579"/>
  </r>
  <r>
    <s v="ORD-1424"/>
    <x v="402"/>
    <x v="1"/>
    <x v="13"/>
    <n v="167"/>
    <n v="2299709.73"/>
    <n v="4853"/>
    <n v="810451"/>
    <n v="2109"/>
    <n v="1.4079999999999999"/>
    <n v="1141115.0079999999"/>
    <n v="352203"/>
    <n v="806391.72200000007"/>
    <n v="0.35064934999427083"/>
  </r>
  <r>
    <s v="ORD-1443"/>
    <x v="198"/>
    <x v="1"/>
    <x v="11"/>
    <n v="670"/>
    <n v="4107539.82"/>
    <n v="1530"/>
    <n v="1025100"/>
    <n v="2109"/>
    <n v="1.2404999999999999"/>
    <n v="1271636.55"/>
    <n v="1413030"/>
    <n v="1422873.2699999996"/>
    <n v="0.34640522851948874"/>
  </r>
  <r>
    <s v="ORD-1447"/>
    <x v="308"/>
    <x v="1"/>
    <x v="21"/>
    <n v="973"/>
    <n v="4164269.75"/>
    <n v="1289"/>
    <n v="1254197"/>
    <n v="2109"/>
    <n v="0.91790000000000005"/>
    <n v="1151227.4263000002"/>
    <n v="2052057"/>
    <n v="960985.3236999996"/>
    <n v="0.23076922999524696"/>
  </r>
  <r>
    <s v="ORD-1450"/>
    <x v="347"/>
    <x v="1"/>
    <x v="27"/>
    <n v="879"/>
    <n v="7895164.0999999996"/>
    <n v="3051"/>
    <n v="2681829"/>
    <n v="2109"/>
    <n v="1.2329000000000001"/>
    <n v="3306426.9741000002"/>
    <n v="1853811"/>
    <n v="2734926.1258999994"/>
    <n v="0.34640522872729135"/>
  </r>
  <r>
    <s v="ORD-1455"/>
    <x v="220"/>
    <x v="1"/>
    <x v="24"/>
    <n v="902"/>
    <n v="7664941.4299999997"/>
    <n v="3211"/>
    <n v="2896322"/>
    <n v="2109"/>
    <n v="0.9768"/>
    <n v="2829127.3295999998"/>
    <n v="1902318"/>
    <n v="2933496.1003999999"/>
    <n v="0.38271604906444795"/>
  </r>
  <r>
    <s v="ORD-1459"/>
    <x v="184"/>
    <x v="1"/>
    <x v="22"/>
    <n v="147"/>
    <n v="1708070.21"/>
    <n v="4978"/>
    <n v="731766"/>
    <n v="2109"/>
    <n v="0.87309999999999999"/>
    <n v="638904.8946"/>
    <n v="310023"/>
    <n v="759142.31539999996"/>
    <n v="0.44444444435337349"/>
  </r>
  <r>
    <s v="ORD-1465"/>
    <x v="167"/>
    <x v="1"/>
    <x v="11"/>
    <n v="41"/>
    <n v="311539.93"/>
    <n v="1530"/>
    <n v="62730"/>
    <n v="2109"/>
    <n v="1.4758"/>
    <n v="92576.933999999994"/>
    <n v="86469"/>
    <n v="132493.99599999998"/>
    <n v="0.42528736525041905"/>
  </r>
  <r>
    <s v="ORD-1467"/>
    <x v="6"/>
    <x v="1"/>
    <x v="11"/>
    <n v="126"/>
    <n v="683820.25"/>
    <n v="1530"/>
    <n v="192780"/>
    <n v="2109"/>
    <n v="1.3713"/>
    <n v="264359.21399999998"/>
    <n v="265734"/>
    <n v="153727.03600000002"/>
    <n v="0.22480620601685899"/>
  </r>
  <r>
    <s v="ORD-1468"/>
    <x v="327"/>
    <x v="1"/>
    <x v="20"/>
    <n v="746"/>
    <n v="7109921.4000000004"/>
    <n v="3901"/>
    <n v="2910146"/>
    <n v="2109"/>
    <n v="1.1443000000000001"/>
    <n v="3330080.0678000003"/>
    <n v="1573314"/>
    <n v="2206527.3322000001"/>
    <n v="0.31034482775013517"/>
  </r>
  <r>
    <s v="ORD-1470"/>
    <x v="84"/>
    <x v="1"/>
    <x v="14"/>
    <n v="896"/>
    <n v="7423173.0999999996"/>
    <n v="4717"/>
    <n v="4226432"/>
    <n v="2109"/>
    <n v="0.67159999999999997"/>
    <n v="2838471.7311999998"/>
    <n v="1889664"/>
    <n v="2695037.3687999994"/>
    <n v="0.36305732501374643"/>
  </r>
  <r>
    <s v="ORD-1480"/>
    <x v="403"/>
    <x v="1"/>
    <x v="23"/>
    <n v="802"/>
    <n v="6102631.4000000004"/>
    <n v="3776"/>
    <n v="3028352"/>
    <n v="2109"/>
    <n v="0.99160000000000004"/>
    <n v="3002913.8432"/>
    <n v="1691418"/>
    <n v="1408299.5568000004"/>
    <n v="0.2307692312532591"/>
  </r>
  <r>
    <s v="ORD-1484"/>
    <x v="111"/>
    <x v="1"/>
    <x v="8"/>
    <n v="651"/>
    <n v="6085128.8899999997"/>
    <n v="3506"/>
    <n v="2282406"/>
    <n v="2109"/>
    <n v="1.1074999999999999"/>
    <n v="2527764.645"/>
    <n v="1372959"/>
    <n v="2184405.2449999996"/>
    <n v="0.35897435937466227"/>
  </r>
  <r>
    <s v="ORD-1489"/>
    <x v="255"/>
    <x v="1"/>
    <x v="27"/>
    <n v="228"/>
    <n v="2523597.75"/>
    <n v="3051"/>
    <n v="695628"/>
    <n v="2109"/>
    <n v="1.37"/>
    <n v="953010.3600000001"/>
    <n v="480852"/>
    <n v="1089735.3899999999"/>
    <n v="0.43181818100765063"/>
  </r>
  <r>
    <s v="ORD-1500"/>
    <x v="404"/>
    <x v="1"/>
    <x v="4"/>
    <n v="521"/>
    <n v="1734908.39"/>
    <n v="374"/>
    <n v="194854"/>
    <n v="2109"/>
    <n v="0.72070000000000001"/>
    <n v="140431.27780000001"/>
    <n v="1098789"/>
    <n v="495688.11219999986"/>
    <n v="0.28571428615893657"/>
  </r>
  <r>
    <s v="ORD-1503"/>
    <x v="66"/>
    <x v="1"/>
    <x v="27"/>
    <n v="278"/>
    <n v="2610667.17"/>
    <n v="3051"/>
    <n v="848178"/>
    <n v="2109"/>
    <n v="1.0777000000000001"/>
    <n v="914081.43060000008"/>
    <n v="586302"/>
    <n v="1110283.7393999998"/>
    <n v="0.42528735648826499"/>
  </r>
  <r>
    <s v="ORD-1513"/>
    <x v="84"/>
    <x v="1"/>
    <x v="26"/>
    <n v="476"/>
    <n v="3198373.4"/>
    <n v="2418"/>
    <n v="1150968"/>
    <n v="2109"/>
    <n v="0.67159999999999997"/>
    <n v="772990.10879999993"/>
    <n v="1003884"/>
    <n v="1421499.2911999999"/>
    <n v="0.44444444516703396"/>
  </r>
  <r>
    <s v="ORD-1515"/>
    <x v="111"/>
    <x v="1"/>
    <x v="4"/>
    <n v="768"/>
    <n v="2422276.7999999998"/>
    <n v="374"/>
    <n v="287232"/>
    <n v="2109"/>
    <n v="1.1074999999999999"/>
    <n v="318109.44"/>
    <n v="1619712"/>
    <n v="484455.35999999987"/>
    <n v="0.19999999999999996"/>
  </r>
  <r>
    <s v="ORD-1519"/>
    <x v="287"/>
    <x v="1"/>
    <x v="3"/>
    <n v="80"/>
    <n v="678947.18"/>
    <n v="4299"/>
    <n v="343920"/>
    <n v="2109"/>
    <n v="1.0164"/>
    <n v="349560.288"/>
    <n v="168720"/>
    <n v="160666.89200000005"/>
    <n v="0.23664122443221583"/>
  </r>
  <r>
    <s v="ORD-1533"/>
    <x v="139"/>
    <x v="1"/>
    <x v="18"/>
    <n v="836"/>
    <n v="5271607.3600000003"/>
    <n v="2418"/>
    <n v="2021448"/>
    <n v="2109"/>
    <n v="0.92630000000000001"/>
    <n v="1872467.2823999999"/>
    <n v="1763124"/>
    <n v="1636016.0776000004"/>
    <n v="0.31034482765423566"/>
  </r>
  <r>
    <s v="ORD-1535"/>
    <x v="135"/>
    <x v="1"/>
    <x v="22"/>
    <n v="316"/>
    <n v="2257666.92"/>
    <n v="4978"/>
    <n v="1573048"/>
    <n v="2109"/>
    <n v="0.6976"/>
    <n v="1097358.2848"/>
    <n v="666444"/>
    <n v="493864.6351999999"/>
    <n v="0.21874999842758025"/>
  </r>
  <r>
    <s v="ORD-1545"/>
    <x v="187"/>
    <x v="1"/>
    <x v="13"/>
    <n v="402"/>
    <n v="3756590.97"/>
    <n v="4853"/>
    <n v="1950906"/>
    <n v="2109"/>
    <n v="0.6472"/>
    <n v="1262626.3632"/>
    <n v="847818"/>
    <n v="1646146.6068000002"/>
    <n v="0.43820224771503408"/>
  </r>
  <r>
    <s v="ORD-1549"/>
    <x v="35"/>
    <x v="1"/>
    <x v="24"/>
    <n v="493"/>
    <n v="3323350.71"/>
    <n v="3211"/>
    <n v="1583023"/>
    <n v="2109"/>
    <n v="1.05"/>
    <n v="1662174.1500000001"/>
    <n v="1039737"/>
    <n v="621439.55999999982"/>
    <n v="0.18699186881784133"/>
  </r>
  <r>
    <s v="ORD-1559"/>
    <x v="135"/>
    <x v="1"/>
    <x v="0"/>
    <n v="319"/>
    <n v="1261245.46"/>
    <n v="739"/>
    <n v="235741"/>
    <n v="1681"/>
    <n v="0.6976"/>
    <n v="164452.9216"/>
    <n v="536239"/>
    <n v="560553.53839999996"/>
    <n v="0.44444444493778396"/>
  </r>
  <r>
    <s v="ORD-1563"/>
    <x v="405"/>
    <x v="1"/>
    <x v="18"/>
    <n v="626"/>
    <n v="4408633.63"/>
    <n v="2418"/>
    <n v="1513668"/>
    <n v="2109"/>
    <n v="0.77329999999999999"/>
    <n v="1170519.4643999999"/>
    <n v="1320234"/>
    <n v="1917880.1655999999"/>
    <n v="0.43502824833280601"/>
  </r>
  <r>
    <s v="ORD-1571"/>
    <x v="235"/>
    <x v="1"/>
    <x v="0"/>
    <n v="618"/>
    <n v="2358120.7999999998"/>
    <n v="739"/>
    <n v="456702"/>
    <n v="1681"/>
    <n v="0.87370000000000003"/>
    <n v="399020.53740000003"/>
    <n v="1038858"/>
    <n v="920242.26259999978"/>
    <n v="0.3902439020935653"/>
  </r>
  <r>
    <s v="ORD-1573"/>
    <x v="19"/>
    <x v="1"/>
    <x v="0"/>
    <n v="220"/>
    <n v="914796.59"/>
    <n v="739"/>
    <n v="162580"/>
    <n v="1681"/>
    <n v="1.0158"/>
    <n v="165148.764"/>
    <n v="369820"/>
    <n v="379827.826"/>
    <n v="0.41520468063834826"/>
  </r>
  <r>
    <s v="ORD-1582"/>
    <x v="96"/>
    <x v="1"/>
    <x v="21"/>
    <n v="406"/>
    <n v="2055410.49"/>
    <n v="1289"/>
    <n v="523334"/>
    <n v="2109"/>
    <n v="1.0912999999999999"/>
    <n v="571114.39419999998"/>
    <n v="856254"/>
    <n v="628042.09580000001"/>
    <n v="0.30555555635020626"/>
  </r>
  <r>
    <s v="ORD-1587"/>
    <x v="406"/>
    <x v="1"/>
    <x v="3"/>
    <n v="579"/>
    <n v="5761331.5300000003"/>
    <n v="4299"/>
    <n v="2489121"/>
    <n v="2109"/>
    <n v="1.1056999999999999"/>
    <n v="2752221.0896999999"/>
    <n v="1221111"/>
    <n v="1787999.4403000004"/>
    <n v="0.31034482757842619"/>
  </r>
  <r>
    <s v="ORD-1592"/>
    <x v="257"/>
    <x v="1"/>
    <x v="18"/>
    <n v="292"/>
    <n v="2121580.06"/>
    <n v="2418"/>
    <n v="706056"/>
    <n v="2109"/>
    <n v="1.3210999999999999"/>
    <n v="932770.58159999992"/>
    <n v="615828"/>
    <n v="572981.47840000014"/>
    <n v="0.27007299380443844"/>
  </r>
  <r>
    <s v="ORD-1593"/>
    <x v="257"/>
    <x v="1"/>
    <x v="3"/>
    <n v="920"/>
    <n v="8885016.8699999992"/>
    <n v="4299"/>
    <n v="3955080"/>
    <n v="2109"/>
    <n v="1.3210999999999999"/>
    <n v="5225056.1880000001"/>
    <n v="1940280"/>
    <n v="1719680.6819999991"/>
    <n v="0.19354838681358624"/>
  </r>
  <r>
    <s v="ORD-1601"/>
    <x v="48"/>
    <x v="1"/>
    <x v="6"/>
    <n v="379"/>
    <n v="2534147.9900000002"/>
    <n v="2844"/>
    <n v="1077876"/>
    <n v="2109"/>
    <n v="0.60189999999999999"/>
    <n v="648773.56440000003"/>
    <n v="799311"/>
    <n v="1086063.4256000002"/>
    <n v="0.4285714290900588"/>
  </r>
  <r>
    <s v="ORD-1607"/>
    <x v="26"/>
    <x v="1"/>
    <x v="26"/>
    <n v="943"/>
    <n v="6697240.5499999998"/>
    <n v="2418"/>
    <n v="2280174"/>
    <n v="2109"/>
    <n v="1.3698999999999999"/>
    <n v="3123610.3625999996"/>
    <n v="1988787"/>
    <n v="1584843.1874000002"/>
    <n v="0.23664122194326739"/>
  </r>
  <r>
    <s v="ORD-1611"/>
    <x v="326"/>
    <x v="1"/>
    <x v="27"/>
    <n v="533"/>
    <n v="3320027.72"/>
    <n v="3051"/>
    <n v="1626183"/>
    <n v="2109"/>
    <n v="0.6976"/>
    <n v="1134425.2608"/>
    <n v="1124097"/>
    <n v="1061505.4592000004"/>
    <n v="0.31972789046472189"/>
  </r>
  <r>
    <s v="ORD-1623"/>
    <x v="90"/>
    <x v="1"/>
    <x v="26"/>
    <n v="920"/>
    <n v="8005305.9199999999"/>
    <n v="2418"/>
    <n v="2224560"/>
    <n v="2109"/>
    <n v="1.1609"/>
    <n v="2582491.7039999999"/>
    <n v="1940280"/>
    <n v="3482534.216"/>
    <n v="0.43502824886422331"/>
  </r>
  <r>
    <s v="ORD-1627"/>
    <x v="29"/>
    <x v="1"/>
    <x v="27"/>
    <n v="472"/>
    <n v="3121272.73"/>
    <n v="3051"/>
    <n v="1440072"/>
    <n v="2109"/>
    <n v="0.73470000000000002"/>
    <n v="1058020.8984000001"/>
    <n v="995448"/>
    <n v="1067803.8315999999"/>
    <n v="0.34210526409206155"/>
  </r>
  <r>
    <s v="ORD-1633"/>
    <x v="64"/>
    <x v="1"/>
    <x v="21"/>
    <n v="56"/>
    <n v="300186.82"/>
    <n v="1289"/>
    <n v="72184"/>
    <n v="2109"/>
    <n v="0.67420000000000002"/>
    <n v="48666.452799999999"/>
    <n v="118104"/>
    <n v="133416.36720000001"/>
    <n v="0.44444445362391327"/>
  </r>
  <r>
    <s v="ORD-1637"/>
    <x v="400"/>
    <x v="1"/>
    <x v="3"/>
    <n v="907"/>
    <n v="13153711.76"/>
    <n v="4299"/>
    <n v="3899193"/>
    <n v="2109"/>
    <n v="1.4938"/>
    <n v="5824614.5033999998"/>
    <n v="1912863"/>
    <n v="5416234.2566"/>
    <n v="0.41176470607107174"/>
  </r>
  <r>
    <s v="ORD-1638"/>
    <x v="376"/>
    <x v="1"/>
    <x v="22"/>
    <n v="120"/>
    <n v="1036005.36"/>
    <n v="4978"/>
    <n v="597360"/>
    <n v="2109"/>
    <n v="0.74029999999999996"/>
    <n v="442225.60799999995"/>
    <n v="253080"/>
    <n v="340699.75200000009"/>
    <n v="0.32885906304577428"/>
  </r>
  <r>
    <s v="ORD-1642"/>
    <x v="14"/>
    <x v="1"/>
    <x v="12"/>
    <n v="126"/>
    <n v="1057641.6000000001"/>
    <n v="3908"/>
    <n v="492408"/>
    <n v="2109"/>
    <n v="0.93149999999999999"/>
    <n v="458678.05200000003"/>
    <n v="265734"/>
    <n v="333229.54800000007"/>
    <n v="0.3150684957929038"/>
  </r>
  <r>
    <s v="ORD-1648"/>
    <x v="139"/>
    <x v="1"/>
    <x v="8"/>
    <n v="842"/>
    <n v="6359471.9100000001"/>
    <n v="3506"/>
    <n v="2952052"/>
    <n v="2109"/>
    <n v="0.92630000000000001"/>
    <n v="2734485.7675999999"/>
    <n v="1775778"/>
    <n v="1849208.1424000002"/>
    <n v="0.29078014158568716"/>
  </r>
  <r>
    <s v="ORD-1653"/>
    <x v="258"/>
    <x v="1"/>
    <x v="19"/>
    <n v="722"/>
    <n v="6870178.3499999996"/>
    <n v="3822"/>
    <n v="2759484"/>
    <n v="2109"/>
    <n v="1.4888999999999999"/>
    <n v="4108595.7275999999"/>
    <n v="1522698"/>
    <n v="1238884.6223999998"/>
    <n v="0.18032786913020968"/>
  </r>
  <r>
    <s v="ORD-1656"/>
    <x v="407"/>
    <x v="1"/>
    <x v="16"/>
    <n v="431"/>
    <n v="2220281.2599999998"/>
    <n v="897"/>
    <n v="386607"/>
    <n v="2109"/>
    <n v="1.2382"/>
    <n v="478696.78739999997"/>
    <n v="908979"/>
    <n v="832605.47259999975"/>
    <n v="0.37500000004503925"/>
  </r>
  <r>
    <s v="ORD-1657"/>
    <x v="46"/>
    <x v="1"/>
    <x v="9"/>
    <n v="899"/>
    <n v="7709355.1699999999"/>
    <n v="2418"/>
    <n v="2173782"/>
    <n v="2109"/>
    <n v="1.4012"/>
    <n v="3045903.3383999998"/>
    <n v="1895991"/>
    <n v="2767460.8316000002"/>
    <n v="0.35897435914863945"/>
  </r>
  <r>
    <s v="ORD-1659"/>
    <x v="20"/>
    <x v="1"/>
    <x v="15"/>
    <n v="687"/>
    <n v="6219846.7999999998"/>
    <n v="2513"/>
    <n v="1726431"/>
    <n v="4414"/>
    <n v="0.85419999999999996"/>
    <n v="1474717.3602"/>
    <n v="3032418"/>
    <n v="1712711.4397999998"/>
    <n v="0.27536231918123771"/>
  </r>
  <r>
    <s v="ORD-1662"/>
    <x v="277"/>
    <x v="1"/>
    <x v="20"/>
    <n v="513"/>
    <n v="3821093.5"/>
    <n v="3901"/>
    <n v="2001213"/>
    <n v="2109"/>
    <n v="0.89500000000000002"/>
    <n v="1791085.635"/>
    <n v="1081917"/>
    <n v="948090.86499999999"/>
    <n v="0.24812029985657247"/>
  </r>
  <r>
    <s v="ORD-1665"/>
    <x v="49"/>
    <x v="1"/>
    <x v="26"/>
    <n v="773"/>
    <n v="4255591.5599999996"/>
    <n v="2418"/>
    <n v="1869114"/>
    <n v="2109"/>
    <n v="0.70889999999999997"/>
    <n v="1325014.9146"/>
    <n v="1630257"/>
    <n v="1300319.6453999998"/>
    <n v="0.30555555604119111"/>
  </r>
  <r>
    <s v="ORD-1666"/>
    <x v="212"/>
    <x v="1"/>
    <x v="2"/>
    <n v="572"/>
    <n v="3182184.46"/>
    <n v="2401"/>
    <n v="1373372"/>
    <n v="2109"/>
    <n v="0.62619999999999998"/>
    <n v="860005.54639999999"/>
    <n v="1206348"/>
    <n v="1115830.9136000001"/>
    <n v="0.35064935035224204"/>
  </r>
  <r>
    <s v="ORD-1672"/>
    <x v="45"/>
    <x v="1"/>
    <x v="13"/>
    <n v="635"/>
    <n v="9206842.0700000003"/>
    <n v="4853"/>
    <n v="3081655"/>
    <n v="2109"/>
    <n v="1.3652"/>
    <n v="4207075.4059999995"/>
    <n v="1339215"/>
    <n v="3660551.6640000008"/>
    <n v="0.39759036118667784"/>
  </r>
  <r>
    <s v="ORD-1674"/>
    <x v="408"/>
    <x v="1"/>
    <x v="20"/>
    <n v="923"/>
    <n v="9662547.4299999997"/>
    <n v="3901"/>
    <n v="3600623"/>
    <n v="2109"/>
    <n v="1.39"/>
    <n v="5004865.97"/>
    <n v="1946607"/>
    <n v="2711074.46"/>
    <n v="0.28057553969491872"/>
  </r>
  <r>
    <s v="ORD-1686"/>
    <x v="379"/>
    <x v="1"/>
    <x v="3"/>
    <n v="158"/>
    <n v="1305528.3500000001"/>
    <n v="4299"/>
    <n v="679242"/>
    <n v="2109"/>
    <n v="0.72589999999999999"/>
    <n v="493061.76779999997"/>
    <n v="333222"/>
    <n v="479244.58220000006"/>
    <n v="0.36708860608044247"/>
  </r>
  <r>
    <s v="ORD-1688"/>
    <x v="171"/>
    <x v="1"/>
    <x v="25"/>
    <n v="843"/>
    <n v="8634986.4399999995"/>
    <n v="2914"/>
    <n v="2456502"/>
    <n v="2109"/>
    <n v="1.2735000000000001"/>
    <n v="3128355.2970000003"/>
    <n v="1777887"/>
    <n v="3728744.1429999992"/>
    <n v="0.43181818163920582"/>
  </r>
  <r>
    <s v="ORD-1690"/>
    <x v="146"/>
    <x v="1"/>
    <x v="6"/>
    <n v="400"/>
    <n v="2268422.91"/>
    <n v="2844"/>
    <n v="1137600"/>
    <n v="2109"/>
    <n v="0.89290000000000003"/>
    <n v="1015763.04"/>
    <n v="843600"/>
    <n v="409059.87000000011"/>
    <n v="0.18032786928606717"/>
  </r>
  <r>
    <s v="ORD-1691"/>
    <x v="168"/>
    <x v="1"/>
    <x v="27"/>
    <n v="771"/>
    <n v="6122788.8799999999"/>
    <n v="3051"/>
    <n v="2352321"/>
    <n v="2109"/>
    <n v="0.77929999999999999"/>
    <n v="1833163.7553000001"/>
    <n v="1626039"/>
    <n v="2663586.1246999996"/>
    <n v="0.43502824887537189"/>
  </r>
  <r>
    <s v="ORD-1696"/>
    <x v="409"/>
    <x v="1"/>
    <x v="0"/>
    <n v="487"/>
    <n v="1342829.25"/>
    <n v="739"/>
    <n v="359893"/>
    <n v="1681"/>
    <n v="0.61770000000000003"/>
    <n v="222305.90610000002"/>
    <n v="818647"/>
    <n v="301876.34389999998"/>
    <n v="0.22480620220329575"/>
  </r>
  <r>
    <s v="ORD-1702"/>
    <x v="410"/>
    <x v="1"/>
    <x v="8"/>
    <n v="694"/>
    <n v="7282586.2199999997"/>
    <n v="3506"/>
    <n v="2433164"/>
    <n v="2109"/>
    <n v="1.3420000000000001"/>
    <n v="3265306.088"/>
    <n v="1463646"/>
    <n v="2553634.1319999998"/>
    <n v="0.35064935104880912"/>
  </r>
  <r>
    <s v="ORD-1708"/>
    <x v="292"/>
    <x v="1"/>
    <x v="17"/>
    <n v="560"/>
    <n v="3369766.71"/>
    <n v="2039"/>
    <n v="1141840"/>
    <n v="2109"/>
    <n v="1.2534000000000001"/>
    <n v="1431182.2560000001"/>
    <n v="1181040"/>
    <n v="757544.45399999991"/>
    <n v="0.22480620149517708"/>
  </r>
  <r>
    <s v="ORD-1710"/>
    <x v="312"/>
    <x v="1"/>
    <x v="18"/>
    <n v="823"/>
    <n v="5556810.2800000003"/>
    <n v="2418"/>
    <n v="1990014"/>
    <n v="2109"/>
    <n v="0.89510000000000001"/>
    <n v="1781261.5314"/>
    <n v="1735707"/>
    <n v="2039841.7486000005"/>
    <n v="0.36708860763912932"/>
  </r>
  <r>
    <s v="ORD-1712"/>
    <x v="411"/>
    <x v="1"/>
    <x v="3"/>
    <n v="699"/>
    <n v="5828650.3499999996"/>
    <n v="4299"/>
    <n v="3005001"/>
    <n v="2109"/>
    <n v="0.85640000000000005"/>
    <n v="2573482.8563999999"/>
    <n v="1474191"/>
    <n v="1780976.4935999997"/>
    <n v="0.3055555551723908"/>
  </r>
  <r>
    <s v="ORD-1713"/>
    <x v="412"/>
    <x v="1"/>
    <x v="20"/>
    <n v="773"/>
    <n v="10716569.4"/>
    <n v="3901"/>
    <n v="3015473"/>
    <n v="2109"/>
    <n v="1.4672000000000001"/>
    <n v="4424301.9856000002"/>
    <n v="1630257"/>
    <n v="4662010.4144000001"/>
    <n v="0.43502824834970044"/>
  </r>
  <r>
    <s v="ORD-1714"/>
    <x v="279"/>
    <x v="1"/>
    <x v="12"/>
    <n v="815"/>
    <n v="8799658.3100000005"/>
    <n v="3908"/>
    <n v="3185020"/>
    <n v="2109"/>
    <n v="1.2201"/>
    <n v="3886042.9019999998"/>
    <n v="1718835"/>
    <n v="3194780.4080000008"/>
    <n v="0.36305732512016148"/>
  </r>
  <r>
    <s v="ORD-1719"/>
    <x v="180"/>
    <x v="1"/>
    <x v="12"/>
    <n v="225"/>
    <n v="1943848.16"/>
    <n v="3908"/>
    <n v="879300"/>
    <n v="2109"/>
    <n v="0.97450000000000003"/>
    <n v="856877.85"/>
    <n v="474525"/>
    <n v="612445.31000000006"/>
    <n v="0.31506849279832644"/>
  </r>
  <r>
    <s v="ORD-1721"/>
    <x v="413"/>
    <x v="1"/>
    <x v="23"/>
    <n v="779"/>
    <n v="5654812.6299999999"/>
    <n v="3776"/>
    <n v="2941504"/>
    <n v="2109"/>
    <n v="0.75819999999999999"/>
    <n v="2230248.3328"/>
    <n v="1642911"/>
    <n v="1781653.2971999999"/>
    <n v="0.31506849364874534"/>
  </r>
  <r>
    <s v="ORD-1722"/>
    <x v="203"/>
    <x v="1"/>
    <x v="12"/>
    <n v="697"/>
    <n v="5413416.6600000001"/>
    <n v="3908"/>
    <n v="2723876"/>
    <n v="2109"/>
    <n v="1.1165"/>
    <n v="3041207.554"/>
    <n v="1469973"/>
    <n v="902236.10600000015"/>
    <n v="0.1666666659277618"/>
  </r>
  <r>
    <s v="ORD-1724"/>
    <x v="208"/>
    <x v="1"/>
    <x v="16"/>
    <n v="208"/>
    <n v="962396.41"/>
    <n v="897"/>
    <n v="186576"/>
    <n v="2109"/>
    <n v="1.1341000000000001"/>
    <n v="211595.84160000001"/>
    <n v="438672"/>
    <n v="312128.56839999999"/>
    <n v="0.32432432743592632"/>
  </r>
  <r>
    <s v="ORD-1731"/>
    <x v="188"/>
    <x v="1"/>
    <x v="23"/>
    <n v="529"/>
    <n v="6558997.79"/>
    <n v="3776"/>
    <n v="1997504"/>
    <n v="2109"/>
    <n v="1.373"/>
    <n v="2742572.9920000001"/>
    <n v="1115661"/>
    <n v="2700763.798"/>
    <n v="0.41176470620521433"/>
  </r>
  <r>
    <s v="ORD-1735"/>
    <x v="326"/>
    <x v="1"/>
    <x v="22"/>
    <n v="254"/>
    <n v="2197496.71"/>
    <n v="4978"/>
    <n v="1264412"/>
    <n v="2109"/>
    <n v="0.6976"/>
    <n v="882053.8112"/>
    <n v="535686"/>
    <n v="779756.89880000008"/>
    <n v="0.35483871045249488"/>
  </r>
  <r>
    <s v="ORD-1740"/>
    <x v="151"/>
    <x v="1"/>
    <x v="9"/>
    <n v="543"/>
    <n v="4509957.0199999996"/>
    <n v="2418"/>
    <n v="1312974"/>
    <n v="2109"/>
    <n v="1.4966999999999999"/>
    <n v="1965128.1857999999"/>
    <n v="1145187"/>
    <n v="1399641.8341999995"/>
    <n v="0.31034482767642863"/>
  </r>
  <r>
    <s v="ORD-1750"/>
    <x v="414"/>
    <x v="1"/>
    <x v="16"/>
    <n v="746"/>
    <n v="3250323.08"/>
    <n v="897"/>
    <n v="669162"/>
    <n v="2109"/>
    <n v="0.61060000000000003"/>
    <n v="408590.31720000005"/>
    <n v="1573314"/>
    <n v="1268418.7628000001"/>
    <n v="0.39024390240000389"/>
  </r>
  <r>
    <s v="ORD-1754"/>
    <x v="59"/>
    <x v="1"/>
    <x v="4"/>
    <n v="397"/>
    <n v="1488092.53"/>
    <n v="374"/>
    <n v="148478"/>
    <n v="2109"/>
    <n v="1.3209"/>
    <n v="196124.59020000001"/>
    <n v="837273"/>
    <n v="454694.93980000005"/>
    <n v="0.30555555560782233"/>
  </r>
  <r>
    <s v="ORD-1756"/>
    <x v="305"/>
    <x v="1"/>
    <x v="16"/>
    <n v="812"/>
    <n v="2664388.06"/>
    <n v="897"/>
    <n v="728364"/>
    <n v="2109"/>
    <n v="0.69720000000000004"/>
    <n v="507815.38080000004"/>
    <n v="1712508"/>
    <n v="444064.67920000013"/>
    <n v="0.16666666761747917"/>
  </r>
  <r>
    <s v="ORD-1762"/>
    <x v="1"/>
    <x v="1"/>
    <x v="7"/>
    <n v="17"/>
    <n v="71073.37"/>
    <n v="775"/>
    <n v="13175"/>
    <n v="2109"/>
    <n v="1.3654999999999999"/>
    <n v="17990.462499999998"/>
    <n v="35853"/>
    <n v="17229.907500000001"/>
    <n v="0.24242423709470934"/>
  </r>
  <r>
    <s v="ORD-1767"/>
    <x v="415"/>
    <x v="1"/>
    <x v="5"/>
    <n v="245"/>
    <n v="1081320.21"/>
    <n v="545"/>
    <n v="133525"/>
    <n v="2109"/>
    <n v="0.86609999999999998"/>
    <n v="115646.0025"/>
    <n v="516705"/>
    <n v="448969.20750000002"/>
    <n v="0.41520467605058453"/>
  </r>
  <r>
    <s v="ORD-1774"/>
    <x v="259"/>
    <x v="1"/>
    <x v="24"/>
    <n v="623"/>
    <n v="5082603.1399999997"/>
    <n v="3211"/>
    <n v="2000453"/>
    <n v="2109"/>
    <n v="0.82899999999999996"/>
    <n v="1658375.537"/>
    <n v="1313907"/>
    <n v="2110320.6029999997"/>
    <n v="0.4152046785616238"/>
  </r>
  <r>
    <s v="ORD-1775"/>
    <x v="288"/>
    <x v="1"/>
    <x v="25"/>
    <n v="254"/>
    <n v="1721647.4"/>
    <n v="2914"/>
    <n v="740156"/>
    <n v="2109"/>
    <n v="1.0793999999999999"/>
    <n v="798924.38639999996"/>
    <n v="535686"/>
    <n v="387037.01359999995"/>
    <n v="0.22480620224559336"/>
  </r>
  <r>
    <s v="ORD-1777"/>
    <x v="71"/>
    <x v="1"/>
    <x v="5"/>
    <n v="730"/>
    <n v="2762007.44"/>
    <n v="545"/>
    <n v="397850"/>
    <n v="2109"/>
    <n v="0.6976"/>
    <n v="277540.15999999997"/>
    <n v="1539570"/>
    <n v="944897.2799999998"/>
    <n v="0.34210526239567257"/>
  </r>
  <r>
    <s v="ORD-1780"/>
    <x v="169"/>
    <x v="1"/>
    <x v="2"/>
    <n v="84"/>
    <n v="593939.91"/>
    <n v="2401"/>
    <n v="201684"/>
    <n v="2109"/>
    <n v="1.2101999999999999"/>
    <n v="244077.97679999997"/>
    <n v="177156"/>
    <n v="172705.93320000009"/>
    <n v="0.29078014508235367"/>
  </r>
  <r>
    <s v="ORD-1784"/>
    <x v="385"/>
    <x v="1"/>
    <x v="3"/>
    <n v="658"/>
    <n v="5347378.8600000003"/>
    <n v="4299"/>
    <n v="2828742"/>
    <n v="2109"/>
    <n v="0.6482"/>
    <n v="1833590.5644"/>
    <n v="1387722"/>
    <n v="2126066.2956000003"/>
    <n v="0.39759036179456342"/>
  </r>
  <r>
    <s v="ORD-1791"/>
    <x v="288"/>
    <x v="1"/>
    <x v="23"/>
    <n v="503"/>
    <n v="4790880.93"/>
    <n v="3776"/>
    <n v="1899328"/>
    <n v="2109"/>
    <n v="1.0793999999999999"/>
    <n v="2050134.6431999998"/>
    <n v="1060827"/>
    <n v="1679919.2867999999"/>
    <n v="0.35064935057778612"/>
  </r>
  <r>
    <s v="ORD-1794"/>
    <x v="416"/>
    <x v="1"/>
    <x v="7"/>
    <n v="365"/>
    <n v="1819263.27"/>
    <n v="775"/>
    <n v="282875"/>
    <n v="2109"/>
    <n v="1.3751"/>
    <n v="388981.41249999998"/>
    <n v="769785"/>
    <n v="660496.85749999993"/>
    <n v="0.36305732567227605"/>
  </r>
  <r>
    <s v="ORD-1796"/>
    <x v="20"/>
    <x v="1"/>
    <x v="22"/>
    <n v="225"/>
    <n v="1846340.51"/>
    <n v="4978"/>
    <n v="1120050"/>
    <n v="2109"/>
    <n v="0.85419999999999996"/>
    <n v="956746.71"/>
    <n v="474525"/>
    <n v="415068.80000000005"/>
    <n v="0.2248062032717898"/>
  </r>
  <r>
    <s v="ORD-1815"/>
    <x v="198"/>
    <x v="1"/>
    <x v="8"/>
    <n v="75"/>
    <n v="678110.27"/>
    <n v="3506"/>
    <n v="262950"/>
    <n v="2109"/>
    <n v="1.2404999999999999"/>
    <n v="326189.47499999998"/>
    <n v="158175"/>
    <n v="193745.79500000004"/>
    <n v="0.28571429098102297"/>
  </r>
  <r>
    <s v="ORD-1816"/>
    <x v="369"/>
    <x v="1"/>
    <x v="20"/>
    <n v="416"/>
    <n v="3570281.23"/>
    <n v="3901"/>
    <n v="1622816"/>
    <n v="2109"/>
    <n v="1.1012"/>
    <n v="1787044.9791999999"/>
    <n v="877344"/>
    <n v="905892.25080000004"/>
    <n v="0.25373134283878251"/>
  </r>
  <r>
    <s v="ORD-1831"/>
    <x v="133"/>
    <x v="1"/>
    <x v="28"/>
    <n v="476"/>
    <n v="5670688.0700000003"/>
    <n v="4420"/>
    <n v="2103920"/>
    <n v="2109"/>
    <n v="1.2396"/>
    <n v="2608019.2319999998"/>
    <n v="1003884"/>
    <n v="2058784.8380000005"/>
    <n v="0.36305732436451937"/>
  </r>
  <r>
    <s v="ORD-1836"/>
    <x v="59"/>
    <x v="1"/>
    <x v="13"/>
    <n v="804"/>
    <n v="9383869.0700000003"/>
    <n v="4853"/>
    <n v="3901812"/>
    <n v="2109"/>
    <n v="1.3209"/>
    <n v="5153903.4708000002"/>
    <n v="1695636"/>
    <n v="2534329.5992000001"/>
    <n v="0.27007299231211462"/>
  </r>
  <r>
    <s v="ORD-1841"/>
    <x v="134"/>
    <x v="1"/>
    <x v="13"/>
    <n v="502"/>
    <n v="6096942.3399999999"/>
    <n v="4853"/>
    <n v="2436206"/>
    <n v="2109"/>
    <n v="0.97140000000000004"/>
    <n v="2366530.5084000002"/>
    <n v="1058718"/>
    <n v="2671693.8315999997"/>
    <n v="0.4382022467347132"/>
  </r>
  <r>
    <s v="ORD-1845"/>
    <x v="19"/>
    <x v="1"/>
    <x v="22"/>
    <n v="643"/>
    <n v="8155300.6500000004"/>
    <n v="4978"/>
    <n v="3200854"/>
    <n v="2109"/>
    <n v="1.0158"/>
    <n v="3251427.4931999999"/>
    <n v="1356087"/>
    <n v="3547786.1568"/>
    <n v="0.43502824838223469"/>
  </r>
  <r>
    <s v="ORD-1853"/>
    <x v="196"/>
    <x v="1"/>
    <x v="20"/>
    <n v="663"/>
    <n v="7041267.5800000001"/>
    <n v="3901"/>
    <n v="2586363"/>
    <n v="2109"/>
    <n v="1.2272000000000001"/>
    <n v="3173984.6736000003"/>
    <n v="1398267"/>
    <n v="2469015.9063999997"/>
    <n v="0.35064935089428878"/>
  </r>
  <r>
    <s v="ORD-1857"/>
    <x v="364"/>
    <x v="1"/>
    <x v="1"/>
    <n v="865"/>
    <n v="6943696.9100000001"/>
    <n v="2418"/>
    <n v="2091570"/>
    <n v="2109"/>
    <n v="1.2559"/>
    <n v="2626802.7629999998"/>
    <n v="1824285"/>
    <n v="2492609.1469999999"/>
    <n v="0.35897435894850999"/>
  </r>
  <r>
    <s v="ORD-1862"/>
    <x v="81"/>
    <x v="1"/>
    <x v="21"/>
    <n v="641"/>
    <n v="3878948.09"/>
    <n v="1289"/>
    <n v="826249"/>
    <n v="2109"/>
    <n v="1.244"/>
    <n v="1027853.7560000001"/>
    <n v="1351869"/>
    <n v="1499225.3339999998"/>
    <n v="0.38650306712405624"/>
  </r>
  <r>
    <s v="ORD-1882"/>
    <x v="49"/>
    <x v="1"/>
    <x v="4"/>
    <n v="452"/>
    <n v="1523810.7"/>
    <n v="374"/>
    <n v="169048"/>
    <n v="2109"/>
    <n v="0.70889999999999997"/>
    <n v="119838.1272"/>
    <n v="953268"/>
    <n v="450704.57279999997"/>
    <n v="0.2957746475989439"/>
  </r>
  <r>
    <s v="ORD-1887"/>
    <x v="417"/>
    <x v="1"/>
    <x v="8"/>
    <n v="697"/>
    <n v="6161854.29"/>
    <n v="3506"/>
    <n v="2443682"/>
    <n v="2109"/>
    <n v="1.4653"/>
    <n v="3580727.2346000001"/>
    <n v="1469973"/>
    <n v="1111154.0554"/>
    <n v="0.18032786935635245"/>
  </r>
  <r>
    <s v="ORD-1895"/>
    <x v="418"/>
    <x v="1"/>
    <x v="12"/>
    <n v="215"/>
    <n v="1706548.51"/>
    <n v="3908"/>
    <n v="840220"/>
    <n v="2109"/>
    <n v="0.64810000000000001"/>
    <n v="544546.58200000005"/>
    <n v="453435"/>
    <n v="708566.92799999984"/>
    <n v="0.4152046800005702"/>
  </r>
  <r>
    <s v="ORD-1897"/>
    <x v="129"/>
    <x v="1"/>
    <x v="27"/>
    <n v="309"/>
    <n v="2680420.69"/>
    <n v="3051"/>
    <n v="942759"/>
    <n v="2109"/>
    <n v="0.95220000000000005"/>
    <n v="897695.11979999999"/>
    <n v="651681"/>
    <n v="1131044.5702"/>
    <n v="0.42196531851125202"/>
  </r>
  <r>
    <s v="ORD-1899"/>
    <x v="335"/>
    <x v="1"/>
    <x v="18"/>
    <n v="213"/>
    <n v="1360474.79"/>
    <n v="2418"/>
    <n v="515034"/>
    <n v="2109"/>
    <n v="1.1138999999999999"/>
    <n v="573696.37259999989"/>
    <n v="449217"/>
    <n v="337561.41740000015"/>
    <n v="0.24812030320679454"/>
  </r>
  <r>
    <s v="ORD-1900"/>
    <x v="297"/>
    <x v="1"/>
    <x v="4"/>
    <n v="954"/>
    <n v="3308673.28"/>
    <n v="374"/>
    <n v="356796"/>
    <n v="2109"/>
    <n v="0.62670000000000003"/>
    <n v="223604.05320000002"/>
    <n v="2011986"/>
    <n v="1073083.2267999998"/>
    <n v="0.32432432458245014"/>
  </r>
  <r>
    <s v="ORD-1903"/>
    <x v="300"/>
    <x v="1"/>
    <x v="2"/>
    <n v="981"/>
    <n v="5637746.5199999996"/>
    <n v="2401"/>
    <n v="2355381"/>
    <n v="2109"/>
    <n v="1.0676000000000001"/>
    <n v="2514604.7556000003"/>
    <n v="2068929"/>
    <n v="1054212.7643999993"/>
    <n v="0.18699187000695436"/>
  </r>
  <r>
    <s v="ORD-1909"/>
    <x v="276"/>
    <x v="1"/>
    <x v="18"/>
    <n v="335"/>
    <n v="3154365.91"/>
    <n v="2418"/>
    <n v="810030"/>
    <n v="2109"/>
    <n v="1.3657999999999999"/>
    <n v="1106338.9739999999"/>
    <n v="706515"/>
    <n v="1341511.9360000002"/>
    <n v="0.42528735545458646"/>
  </r>
  <r>
    <s v="ORD-1913"/>
    <x v="419"/>
    <x v="1"/>
    <x v="25"/>
    <n v="91"/>
    <n v="816296.71"/>
    <n v="2914"/>
    <n v="265174"/>
    <n v="2109"/>
    <n v="1.1086"/>
    <n v="293971.89640000003"/>
    <n v="191919"/>
    <n v="330405.81359999994"/>
    <n v="0.4047619077136792"/>
  </r>
  <r>
    <s v="ORD-1917"/>
    <x v="94"/>
    <x v="1"/>
    <x v="18"/>
    <n v="959"/>
    <n v="5342210.82"/>
    <n v="2418"/>
    <n v="2318862"/>
    <n v="2109"/>
    <n v="0.87309999999999999"/>
    <n v="2024598.4121999999"/>
    <n v="2022531"/>
    <n v="1295081.4078000002"/>
    <n v="0.24242424184225664"/>
  </r>
  <r>
    <s v="ORD-1919"/>
    <x v="264"/>
    <x v="1"/>
    <x v="10"/>
    <n v="762"/>
    <n v="4471908.3499999996"/>
    <n v="1536"/>
    <n v="1170432"/>
    <n v="2109"/>
    <n v="0.86129999999999995"/>
    <n v="1008093.0815999999"/>
    <n v="1607058"/>
    <n v="1856757.2683999995"/>
    <n v="0.41520467842325071"/>
  </r>
  <r>
    <s v="ORD-1920"/>
    <x v="420"/>
    <x v="1"/>
    <x v="7"/>
    <n v="121"/>
    <n v="630672.89"/>
    <n v="775"/>
    <n v="93775"/>
    <n v="2109"/>
    <n v="1.3547"/>
    <n v="127036.99250000001"/>
    <n v="255189"/>
    <n v="248446.89750000002"/>
    <n v="0.39393939622170854"/>
  </r>
  <r>
    <s v="ORD-1925"/>
    <x v="86"/>
    <x v="1"/>
    <x v="18"/>
    <n v="807"/>
    <n v="4128498.24"/>
    <n v="2418"/>
    <n v="1951326"/>
    <n v="2109"/>
    <n v="0.76790000000000003"/>
    <n v="1498423.2354000001"/>
    <n v="1701963"/>
    <n v="928112.0046000001"/>
    <n v="0.22480620086203551"/>
  </r>
  <r>
    <s v="ORD-1928"/>
    <x v="421"/>
    <x v="1"/>
    <x v="29"/>
    <n v="126"/>
    <n v="1092537.4099999999"/>
    <n v="3677"/>
    <n v="463302"/>
    <n v="1885"/>
    <n v="0.96120000000000005"/>
    <n v="445325.8824"/>
    <n v="237510"/>
    <n v="409701.52759999991"/>
    <n v="0.37499999894740443"/>
  </r>
  <r>
    <s v="ORD-1933"/>
    <x v="242"/>
    <x v="1"/>
    <x v="16"/>
    <n v="144"/>
    <n v="639221.29"/>
    <n v="897"/>
    <n v="129168"/>
    <n v="2109"/>
    <n v="1.1094999999999999"/>
    <n v="143311.89599999998"/>
    <n v="303696"/>
    <n v="192213.39400000009"/>
    <n v="0.30069929929899564"/>
  </r>
  <r>
    <s v="ORD-1934"/>
    <x v="391"/>
    <x v="1"/>
    <x v="14"/>
    <n v="519"/>
    <n v="4156890.53"/>
    <n v="4717"/>
    <n v="2448123"/>
    <n v="2109"/>
    <n v="0.74029999999999996"/>
    <n v="1812345.4568999999"/>
    <n v="1094571"/>
    <n v="1249974.0730999997"/>
    <n v="0.30069930013288076"/>
  </r>
  <r>
    <s v="ORD-1945"/>
    <x v="69"/>
    <x v="1"/>
    <x v="26"/>
    <n v="751"/>
    <n v="5549670.8499999996"/>
    <n v="2418"/>
    <n v="1815918"/>
    <n v="2109"/>
    <n v="1.2501"/>
    <n v="2270079.0918000001"/>
    <n v="1583859"/>
    <n v="1695732.7581999996"/>
    <n v="0.30555555528126493"/>
  </r>
  <r>
    <s v="ORD-1950"/>
    <x v="308"/>
    <x v="1"/>
    <x v="0"/>
    <n v="368"/>
    <n v="1536771.95"/>
    <n v="739"/>
    <n v="271952"/>
    <n v="1681"/>
    <n v="0.91790000000000005"/>
    <n v="249624.7408"/>
    <n v="618608"/>
    <n v="668539.20919999992"/>
    <n v="0.43502824814052593"/>
  </r>
  <r>
    <s v="ORD-1954"/>
    <x v="187"/>
    <x v="1"/>
    <x v="28"/>
    <n v="149"/>
    <n v="1021854.09"/>
    <n v="4420"/>
    <n v="658580"/>
    <n v="2109"/>
    <n v="0.6472"/>
    <n v="426232.97600000002"/>
    <n v="314241"/>
    <n v="281380.11399999994"/>
    <n v="0.27536232105309666"/>
  </r>
  <r>
    <s v="ORD-1966"/>
    <x v="187"/>
    <x v="1"/>
    <x v="14"/>
    <n v="406"/>
    <n v="3101647.86"/>
    <n v="4717"/>
    <n v="1915102"/>
    <n v="2109"/>
    <n v="0.6472"/>
    <n v="1239454.0144"/>
    <n v="856254"/>
    <n v="1005939.8455999999"/>
    <n v="0.32432432403851286"/>
  </r>
  <r>
    <s v="ORD-1969"/>
    <x v="422"/>
    <x v="1"/>
    <x v="11"/>
    <n v="786"/>
    <n v="3607962.31"/>
    <n v="1530"/>
    <n v="1202580"/>
    <n v="2109"/>
    <n v="0.71960000000000002"/>
    <n v="865376.56799999997"/>
    <n v="1657674"/>
    <n v="1084911.7420000001"/>
    <n v="0.30069930026514052"/>
  </r>
  <r>
    <s v="ORD-1972"/>
    <x v="391"/>
    <x v="1"/>
    <x v="17"/>
    <n v="565"/>
    <n v="2800878.02"/>
    <n v="2039"/>
    <n v="1152035"/>
    <n v="2109"/>
    <n v="0.74029999999999996"/>
    <n v="852851.51049999997"/>
    <n v="1191585"/>
    <n v="756441.50950000016"/>
    <n v="0.270072992861003"/>
  </r>
  <r>
    <s v="ORD-1975"/>
    <x v="345"/>
    <x v="1"/>
    <x v="29"/>
    <n v="446"/>
    <n v="4782550.43"/>
    <n v="3677"/>
    <n v="1639942"/>
    <n v="1885"/>
    <n v="1.3214999999999999"/>
    <n v="2167183.3529999997"/>
    <n v="840710"/>
    <n v="1774657.077"/>
    <n v="0.3710691822229254"/>
  </r>
  <r>
    <s v="ORD-1977"/>
    <x v="402"/>
    <x v="1"/>
    <x v="6"/>
    <n v="783"/>
    <n v="6749324.0099999998"/>
    <n v="2844"/>
    <n v="2226852"/>
    <n v="2109"/>
    <n v="1.4079999999999999"/>
    <n v="3135407.6159999999"/>
    <n v="1651347"/>
    <n v="1962569.3939999999"/>
    <n v="0.29078014199528701"/>
  </r>
  <r>
    <s v="ORD-1983"/>
    <x v="37"/>
    <x v="1"/>
    <x v="3"/>
    <n v="847"/>
    <n v="7579687.0300000003"/>
    <n v="4299"/>
    <n v="3641253"/>
    <n v="2109"/>
    <n v="1.2441"/>
    <n v="4530082.8573000003"/>
    <n v="1786323"/>
    <n v="1263281.1727"/>
    <n v="0.16666666680299594"/>
  </r>
  <r>
    <s v="ORD-1984"/>
    <x v="307"/>
    <x v="1"/>
    <x v="24"/>
    <n v="319"/>
    <n v="2169837.0299999998"/>
    <n v="3211"/>
    <n v="1024309"/>
    <n v="2109"/>
    <n v="0.94799999999999995"/>
    <n v="971044.93199999991"/>
    <n v="672771"/>
    <n v="526021.09799999977"/>
    <n v="0.24242424234044888"/>
  </r>
  <r>
    <s v="ORD-1995"/>
    <x v="423"/>
    <x v="1"/>
    <x v="10"/>
    <n v="532"/>
    <n v="3002622.67"/>
    <n v="1536"/>
    <n v="817152"/>
    <n v="2109"/>
    <n v="0.98240000000000005"/>
    <n v="802770.12479999999"/>
    <n v="1121988"/>
    <n v="1077864.5452000001"/>
    <n v="0.35897435797352456"/>
  </r>
  <r>
    <s v="ORD-1996"/>
    <x v="216"/>
    <x v="1"/>
    <x v="25"/>
    <n v="932"/>
    <n v="5122020.91"/>
    <n v="2914"/>
    <n v="2715848"/>
    <n v="2109"/>
    <n v="0.79720000000000002"/>
    <n v="2165074.0256000003"/>
    <n v="1965588"/>
    <n v="991358.88439999986"/>
    <n v="0.193548386822184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88F97-0419-4A1C-94E5-0199F9B48DA6}" name="PivotTable28"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J129" firstHeaderRow="0" firstDataRow="1" firstDataCol="2"/>
  <pivotFields count="15">
    <pivotField compact="0" outline="0" subtotalTop="0" showAll="0">
      <extLst>
        <ext xmlns:x14="http://schemas.microsoft.com/office/spreadsheetml/2009/9/main" uri="{2946ED86-A175-432a-8AC1-64E0C546D7DE}">
          <x14:pivotField fillDownLabels="1"/>
        </ext>
      </extLst>
    </pivotField>
    <pivotField compact="0" numFmtId="14" outline="0" subtotalTop="0" showAll="0">
      <extLst>
        <ext xmlns:x14="http://schemas.microsoft.com/office/spreadsheetml/2009/9/main" uri="{2946ED86-A175-432a-8AC1-64E0C546D7DE}">
          <x14:pivotField fillDownLabels="1"/>
        </ext>
      </extLst>
    </pivotField>
    <pivotField axis="axisRow" compact="0" outline="0" subtotalTop="0" showAll="0">
      <items count="5">
        <item x="2"/>
        <item x="3"/>
        <item x="0"/>
        <item x="1"/>
        <item t="default"/>
      </items>
      <extLst>
        <ext xmlns:x14="http://schemas.microsoft.com/office/spreadsheetml/2009/9/main" uri="{2946ED86-A175-432a-8AC1-64E0C546D7DE}">
          <x14:pivotField fillDownLabels="1"/>
        </ext>
      </extLst>
    </pivotField>
    <pivotField axis="axisRow" compact="0" outline="0" subtotalTop="0" showAll="0">
      <items count="31">
        <item x="27"/>
        <item x="1"/>
        <item x="29"/>
        <item x="8"/>
        <item x="19"/>
        <item x="18"/>
        <item x="17"/>
        <item x="4"/>
        <item x="13"/>
        <item x="12"/>
        <item x="0"/>
        <item x="25"/>
        <item x="3"/>
        <item x="15"/>
        <item x="14"/>
        <item x="26"/>
        <item x="7"/>
        <item x="2"/>
        <item x="11"/>
        <item x="10"/>
        <item x="28"/>
        <item x="22"/>
        <item x="9"/>
        <item x="5"/>
        <item x="20"/>
        <item x="24"/>
        <item x="21"/>
        <item x="23"/>
        <item x="16"/>
        <item x="6"/>
        <item t="default"/>
      </items>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dataField="1"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1" outline="0" subtotalTop="0" showAll="0">
      <extLst>
        <ext xmlns:x14="http://schemas.microsoft.com/office/spreadsheetml/2009/9/main" uri="{2946ED86-A175-432a-8AC1-64E0C546D7DE}">
          <x14:pivotField fillDownLabels="1"/>
        </ext>
      </extLst>
    </pivotField>
    <pivotField compact="0" numFmtId="2" outline="0" subtotalTop="0" showAll="0">
      <extLst>
        <ext xmlns:x14="http://schemas.microsoft.com/office/spreadsheetml/2009/9/main" uri="{2946ED86-A175-432a-8AC1-64E0C546D7DE}">
          <x14:pivotField fillDownLabels="1"/>
        </ext>
      </extLst>
    </pivotField>
    <pivotField dataField="1" compact="0" numFmtId="2" outline="0" subtotalTop="0" showAll="0">
      <extLst>
        <ext xmlns:x14="http://schemas.microsoft.com/office/spreadsheetml/2009/9/main" uri="{2946ED86-A175-432a-8AC1-64E0C546D7DE}">
          <x14:pivotField fillDownLabels="1"/>
        </ext>
      </extLst>
    </pivotField>
    <pivotField dataField="1" compact="0" numFmtId="1" outline="0" subtotalTop="0" showAll="0">
      <extLst>
        <ext xmlns:x14="http://schemas.microsoft.com/office/spreadsheetml/2009/9/main" uri="{2946ED86-A175-432a-8AC1-64E0C546D7DE}">
          <x14:pivotField fillDownLabels="1"/>
        </ext>
      </extLst>
    </pivotField>
    <pivotField dataField="1" compact="0" numFmtId="1" outline="0" subtotalTop="0" showAll="0">
      <extLst>
        <ext xmlns:x14="http://schemas.microsoft.com/office/spreadsheetml/2009/9/main" uri="{2946ED86-A175-432a-8AC1-64E0C546D7DE}">
          <x14:pivotField fillDownLabels="1"/>
        </ext>
      </extLst>
    </pivotField>
    <pivotField compact="0" numFmtId="10" outline="0" subtotalTop="0" showAl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2"/>
    <field x="3"/>
  </rowFields>
  <rowItems count="125">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default">
      <x/>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default">
      <x v="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default">
      <x v="3"/>
    </i>
    <i t="grand">
      <x/>
    </i>
  </rowItems>
  <colFields count="1">
    <field x="-2"/>
  </colFields>
  <colItems count="5">
    <i>
      <x/>
    </i>
    <i i="1">
      <x v="1"/>
    </i>
    <i i="2">
      <x v="2"/>
    </i>
    <i i="3">
      <x v="3"/>
    </i>
    <i i="4">
      <x v="4"/>
    </i>
  </colItems>
  <dataFields count="5">
    <dataField name="Gross Revenue" fld="5" baseField="2" baseItem="0" numFmtId="173"/>
    <dataField name="Total COGS" fld="10" baseField="2" baseItem="0" numFmtId="176"/>
    <dataField name="Total Freight" fld="11" baseField="2" baseItem="0" numFmtId="177"/>
    <dataField name="Net Profit" fld="12" baseField="2" baseItem="0" numFmtId="173"/>
    <dataField name="Net Margin" fld="14" baseField="2" baseItem="0" numFmtId="10"/>
  </dataFields>
  <formats count="12">
    <format dxfId="169">
      <pivotArea outline="0" collapsedLevelsAreSubtotals="1" fieldPosition="0"/>
    </format>
    <format dxfId="170">
      <pivotArea outline="0" fieldPosition="0">
        <references count="1">
          <reference field="4294967294" count="1">
            <x v="0"/>
          </reference>
        </references>
      </pivotArea>
    </format>
    <format dxfId="171">
      <pivotArea outline="0" fieldPosition="0">
        <references count="1">
          <reference field="4294967294" count="1">
            <x v="3"/>
          </reference>
        </references>
      </pivotArea>
    </format>
    <format dxfId="172">
      <pivotArea outline="0" fieldPosition="0">
        <references count="1">
          <reference field="4294967294" count="1" selected="0">
            <x v="4"/>
          </reference>
        </references>
      </pivotArea>
    </format>
    <format dxfId="173">
      <pivotArea dataOnly="0" labelOnly="1" outline="0" fieldPosition="0">
        <references count="1">
          <reference field="4294967294" count="1">
            <x v="4"/>
          </reference>
        </references>
      </pivotArea>
    </format>
    <format dxfId="174">
      <pivotArea outline="0" collapsedLevelsAreSubtotals="1" fieldPosition="0"/>
    </format>
    <format dxfId="175">
      <pivotArea dataOnly="0" labelOnly="1" outline="0" fieldPosition="0">
        <references count="1">
          <reference field="4294967294" count="5">
            <x v="0"/>
            <x v="1"/>
            <x v="2"/>
            <x v="3"/>
            <x v="4"/>
          </reference>
        </references>
      </pivotArea>
    </format>
    <format dxfId="176">
      <pivotArea outline="0" fieldPosition="0">
        <references count="1">
          <reference field="4294967294" count="1" selected="0">
            <x v="1"/>
          </reference>
        </references>
      </pivotArea>
    </format>
    <format dxfId="177">
      <pivotArea dataOnly="0" labelOnly="1" outline="0" fieldPosition="0">
        <references count="1">
          <reference field="4294967294" count="1">
            <x v="1"/>
          </reference>
        </references>
      </pivotArea>
    </format>
    <format dxfId="178">
      <pivotArea outline="0" fieldPosition="0">
        <references count="1">
          <reference field="4294967294" count="1">
            <x v="1"/>
          </reference>
        </references>
      </pivotArea>
    </format>
    <format dxfId="179">
      <pivotArea outline="0" fieldPosition="0">
        <references count="1">
          <reference field="4294967294" count="1" selected="0">
            <x v="2"/>
          </reference>
        </references>
      </pivotArea>
    </format>
    <format dxfId="180">
      <pivotArea outline="0" fieldPosition="0">
        <references count="1">
          <reference field="4294967294" count="1">
            <x v="2"/>
          </reference>
        </references>
      </pivotArea>
    </format>
  </formats>
  <conditionalFormats count="3">
    <conditionalFormat priority="7">
      <pivotAreas count="1">
        <pivotArea type="data" outline="0" collapsedLevelsAreSubtotals="1" fieldPosition="0">
          <references count="1">
            <reference field="4294967294" count="1" selected="0">
              <x v="4"/>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 priority="1">
      <pivotAreas count="1">
        <pivotArea type="data" grandRow="1" outline="0" collapsedLevelsAreSubtotals="1" fieldPosition="0">
          <references count="1">
            <reference field="4294967294" count="1" selected="0">
              <x v="4"/>
            </reference>
          </references>
        </pivotArea>
      </pivotAreas>
    </conditionalFormat>
  </conditionalFormats>
  <pivotTableStyleInfo name="PivotStyleDark6" showRowHeaders="1" showColHeaders="1" showRowStripes="0"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E42EF0-8657-409F-8217-53AF6D200D3C}" name="PivotTable2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7" firstHeaderRow="0" firstDataRow="1" firstDataCol="0"/>
  <pivotFields count="15">
    <pivotField showAll="0"/>
    <pivotField numFmtId="14" showAll="0"/>
    <pivotField showAll="0"/>
    <pivotField showAll="0"/>
    <pivotField numFmtId="1" showAll="0"/>
    <pivotField numFmtId="1" showAll="0"/>
    <pivotField numFmtId="1" showAll="0"/>
    <pivotField numFmtId="1" showAll="0"/>
    <pivotField numFmtId="1" showAll="0"/>
    <pivotField numFmtId="2" showAll="0"/>
    <pivotField dataField="1" numFmtId="2" showAll="0"/>
    <pivotField dataField="1" numFmtId="1" showAll="0"/>
    <pivotField numFmtId="1" showAll="0"/>
    <pivotField numFmtId="10" showAll="0"/>
    <pivotField dragToRow="0" dragToCol="0" dragToPage="0" showAll="0" defaultSubtotal="0"/>
  </pivotFields>
  <rowItems count="1">
    <i/>
  </rowItems>
  <colFields count="1">
    <field x="-2"/>
  </colFields>
  <colItems count="2">
    <i>
      <x/>
    </i>
    <i i="1">
      <x v="1"/>
    </i>
  </colItems>
  <dataFields count="2">
    <dataField name="Sum of Total_COGS_USD" fld="10" baseField="0" baseItem="0" numFmtId="1"/>
    <dataField name="Sum of Total_Freight_USD" fld="11" baseField="0" baseItem="0" numFmtId="1"/>
  </dataFields>
  <formats count="1">
    <format dxfId="16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1B244-6B3C-48E1-ACD1-EBBCDC1E7B47}" name="PivotTable2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0" firstHeaderRow="0" firstDataRow="1" firstDataCol="0"/>
  <pivotFields count="15">
    <pivotField showAll="0"/>
    <pivotField numFmtId="14" showAll="0">
      <items count="425">
        <item x="381"/>
        <item x="368"/>
        <item x="215"/>
        <item x="237"/>
        <item x="228"/>
        <item x="374"/>
        <item x="205"/>
        <item x="25"/>
        <item x="66"/>
        <item x="31"/>
        <item x="310"/>
        <item x="268"/>
        <item x="76"/>
        <item x="35"/>
        <item x="48"/>
        <item x="206"/>
        <item x="393"/>
        <item x="151"/>
        <item x="224"/>
        <item x="97"/>
        <item x="91"/>
        <item x="18"/>
        <item x="219"/>
        <item x="185"/>
        <item x="69"/>
        <item x="52"/>
        <item x="181"/>
        <item x="375"/>
        <item x="314"/>
        <item x="287"/>
        <item x="158"/>
        <item x="211"/>
        <item x="7"/>
        <item x="229"/>
        <item x="338"/>
        <item x="318"/>
        <item x="120"/>
        <item x="389"/>
        <item x="312"/>
        <item x="423"/>
        <item x="251"/>
        <item x="16"/>
        <item x="364"/>
        <item x="226"/>
        <item x="208"/>
        <item x="261"/>
        <item x="8"/>
        <item x="345"/>
        <item x="47"/>
        <item x="413"/>
        <item x="385"/>
        <item x="337"/>
        <item x="38"/>
        <item x="400"/>
        <item x="13"/>
        <item x="37"/>
        <item x="254"/>
        <item x="32"/>
        <item x="73"/>
        <item x="133"/>
        <item x="126"/>
        <item x="45"/>
        <item x="280"/>
        <item x="214"/>
        <item x="382"/>
        <item x="240"/>
        <item x="394"/>
        <item x="56"/>
        <item x="19"/>
        <item x="134"/>
        <item x="235"/>
        <item x="340"/>
        <item x="191"/>
        <item x="198"/>
        <item x="301"/>
        <item x="324"/>
        <item x="169"/>
        <item x="29"/>
        <item x="70"/>
        <item x="272"/>
        <item x="51"/>
        <item x="306"/>
        <item x="209"/>
        <item x="42"/>
        <item x="263"/>
        <item x="12"/>
        <item x="63"/>
        <item x="71"/>
        <item x="171"/>
        <item x="202"/>
        <item x="186"/>
        <item x="360"/>
        <item x="107"/>
        <item x="142"/>
        <item x="101"/>
        <item x="192"/>
        <item x="121"/>
        <item x="80"/>
        <item x="164"/>
        <item x="96"/>
        <item x="3"/>
        <item x="419"/>
        <item x="75"/>
        <item x="339"/>
        <item x="50"/>
        <item x="260"/>
        <item x="116"/>
        <item x="390"/>
        <item x="328"/>
        <item x="325"/>
        <item x="262"/>
        <item x="300"/>
        <item x="93"/>
        <item x="46"/>
        <item x="84"/>
        <item x="139"/>
        <item x="370"/>
        <item x="99"/>
        <item x="129"/>
        <item x="9"/>
        <item x="61"/>
        <item x="220"/>
        <item x="92"/>
        <item x="44"/>
        <item x="259"/>
        <item x="295"/>
        <item x="286"/>
        <item x="34"/>
        <item x="395"/>
        <item x="270"/>
        <item x="347"/>
        <item x="170"/>
        <item x="64"/>
        <item x="79"/>
        <item x="136"/>
        <item x="304"/>
        <item x="168"/>
        <item x="154"/>
        <item x="276"/>
        <item x="406"/>
        <item x="249"/>
        <item x="417"/>
        <item x="307"/>
        <item x="157"/>
        <item x="109"/>
        <item x="371"/>
        <item x="302"/>
        <item x="165"/>
        <item x="193"/>
        <item x="27"/>
        <item x="243"/>
        <item x="95"/>
        <item x="274"/>
        <item x="218"/>
        <item x="383"/>
        <item x="82"/>
        <item x="190"/>
        <item x="279"/>
        <item x="57"/>
        <item x="336"/>
        <item x="62"/>
        <item x="196"/>
        <item x="177"/>
        <item x="83"/>
        <item x="315"/>
        <item x="106"/>
        <item x="179"/>
        <item x="319"/>
        <item x="161"/>
        <item x="253"/>
        <item x="150"/>
        <item x="130"/>
        <item x="354"/>
        <item x="267"/>
        <item x="405"/>
        <item x="420"/>
        <item x="135"/>
        <item x="326"/>
        <item x="343"/>
        <item x="380"/>
        <item x="212"/>
        <item x="358"/>
        <item x="361"/>
        <item x="359"/>
        <item x="294"/>
        <item x="308"/>
        <item x="350"/>
        <item x="366"/>
        <item x="143"/>
        <item x="77"/>
        <item x="264"/>
        <item x="255"/>
        <item x="167"/>
        <item x="411"/>
        <item x="67"/>
        <item x="178"/>
        <item x="231"/>
        <item x="49"/>
        <item x="103"/>
        <item x="149"/>
        <item x="221"/>
        <item x="282"/>
        <item x="317"/>
        <item x="40"/>
        <item x="30"/>
        <item x="203"/>
        <item x="148"/>
        <item x="299"/>
        <item x="341"/>
        <item x="232"/>
        <item x="363"/>
        <item x="118"/>
        <item x="305"/>
        <item x="416"/>
        <item x="187"/>
        <item x="407"/>
        <item x="403"/>
        <item x="241"/>
        <item x="124"/>
        <item x="377"/>
        <item x="404"/>
        <item x="199"/>
        <item x="114"/>
        <item x="33"/>
        <item x="284"/>
        <item x="140"/>
        <item x="388"/>
        <item x="146"/>
        <item x="26"/>
        <item x="414"/>
        <item x="173"/>
        <item x="379"/>
        <item x="162"/>
        <item x="356"/>
        <item x="68"/>
        <item x="410"/>
        <item x="329"/>
        <item x="85"/>
        <item x="180"/>
        <item x="159"/>
        <item x="316"/>
        <item x="342"/>
        <item x="369"/>
        <item x="201"/>
        <item x="110"/>
        <item x="131"/>
        <item x="58"/>
        <item x="175"/>
        <item x="298"/>
        <item x="297"/>
        <item x="6"/>
        <item x="11"/>
        <item x="230"/>
        <item x="247"/>
        <item x="373"/>
        <item x="1"/>
        <item x="5"/>
        <item x="90"/>
        <item x="409"/>
        <item x="89"/>
        <item x="189"/>
        <item x="250"/>
        <item x="293"/>
        <item x="353"/>
        <item x="59"/>
        <item x="271"/>
        <item x="100"/>
        <item x="418"/>
        <item x="55"/>
        <item x="156"/>
        <item x="257"/>
        <item x="367"/>
        <item x="288"/>
        <item x="320"/>
        <item x="53"/>
        <item x="23"/>
        <item x="391"/>
        <item x="376"/>
        <item x="242"/>
        <item x="256"/>
        <item x="127"/>
        <item x="351"/>
        <item x="144"/>
        <item x="289"/>
        <item x="332"/>
        <item x="2"/>
        <item x="258"/>
        <item x="160"/>
        <item x="113"/>
        <item x="283"/>
        <item x="365"/>
        <item x="141"/>
        <item x="166"/>
        <item x="348"/>
        <item x="344"/>
        <item x="386"/>
        <item x="269"/>
        <item x="147"/>
        <item x="115"/>
        <item x="15"/>
        <item x="43"/>
        <item x="87"/>
        <item x="112"/>
        <item x="195"/>
        <item x="20"/>
        <item x="246"/>
        <item x="102"/>
        <item x="65"/>
        <item x="227"/>
        <item x="275"/>
        <item x="309"/>
        <item x="17"/>
        <item x="311"/>
        <item x="174"/>
        <item x="401"/>
        <item x="138"/>
        <item x="72"/>
        <item x="402"/>
        <item x="399"/>
        <item x="291"/>
        <item x="412"/>
        <item x="86"/>
        <item x="217"/>
        <item x="108"/>
        <item x="188"/>
        <item x="10"/>
        <item x="78"/>
        <item x="125"/>
        <item x="233"/>
        <item x="128"/>
        <item x="387"/>
        <item x="290"/>
        <item x="422"/>
        <item x="183"/>
        <item x="281"/>
        <item x="265"/>
        <item x="396"/>
        <item x="94"/>
        <item x="0"/>
        <item x="21"/>
        <item x="333"/>
        <item x="245"/>
        <item x="152"/>
        <item x="355"/>
        <item x="105"/>
        <item x="41"/>
        <item x="28"/>
        <item x="60"/>
        <item x="74"/>
        <item x="145"/>
        <item x="104"/>
        <item x="207"/>
        <item x="176"/>
        <item x="24"/>
        <item x="238"/>
        <item x="392"/>
        <item x="244"/>
        <item x="210"/>
        <item x="36"/>
        <item x="234"/>
        <item x="248"/>
        <item x="252"/>
        <item x="397"/>
        <item x="39"/>
        <item x="54"/>
        <item x="323"/>
        <item x="303"/>
        <item x="81"/>
        <item x="327"/>
        <item x="357"/>
        <item x="122"/>
        <item x="14"/>
        <item x="98"/>
        <item x="273"/>
        <item x="330"/>
        <item x="349"/>
        <item x="362"/>
        <item x="119"/>
        <item x="216"/>
        <item x="384"/>
        <item x="88"/>
        <item x="200"/>
        <item x="194"/>
        <item x="285"/>
        <item x="292"/>
        <item x="335"/>
        <item x="222"/>
        <item x="277"/>
        <item x="22"/>
        <item x="236"/>
        <item x="213"/>
        <item x="322"/>
        <item x="313"/>
        <item x="153"/>
        <item x="123"/>
        <item x="331"/>
        <item x="137"/>
        <item x="111"/>
        <item x="117"/>
        <item x="155"/>
        <item x="204"/>
        <item x="223"/>
        <item x="163"/>
        <item x="182"/>
        <item x="372"/>
        <item x="296"/>
        <item x="321"/>
        <item x="352"/>
        <item x="184"/>
        <item x="197"/>
        <item x="334"/>
        <item x="408"/>
        <item x="4"/>
        <item x="239"/>
        <item x="346"/>
        <item x="398"/>
        <item x="172"/>
        <item x="225"/>
        <item x="278"/>
        <item x="266"/>
        <item x="378"/>
        <item x="421"/>
        <item x="132"/>
        <item x="415"/>
        <item t="default"/>
      </items>
    </pivotField>
    <pivotField showAll="0">
      <items count="5">
        <item x="2"/>
        <item x="3"/>
        <item x="0"/>
        <item x="1"/>
        <item t="default"/>
      </items>
    </pivotField>
    <pivotField showAll="0"/>
    <pivotField numFmtId="1" showAll="0"/>
    <pivotField dataField="1" numFmtId="1" showAll="0"/>
    <pivotField numFmtId="1" showAll="0"/>
    <pivotField numFmtId="1" showAll="0"/>
    <pivotField numFmtId="1" showAll="0"/>
    <pivotField numFmtId="2" showAll="0"/>
    <pivotField numFmtId="2" showAll="0"/>
    <pivotField numFmtId="1" showAll="0"/>
    <pivotField dataField="1" numFmtId="1" showAll="0"/>
    <pivotField dataField="1" numFmtId="10" showAll="0"/>
    <pivotField dragToRow="0" dragToCol="0" dragToPage="0" showAll="0" defaultSubtotal="0"/>
  </pivotFields>
  <rowItems count="1">
    <i/>
  </rowItems>
  <colFields count="1">
    <field x="-2"/>
  </colFields>
  <colItems count="3">
    <i>
      <x/>
    </i>
    <i i="1">
      <x v="1"/>
    </i>
    <i i="2">
      <x v="2"/>
    </i>
  </colItems>
  <dataFields count="3">
    <dataField name="Sum of Base_Revenue_USD" fld="5" baseField="0" baseItem="0" numFmtId="1"/>
    <dataField name="Sum of Net_Profit_USD" fld="12" baseField="0" baseItem="0" numFmtId="1"/>
    <dataField name="Sum of Net_Margin_%" fld="1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DC589-9246-4B68-9A13-BFA92C968FE3}" name="PivotTable2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8:F39" firstHeaderRow="1" firstDataRow="1" firstDataCol="1"/>
  <pivotFields count="15">
    <pivotField showAll="0"/>
    <pivotField numFmtId="14" showAll="0">
      <items count="425">
        <item x="381"/>
        <item x="368"/>
        <item x="215"/>
        <item x="237"/>
        <item x="228"/>
        <item x="374"/>
        <item x="205"/>
        <item x="25"/>
        <item x="66"/>
        <item x="31"/>
        <item x="310"/>
        <item x="268"/>
        <item x="76"/>
        <item x="35"/>
        <item x="48"/>
        <item x="206"/>
        <item x="393"/>
        <item x="151"/>
        <item x="224"/>
        <item x="97"/>
        <item x="91"/>
        <item x="18"/>
        <item x="219"/>
        <item x="185"/>
        <item x="69"/>
        <item x="52"/>
        <item x="181"/>
        <item x="375"/>
        <item x="314"/>
        <item x="287"/>
        <item x="158"/>
        <item x="211"/>
        <item x="7"/>
        <item x="229"/>
        <item x="338"/>
        <item x="318"/>
        <item x="120"/>
        <item x="389"/>
        <item x="312"/>
        <item x="423"/>
        <item x="251"/>
        <item x="16"/>
        <item x="364"/>
        <item x="226"/>
        <item x="208"/>
        <item x="261"/>
        <item x="8"/>
        <item x="345"/>
        <item x="47"/>
        <item x="413"/>
        <item x="385"/>
        <item x="337"/>
        <item x="38"/>
        <item x="400"/>
        <item x="13"/>
        <item x="37"/>
        <item x="254"/>
        <item x="32"/>
        <item x="73"/>
        <item x="133"/>
        <item x="126"/>
        <item x="45"/>
        <item x="280"/>
        <item x="214"/>
        <item x="382"/>
        <item x="240"/>
        <item x="394"/>
        <item x="56"/>
        <item x="19"/>
        <item x="134"/>
        <item x="235"/>
        <item x="340"/>
        <item x="191"/>
        <item x="198"/>
        <item x="301"/>
        <item x="324"/>
        <item x="169"/>
        <item x="29"/>
        <item x="70"/>
        <item x="272"/>
        <item x="51"/>
        <item x="306"/>
        <item x="209"/>
        <item x="42"/>
        <item x="263"/>
        <item x="12"/>
        <item x="63"/>
        <item x="71"/>
        <item x="171"/>
        <item x="202"/>
        <item x="186"/>
        <item x="360"/>
        <item x="107"/>
        <item x="142"/>
        <item x="101"/>
        <item x="192"/>
        <item x="121"/>
        <item x="80"/>
        <item x="164"/>
        <item x="96"/>
        <item x="3"/>
        <item x="419"/>
        <item x="75"/>
        <item x="339"/>
        <item x="50"/>
        <item x="260"/>
        <item x="116"/>
        <item x="390"/>
        <item x="328"/>
        <item x="325"/>
        <item x="262"/>
        <item x="300"/>
        <item x="93"/>
        <item x="46"/>
        <item x="84"/>
        <item x="139"/>
        <item x="370"/>
        <item x="99"/>
        <item x="129"/>
        <item x="9"/>
        <item x="61"/>
        <item x="220"/>
        <item x="92"/>
        <item x="44"/>
        <item x="259"/>
        <item x="295"/>
        <item x="286"/>
        <item x="34"/>
        <item x="395"/>
        <item x="270"/>
        <item x="347"/>
        <item x="170"/>
        <item x="64"/>
        <item x="79"/>
        <item x="136"/>
        <item x="304"/>
        <item x="168"/>
        <item x="154"/>
        <item x="276"/>
        <item x="406"/>
        <item x="249"/>
        <item x="417"/>
        <item x="307"/>
        <item x="157"/>
        <item x="109"/>
        <item x="371"/>
        <item x="302"/>
        <item x="165"/>
        <item x="193"/>
        <item x="27"/>
        <item x="243"/>
        <item x="95"/>
        <item x="274"/>
        <item x="218"/>
        <item x="383"/>
        <item x="82"/>
        <item x="190"/>
        <item x="279"/>
        <item x="57"/>
        <item x="336"/>
        <item x="62"/>
        <item x="196"/>
        <item x="177"/>
        <item x="83"/>
        <item x="315"/>
        <item x="106"/>
        <item x="179"/>
        <item x="319"/>
        <item x="161"/>
        <item x="253"/>
        <item x="150"/>
        <item x="130"/>
        <item x="354"/>
        <item x="267"/>
        <item x="405"/>
        <item x="420"/>
        <item x="135"/>
        <item x="326"/>
        <item x="343"/>
        <item x="380"/>
        <item x="212"/>
        <item x="358"/>
        <item x="361"/>
        <item x="359"/>
        <item x="294"/>
        <item x="308"/>
        <item x="350"/>
        <item x="366"/>
        <item x="143"/>
        <item x="77"/>
        <item x="264"/>
        <item x="255"/>
        <item x="167"/>
        <item x="411"/>
        <item x="67"/>
        <item x="178"/>
        <item x="231"/>
        <item x="49"/>
        <item x="103"/>
        <item x="149"/>
        <item x="221"/>
        <item x="282"/>
        <item x="317"/>
        <item x="40"/>
        <item x="30"/>
        <item x="203"/>
        <item x="148"/>
        <item x="299"/>
        <item x="341"/>
        <item x="232"/>
        <item x="363"/>
        <item x="118"/>
        <item x="305"/>
        <item x="416"/>
        <item x="187"/>
        <item x="407"/>
        <item x="403"/>
        <item x="241"/>
        <item x="124"/>
        <item x="377"/>
        <item x="404"/>
        <item x="199"/>
        <item x="114"/>
        <item x="33"/>
        <item x="284"/>
        <item x="140"/>
        <item x="388"/>
        <item x="146"/>
        <item x="26"/>
        <item x="414"/>
        <item x="173"/>
        <item x="379"/>
        <item x="162"/>
        <item x="356"/>
        <item x="68"/>
        <item x="410"/>
        <item x="329"/>
        <item x="85"/>
        <item x="180"/>
        <item x="159"/>
        <item x="316"/>
        <item x="342"/>
        <item x="369"/>
        <item x="201"/>
        <item x="110"/>
        <item x="131"/>
        <item x="58"/>
        <item x="175"/>
        <item x="298"/>
        <item x="297"/>
        <item x="6"/>
        <item x="11"/>
        <item x="230"/>
        <item x="247"/>
        <item x="373"/>
        <item x="1"/>
        <item x="5"/>
        <item x="90"/>
        <item x="409"/>
        <item x="89"/>
        <item x="189"/>
        <item x="250"/>
        <item x="293"/>
        <item x="353"/>
        <item x="59"/>
        <item x="271"/>
        <item x="100"/>
        <item x="418"/>
        <item x="55"/>
        <item x="156"/>
        <item x="257"/>
        <item x="367"/>
        <item x="288"/>
        <item x="320"/>
        <item x="53"/>
        <item x="23"/>
        <item x="391"/>
        <item x="376"/>
        <item x="242"/>
        <item x="256"/>
        <item x="127"/>
        <item x="351"/>
        <item x="144"/>
        <item x="289"/>
        <item x="332"/>
        <item x="2"/>
        <item x="258"/>
        <item x="160"/>
        <item x="113"/>
        <item x="283"/>
        <item x="365"/>
        <item x="141"/>
        <item x="166"/>
        <item x="348"/>
        <item x="344"/>
        <item x="386"/>
        <item x="269"/>
        <item x="147"/>
        <item x="115"/>
        <item x="15"/>
        <item x="43"/>
        <item x="87"/>
        <item x="112"/>
        <item x="195"/>
        <item x="20"/>
        <item x="246"/>
        <item x="102"/>
        <item x="65"/>
        <item x="227"/>
        <item x="275"/>
        <item x="309"/>
        <item x="17"/>
        <item x="311"/>
        <item x="174"/>
        <item x="401"/>
        <item x="138"/>
        <item x="72"/>
        <item x="402"/>
        <item x="399"/>
        <item x="291"/>
        <item x="412"/>
        <item x="86"/>
        <item x="217"/>
        <item x="108"/>
        <item x="188"/>
        <item x="10"/>
        <item x="78"/>
        <item x="125"/>
        <item x="233"/>
        <item x="128"/>
        <item x="387"/>
        <item x="290"/>
        <item x="422"/>
        <item x="183"/>
        <item x="281"/>
        <item x="265"/>
        <item x="396"/>
        <item x="94"/>
        <item x="0"/>
        <item x="21"/>
        <item x="333"/>
        <item x="245"/>
        <item x="152"/>
        <item x="355"/>
        <item x="105"/>
        <item x="41"/>
        <item x="28"/>
        <item x="60"/>
        <item x="74"/>
        <item x="145"/>
        <item x="104"/>
        <item x="207"/>
        <item x="176"/>
        <item x="24"/>
        <item x="238"/>
        <item x="392"/>
        <item x="244"/>
        <item x="210"/>
        <item x="36"/>
        <item x="234"/>
        <item x="248"/>
        <item x="252"/>
        <item x="397"/>
        <item x="39"/>
        <item x="54"/>
        <item x="323"/>
        <item x="303"/>
        <item x="81"/>
        <item x="327"/>
        <item x="357"/>
        <item x="122"/>
        <item x="14"/>
        <item x="98"/>
        <item x="273"/>
        <item x="330"/>
        <item x="349"/>
        <item x="362"/>
        <item x="119"/>
        <item x="216"/>
        <item x="384"/>
        <item x="88"/>
        <item x="200"/>
        <item x="194"/>
        <item x="285"/>
        <item x="292"/>
        <item x="335"/>
        <item x="222"/>
        <item x="277"/>
        <item x="22"/>
        <item x="236"/>
        <item x="213"/>
        <item x="322"/>
        <item x="313"/>
        <item x="153"/>
        <item x="123"/>
        <item x="331"/>
        <item x="137"/>
        <item x="111"/>
        <item x="117"/>
        <item x="155"/>
        <item x="204"/>
        <item x="223"/>
        <item x="163"/>
        <item x="182"/>
        <item x="372"/>
        <item x="296"/>
        <item x="321"/>
        <item x="352"/>
        <item x="184"/>
        <item x="197"/>
        <item x="334"/>
        <item x="408"/>
        <item x="4"/>
        <item x="239"/>
        <item x="346"/>
        <item x="398"/>
        <item x="172"/>
        <item x="225"/>
        <item x="278"/>
        <item x="266"/>
        <item x="378"/>
        <item x="421"/>
        <item x="132"/>
        <item x="415"/>
        <item t="default"/>
      </items>
    </pivotField>
    <pivotField showAll="0">
      <items count="5">
        <item x="2"/>
        <item x="3"/>
        <item x="0"/>
        <item x="1"/>
        <item t="default"/>
      </items>
    </pivotField>
    <pivotField axis="axisRow" showAll="0" sortType="ascending">
      <items count="31">
        <item x="27"/>
        <item x="1"/>
        <item x="29"/>
        <item x="8"/>
        <item x="19"/>
        <item x="18"/>
        <item x="17"/>
        <item x="4"/>
        <item x="13"/>
        <item x="12"/>
        <item x="0"/>
        <item x="25"/>
        <item x="3"/>
        <item x="15"/>
        <item x="14"/>
        <item x="26"/>
        <item x="7"/>
        <item x="2"/>
        <item x="11"/>
        <item x="10"/>
        <item x="28"/>
        <item x="22"/>
        <item x="9"/>
        <item x="5"/>
        <item x="20"/>
        <item x="24"/>
        <item x="21"/>
        <item x="23"/>
        <item x="16"/>
        <item x="6"/>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 showAll="0"/>
    <pivotField numFmtId="2" showAll="0"/>
    <pivotField numFmtId="2" showAll="0"/>
    <pivotField numFmtId="1" showAll="0"/>
    <pivotField dataField="1" numFmtId="1" showAll="0"/>
    <pivotField numFmtId="10" showAll="0"/>
    <pivotField dragToRow="0" dragToCol="0" dragToPage="0" showAll="0" defaultSubtotal="0"/>
  </pivotFields>
  <rowFields count="1">
    <field x="3"/>
  </rowFields>
  <rowItems count="31">
    <i>
      <x v="10"/>
    </i>
    <i>
      <x v="7"/>
    </i>
    <i>
      <x v="23"/>
    </i>
    <i>
      <x v="16"/>
    </i>
    <i>
      <x v="26"/>
    </i>
    <i>
      <x v="1"/>
    </i>
    <i>
      <x v="28"/>
    </i>
    <i>
      <x v="15"/>
    </i>
    <i>
      <x v="6"/>
    </i>
    <i>
      <x v="4"/>
    </i>
    <i>
      <x v="19"/>
    </i>
    <i>
      <x v="18"/>
    </i>
    <i>
      <x v="29"/>
    </i>
    <i>
      <x v="27"/>
    </i>
    <i>
      <x v="22"/>
    </i>
    <i>
      <x/>
    </i>
    <i>
      <x v="13"/>
    </i>
    <i>
      <x v="9"/>
    </i>
    <i>
      <x v="5"/>
    </i>
    <i>
      <x v="17"/>
    </i>
    <i>
      <x v="25"/>
    </i>
    <i>
      <x v="11"/>
    </i>
    <i>
      <x v="3"/>
    </i>
    <i>
      <x v="2"/>
    </i>
    <i>
      <x v="8"/>
    </i>
    <i>
      <x v="12"/>
    </i>
    <i>
      <x v="24"/>
    </i>
    <i>
      <x v="21"/>
    </i>
    <i>
      <x v="20"/>
    </i>
    <i>
      <x v="14"/>
    </i>
    <i t="grand">
      <x/>
    </i>
  </rowItems>
  <colItems count="1">
    <i/>
  </colItems>
  <dataFields count="1">
    <dataField name="Sum of Net_Profit_USD" fld="12" baseField="0" baseItem="0" numFmtId="1"/>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031FD5-7F4A-455C-B2CC-95725436D9A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C6" firstHeaderRow="0" firstDataRow="1" firstDataCol="1"/>
  <pivotFields count="15">
    <pivotField showAll="0"/>
    <pivotField numFmtId="14" showAll="0">
      <items count="425">
        <item x="381"/>
        <item x="368"/>
        <item x="215"/>
        <item x="237"/>
        <item x="228"/>
        <item x="374"/>
        <item x="205"/>
        <item x="25"/>
        <item x="66"/>
        <item x="31"/>
        <item x="310"/>
        <item x="268"/>
        <item x="76"/>
        <item x="35"/>
        <item x="48"/>
        <item x="206"/>
        <item x="393"/>
        <item x="151"/>
        <item x="224"/>
        <item x="97"/>
        <item x="91"/>
        <item x="18"/>
        <item x="219"/>
        <item x="185"/>
        <item x="69"/>
        <item x="52"/>
        <item x="181"/>
        <item x="375"/>
        <item x="314"/>
        <item x="287"/>
        <item x="158"/>
        <item x="211"/>
        <item x="7"/>
        <item x="229"/>
        <item x="338"/>
        <item x="318"/>
        <item x="120"/>
        <item x="389"/>
        <item x="312"/>
        <item x="423"/>
        <item x="251"/>
        <item x="16"/>
        <item x="364"/>
        <item x="226"/>
        <item x="208"/>
        <item x="261"/>
        <item x="8"/>
        <item x="345"/>
        <item x="47"/>
        <item x="413"/>
        <item x="385"/>
        <item x="337"/>
        <item x="38"/>
        <item x="400"/>
        <item x="13"/>
        <item x="37"/>
        <item x="254"/>
        <item x="32"/>
        <item x="73"/>
        <item x="133"/>
        <item x="126"/>
        <item x="45"/>
        <item x="280"/>
        <item x="214"/>
        <item x="382"/>
        <item x="240"/>
        <item x="394"/>
        <item x="56"/>
        <item x="19"/>
        <item x="134"/>
        <item x="235"/>
        <item x="340"/>
        <item x="191"/>
        <item x="198"/>
        <item x="301"/>
        <item x="324"/>
        <item x="169"/>
        <item x="29"/>
        <item x="70"/>
        <item x="272"/>
        <item x="51"/>
        <item x="306"/>
        <item x="209"/>
        <item x="42"/>
        <item x="263"/>
        <item x="12"/>
        <item x="63"/>
        <item x="71"/>
        <item x="171"/>
        <item x="202"/>
        <item x="186"/>
        <item x="360"/>
        <item x="107"/>
        <item x="142"/>
        <item x="101"/>
        <item x="192"/>
        <item x="121"/>
        <item x="80"/>
        <item x="164"/>
        <item x="96"/>
        <item x="3"/>
        <item x="419"/>
        <item x="75"/>
        <item x="339"/>
        <item x="50"/>
        <item x="260"/>
        <item x="116"/>
        <item x="390"/>
        <item x="328"/>
        <item x="325"/>
        <item x="262"/>
        <item x="300"/>
        <item x="93"/>
        <item x="46"/>
        <item x="84"/>
        <item x="139"/>
        <item x="370"/>
        <item x="99"/>
        <item x="129"/>
        <item x="9"/>
        <item x="61"/>
        <item x="220"/>
        <item x="92"/>
        <item x="44"/>
        <item x="259"/>
        <item x="295"/>
        <item x="286"/>
        <item x="34"/>
        <item x="395"/>
        <item x="270"/>
        <item x="347"/>
        <item x="170"/>
        <item x="64"/>
        <item x="79"/>
        <item x="136"/>
        <item x="304"/>
        <item x="168"/>
        <item x="154"/>
        <item x="276"/>
        <item x="406"/>
        <item x="249"/>
        <item x="417"/>
        <item x="307"/>
        <item x="157"/>
        <item x="109"/>
        <item x="371"/>
        <item x="302"/>
        <item x="165"/>
        <item x="193"/>
        <item x="27"/>
        <item x="243"/>
        <item x="95"/>
        <item x="274"/>
        <item x="218"/>
        <item x="383"/>
        <item x="82"/>
        <item x="190"/>
        <item x="279"/>
        <item x="57"/>
        <item x="336"/>
        <item x="62"/>
        <item x="196"/>
        <item x="177"/>
        <item x="83"/>
        <item x="315"/>
        <item x="106"/>
        <item x="179"/>
        <item x="319"/>
        <item x="161"/>
        <item x="253"/>
        <item x="150"/>
        <item x="130"/>
        <item x="354"/>
        <item x="267"/>
        <item x="405"/>
        <item x="420"/>
        <item x="135"/>
        <item x="326"/>
        <item x="343"/>
        <item x="380"/>
        <item x="212"/>
        <item x="358"/>
        <item x="361"/>
        <item x="359"/>
        <item x="294"/>
        <item x="308"/>
        <item x="350"/>
        <item x="366"/>
        <item x="143"/>
        <item x="77"/>
        <item x="264"/>
        <item x="255"/>
        <item x="167"/>
        <item x="411"/>
        <item x="67"/>
        <item x="178"/>
        <item x="231"/>
        <item x="49"/>
        <item x="103"/>
        <item x="149"/>
        <item x="221"/>
        <item x="282"/>
        <item x="317"/>
        <item x="40"/>
        <item x="30"/>
        <item x="203"/>
        <item x="148"/>
        <item x="299"/>
        <item x="341"/>
        <item x="232"/>
        <item x="363"/>
        <item x="118"/>
        <item x="305"/>
        <item x="416"/>
        <item x="187"/>
        <item x="407"/>
        <item x="403"/>
        <item x="241"/>
        <item x="124"/>
        <item x="377"/>
        <item x="404"/>
        <item x="199"/>
        <item x="114"/>
        <item x="33"/>
        <item x="284"/>
        <item x="140"/>
        <item x="388"/>
        <item x="146"/>
        <item x="26"/>
        <item x="414"/>
        <item x="173"/>
        <item x="379"/>
        <item x="162"/>
        <item x="356"/>
        <item x="68"/>
        <item x="410"/>
        <item x="329"/>
        <item x="85"/>
        <item x="180"/>
        <item x="159"/>
        <item x="316"/>
        <item x="342"/>
        <item x="369"/>
        <item x="201"/>
        <item x="110"/>
        <item x="131"/>
        <item x="58"/>
        <item x="175"/>
        <item x="298"/>
        <item x="297"/>
        <item x="6"/>
        <item x="11"/>
        <item x="230"/>
        <item x="247"/>
        <item x="373"/>
        <item x="1"/>
        <item x="5"/>
        <item x="90"/>
        <item x="409"/>
        <item x="89"/>
        <item x="189"/>
        <item x="250"/>
        <item x="293"/>
        <item x="353"/>
        <item x="59"/>
        <item x="271"/>
        <item x="100"/>
        <item x="418"/>
        <item x="55"/>
        <item x="156"/>
        <item x="257"/>
        <item x="367"/>
        <item x="288"/>
        <item x="320"/>
        <item x="53"/>
        <item x="23"/>
        <item x="391"/>
        <item x="376"/>
        <item x="242"/>
        <item x="256"/>
        <item x="127"/>
        <item x="351"/>
        <item x="144"/>
        <item x="289"/>
        <item x="332"/>
        <item x="2"/>
        <item x="258"/>
        <item x="160"/>
        <item x="113"/>
        <item x="283"/>
        <item x="365"/>
        <item x="141"/>
        <item x="166"/>
        <item x="348"/>
        <item x="344"/>
        <item x="386"/>
        <item x="269"/>
        <item x="147"/>
        <item x="115"/>
        <item x="15"/>
        <item x="43"/>
        <item x="87"/>
        <item x="112"/>
        <item x="195"/>
        <item x="20"/>
        <item x="246"/>
        <item x="102"/>
        <item x="65"/>
        <item x="227"/>
        <item x="275"/>
        <item x="309"/>
        <item x="17"/>
        <item x="311"/>
        <item x="174"/>
        <item x="401"/>
        <item x="138"/>
        <item x="72"/>
        <item x="402"/>
        <item x="399"/>
        <item x="291"/>
        <item x="412"/>
        <item x="86"/>
        <item x="217"/>
        <item x="108"/>
        <item x="188"/>
        <item x="10"/>
        <item x="78"/>
        <item x="125"/>
        <item x="233"/>
        <item x="128"/>
        <item x="387"/>
        <item x="290"/>
        <item x="422"/>
        <item x="183"/>
        <item x="281"/>
        <item x="265"/>
        <item x="396"/>
        <item x="94"/>
        <item x="0"/>
        <item x="21"/>
        <item x="333"/>
        <item x="245"/>
        <item x="152"/>
        <item x="355"/>
        <item x="105"/>
        <item x="41"/>
        <item x="28"/>
        <item x="60"/>
        <item x="74"/>
        <item x="145"/>
        <item x="104"/>
        <item x="207"/>
        <item x="176"/>
        <item x="24"/>
        <item x="238"/>
        <item x="392"/>
        <item x="244"/>
        <item x="210"/>
        <item x="36"/>
        <item x="234"/>
        <item x="248"/>
        <item x="252"/>
        <item x="397"/>
        <item x="39"/>
        <item x="54"/>
        <item x="323"/>
        <item x="303"/>
        <item x="81"/>
        <item x="327"/>
        <item x="357"/>
        <item x="122"/>
        <item x="14"/>
        <item x="98"/>
        <item x="273"/>
        <item x="330"/>
        <item x="349"/>
        <item x="362"/>
        <item x="119"/>
        <item x="216"/>
        <item x="384"/>
        <item x="88"/>
        <item x="200"/>
        <item x="194"/>
        <item x="285"/>
        <item x="292"/>
        <item x="335"/>
        <item x="222"/>
        <item x="277"/>
        <item x="22"/>
        <item x="236"/>
        <item x="213"/>
        <item x="322"/>
        <item x="313"/>
        <item x="153"/>
        <item x="123"/>
        <item x="331"/>
        <item x="137"/>
        <item x="111"/>
        <item x="117"/>
        <item x="155"/>
        <item x="204"/>
        <item x="223"/>
        <item x="163"/>
        <item x="182"/>
        <item x="372"/>
        <item x="296"/>
        <item x="321"/>
        <item x="352"/>
        <item x="184"/>
        <item x="197"/>
        <item x="334"/>
        <item x="408"/>
        <item x="4"/>
        <item x="239"/>
        <item x="346"/>
        <item x="398"/>
        <item x="172"/>
        <item x="225"/>
        <item x="278"/>
        <item x="266"/>
        <item x="378"/>
        <item x="421"/>
        <item x="132"/>
        <item x="415"/>
        <item t="default"/>
      </items>
    </pivotField>
    <pivotField axis="axisRow" showAll="0">
      <items count="5">
        <item x="2"/>
        <item x="3"/>
        <item x="0"/>
        <item x="1"/>
        <item t="default"/>
      </items>
    </pivotField>
    <pivotField showAll="0"/>
    <pivotField numFmtId="1" showAll="0"/>
    <pivotField dataField="1" numFmtId="1" showAll="0"/>
    <pivotField numFmtId="1" showAll="0"/>
    <pivotField numFmtId="1" showAll="0"/>
    <pivotField numFmtId="1" showAll="0"/>
    <pivotField numFmtId="2" showAll="0"/>
    <pivotField numFmtId="2" showAll="0"/>
    <pivotField numFmtId="1" showAll="0"/>
    <pivotField numFmtId="1" showAll="0"/>
    <pivotField dataField="1" numFmtId="10"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Base_Revenue_USD" fld="5" baseField="2" baseItem="0" numFmtId="165"/>
    <dataField name="Average of Net_Margin_%" fld="13" subtotal="average" baseField="2" baseItem="0" numFmtId="1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CD6CF70-FFB0-40A9-8496-411AC54324DC}" autoFormatId="16" applyNumberFormats="0" applyBorderFormats="0" applyFontFormats="0" applyPatternFormats="0" applyAlignmentFormats="0" applyWidthHeightFormats="0">
  <queryTableRefresh nextId="15" unboundColumnsRight="8">
    <queryTableFields count="14">
      <queryTableField id="1" name="Order_ID" tableColumnId="1"/>
      <queryTableField id="2" name="Clean_Order_Date" tableColumnId="2"/>
      <queryTableField id="3" name="Client_Region" tableColumnId="3"/>
      <queryTableField id="4" name="Product_ID" tableColumnId="4"/>
      <queryTableField id="5" name="Quantity_Sold" tableColumnId="5"/>
      <queryTableField id="6" name="Base_Revenue_USD" tableColumnId="6"/>
      <queryTableField id="7" dataBound="0" tableColumnId="7"/>
      <queryTableField id="8" dataBound="0" tableColumnId="8"/>
      <queryTableField id="9" dataBound="0" tableColumnId="10"/>
      <queryTableField id="10" dataBound="0" tableColumnId="9"/>
      <queryTableField id="11" dataBound="0" tableColumnId="11"/>
      <queryTableField id="12" dataBound="0" tableColumnId="12"/>
      <queryTableField id="13" dataBound="0" tableColumnId="13"/>
      <queryTableField id="14" dataBound="0" tableColumnId="14"/>
    </queryTableFields>
  </queryTableRefresh>
  <extLst>
    <ext xmlns:x15="http://schemas.microsoft.com/office/spreadsheetml/2010/11/main" uri="{883FBD77-0823-4a55-B5E3-86C4891E6966}">
      <x15:queryTable sourceDataName="Query - Fact_Sales_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94C66197-4C29-4BBF-AF7B-D851098FB432}" autoFormatId="16" applyNumberFormats="0" applyBorderFormats="0" applyFontFormats="0" applyPatternFormats="0" applyAlignmentFormats="0" applyWidthHeightFormats="0">
  <queryTableRefresh nextId="4">
    <queryTableFields count="3">
      <queryTableField id="1" name="Currency_Pair" tableColumnId="1"/>
      <queryTableField id="2" name="Baseline_Rate" tableColumnId="2"/>
      <queryTableField id="3" name="Date" tableColumnId="3"/>
    </queryTableFields>
  </queryTableRefresh>
  <extLst>
    <ext xmlns:x15="http://schemas.microsoft.com/office/spreadsheetml/2010/11/main" uri="{883FBD77-0823-4a55-B5E3-86C4891E6966}">
      <x15:queryTable sourceDataName="Query - Dim_FX_Rat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27B5208-64D3-45A0-8C8D-6B4316FD0431}" autoFormatId="16" applyNumberFormats="0" applyBorderFormats="0" applyFontFormats="0" applyPatternFormats="0" applyAlignmentFormats="0" applyWidthHeightFormats="0">
  <queryTableRefresh nextId="8">
    <queryTableFields count="7">
      <queryTableField id="1" name="Supplier_ID" tableColumnId="1"/>
      <queryTableField id="7" dataBound="0" tableColumnId="7"/>
      <queryTableField id="2" name="Transport_Method" tableColumnId="2"/>
      <queryTableField id="3" name="Region" tableColumnId="3"/>
      <queryTableField id="4" name="Standard_Lead_Time_Days" tableColumnId="4"/>
      <queryTableField id="5" name="Base_Shipping_Cost_USD" tableColumnId="5"/>
      <queryTableField id="6" name="Supplier_Name" tableColumnId="6"/>
    </queryTableFields>
  </queryTableRefresh>
  <extLst>
    <ext xmlns:x15="http://schemas.microsoft.com/office/spreadsheetml/2010/11/main" uri="{883FBD77-0823-4a55-B5E3-86C4891E6966}">
      <x15:queryTable sourceDataName="Query - Dim_Supply_Chain"/>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5A1FB1-2322-4EDE-BCE7-B28B4E226BF9}"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Mfg_Location" tableColumnId="3"/>
      <queryTableField id="4" name="Base_COGS_EUR" tableColumnId="4"/>
    </queryTableFields>
  </queryTableRefresh>
  <extLst>
    <ext xmlns:x15="http://schemas.microsoft.com/office/spreadsheetml/2010/11/main" uri="{883FBD77-0823-4a55-B5E3-86C4891E6966}">
      <x15:queryTable sourceDataName="Query - Dim_Products_COG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Order_Date" xr10:uid="{D80C4514-3551-48AD-AF82-26D55E00AAC7}" sourceName="Clean_Order_Date">
  <pivotTables>
    <pivotTable tabId="8" name="PivotTable25"/>
    <pivotTable tabId="8" name="PivotTable1"/>
    <pivotTable tabId="8" name="PivotTable27"/>
  </pivotTables>
  <data>
    <tabular pivotCacheId="1529364718">
      <items count="424">
        <i x="381" s="1"/>
        <i x="368" s="1"/>
        <i x="215" s="1"/>
        <i x="237" s="1"/>
        <i x="228" s="1"/>
        <i x="374" s="1"/>
        <i x="205" s="1"/>
        <i x="25" s="1"/>
        <i x="66" s="1"/>
        <i x="31" s="1"/>
        <i x="310" s="1"/>
        <i x="268" s="1"/>
        <i x="76" s="1"/>
        <i x="35" s="1"/>
        <i x="48" s="1"/>
        <i x="206" s="1"/>
        <i x="393" s="1"/>
        <i x="151" s="1"/>
        <i x="224" s="1"/>
        <i x="97" s="1"/>
        <i x="91" s="1"/>
        <i x="18" s="1"/>
        <i x="219" s="1"/>
        <i x="185" s="1"/>
        <i x="69" s="1"/>
        <i x="52" s="1"/>
        <i x="181" s="1"/>
        <i x="375" s="1"/>
        <i x="314" s="1"/>
        <i x="287" s="1"/>
        <i x="158" s="1"/>
        <i x="211" s="1"/>
        <i x="7" s="1"/>
        <i x="229" s="1"/>
        <i x="338" s="1"/>
        <i x="318" s="1"/>
        <i x="120" s="1"/>
        <i x="389" s="1"/>
        <i x="312" s="1"/>
        <i x="423" s="1"/>
        <i x="251" s="1"/>
        <i x="16" s="1"/>
        <i x="364" s="1"/>
        <i x="226" s="1"/>
        <i x="208" s="1"/>
        <i x="261" s="1"/>
        <i x="8" s="1"/>
        <i x="345" s="1"/>
        <i x="47" s="1"/>
        <i x="413" s="1"/>
        <i x="385" s="1"/>
        <i x="337" s="1"/>
        <i x="38" s="1"/>
        <i x="400" s="1"/>
        <i x="13" s="1"/>
        <i x="37" s="1"/>
        <i x="254" s="1"/>
        <i x="32" s="1"/>
        <i x="73" s="1"/>
        <i x="133" s="1"/>
        <i x="126" s="1"/>
        <i x="45" s="1"/>
        <i x="280" s="1"/>
        <i x="214" s="1"/>
        <i x="382" s="1"/>
        <i x="240" s="1"/>
        <i x="394" s="1"/>
        <i x="56" s="1"/>
        <i x="19" s="1"/>
        <i x="134" s="1"/>
        <i x="235" s="1"/>
        <i x="340" s="1"/>
        <i x="191" s="1"/>
        <i x="198" s="1"/>
        <i x="301" s="1"/>
        <i x="324" s="1"/>
        <i x="169" s="1"/>
        <i x="29" s="1"/>
        <i x="70" s="1"/>
        <i x="272" s="1"/>
        <i x="51" s="1"/>
        <i x="306" s="1"/>
        <i x="209" s="1"/>
        <i x="42" s="1"/>
        <i x="263" s="1"/>
        <i x="12" s="1"/>
        <i x="63" s="1"/>
        <i x="71" s="1"/>
        <i x="171" s="1"/>
        <i x="202" s="1"/>
        <i x="186" s="1"/>
        <i x="360" s="1"/>
        <i x="107" s="1"/>
        <i x="142" s="1"/>
        <i x="101" s="1"/>
        <i x="192" s="1"/>
        <i x="121" s="1"/>
        <i x="80" s="1"/>
        <i x="164" s="1"/>
        <i x="96" s="1"/>
        <i x="3" s="1"/>
        <i x="419" s="1"/>
        <i x="75" s="1"/>
        <i x="339" s="1"/>
        <i x="50" s="1"/>
        <i x="260" s="1"/>
        <i x="116" s="1"/>
        <i x="390" s="1"/>
        <i x="328" s="1"/>
        <i x="325" s="1"/>
        <i x="262" s="1"/>
        <i x="300" s="1"/>
        <i x="93" s="1"/>
        <i x="46" s="1"/>
        <i x="84" s="1"/>
        <i x="139" s="1"/>
        <i x="370" s="1"/>
        <i x="99" s="1"/>
        <i x="129" s="1"/>
        <i x="9" s="1"/>
        <i x="61" s="1"/>
        <i x="220" s="1"/>
        <i x="92" s="1"/>
        <i x="44" s="1"/>
        <i x="259" s="1"/>
        <i x="295" s="1"/>
        <i x="286" s="1"/>
        <i x="34" s="1"/>
        <i x="395" s="1"/>
        <i x="270" s="1"/>
        <i x="347" s="1"/>
        <i x="170" s="1"/>
        <i x="64" s="1"/>
        <i x="79" s="1"/>
        <i x="136" s="1"/>
        <i x="304" s="1"/>
        <i x="168" s="1"/>
        <i x="154" s="1"/>
        <i x="276" s="1"/>
        <i x="406" s="1"/>
        <i x="249" s="1"/>
        <i x="417" s="1"/>
        <i x="307" s="1"/>
        <i x="157" s="1"/>
        <i x="109" s="1"/>
        <i x="371" s="1"/>
        <i x="302" s="1"/>
        <i x="165" s="1"/>
        <i x="193" s="1"/>
        <i x="27" s="1"/>
        <i x="243" s="1"/>
        <i x="95" s="1"/>
        <i x="274" s="1"/>
        <i x="218" s="1"/>
        <i x="383" s="1"/>
        <i x="82" s="1"/>
        <i x="190" s="1"/>
        <i x="279" s="1"/>
        <i x="57" s="1"/>
        <i x="336" s="1"/>
        <i x="62" s="1"/>
        <i x="196" s="1"/>
        <i x="177" s="1"/>
        <i x="83" s="1"/>
        <i x="315" s="1"/>
        <i x="106" s="1"/>
        <i x="179" s="1"/>
        <i x="319" s="1"/>
        <i x="161" s="1"/>
        <i x="253" s="1"/>
        <i x="150" s="1"/>
        <i x="130" s="1"/>
        <i x="354" s="1"/>
        <i x="267" s="1"/>
        <i x="405" s="1"/>
        <i x="420" s="1"/>
        <i x="135" s="1"/>
        <i x="326" s="1"/>
        <i x="343" s="1"/>
        <i x="380" s="1"/>
        <i x="212" s="1"/>
        <i x="358" s="1"/>
        <i x="361" s="1"/>
        <i x="359" s="1"/>
        <i x="294" s="1"/>
        <i x="308" s="1"/>
        <i x="350" s="1"/>
        <i x="366" s="1"/>
        <i x="143" s="1"/>
        <i x="77" s="1"/>
        <i x="264" s="1"/>
        <i x="255" s="1"/>
        <i x="167" s="1"/>
        <i x="411" s="1"/>
        <i x="67" s="1"/>
        <i x="178" s="1"/>
        <i x="231" s="1"/>
        <i x="49" s="1"/>
        <i x="103" s="1"/>
        <i x="149" s="1"/>
        <i x="221" s="1"/>
        <i x="282" s="1"/>
        <i x="317" s="1"/>
        <i x="40" s="1"/>
        <i x="30" s="1"/>
        <i x="203" s="1"/>
        <i x="148" s="1"/>
        <i x="299" s="1"/>
        <i x="341" s="1"/>
        <i x="232" s="1"/>
        <i x="363" s="1"/>
        <i x="118" s="1"/>
        <i x="305" s="1"/>
        <i x="416" s="1"/>
        <i x="187" s="1"/>
        <i x="407" s="1"/>
        <i x="403" s="1"/>
        <i x="241" s="1"/>
        <i x="124" s="1"/>
        <i x="377" s="1"/>
        <i x="404" s="1"/>
        <i x="199" s="1"/>
        <i x="114" s="1"/>
        <i x="33" s="1"/>
        <i x="284" s="1"/>
        <i x="140" s="1"/>
        <i x="388" s="1"/>
        <i x="146" s="1"/>
        <i x="26" s="1"/>
        <i x="414" s="1"/>
        <i x="173" s="1"/>
        <i x="379" s="1"/>
        <i x="162" s="1"/>
        <i x="356" s="1"/>
        <i x="68" s="1"/>
        <i x="410" s="1"/>
        <i x="329" s="1"/>
        <i x="85" s="1"/>
        <i x="180" s="1"/>
        <i x="159" s="1"/>
        <i x="316" s="1"/>
        <i x="342" s="1"/>
        <i x="369" s="1"/>
        <i x="201" s="1"/>
        <i x="110" s="1"/>
        <i x="131" s="1"/>
        <i x="58" s="1"/>
        <i x="175" s="1"/>
        <i x="298" s="1"/>
        <i x="297" s="1"/>
        <i x="6" s="1"/>
        <i x="11" s="1"/>
        <i x="230" s="1"/>
        <i x="247" s="1"/>
        <i x="373" s="1"/>
        <i x="1" s="1"/>
        <i x="5" s="1"/>
        <i x="90" s="1"/>
        <i x="409" s="1"/>
        <i x="89" s="1"/>
        <i x="189" s="1"/>
        <i x="250" s="1"/>
        <i x="293" s="1"/>
        <i x="353" s="1"/>
        <i x="59" s="1"/>
        <i x="271" s="1"/>
        <i x="100" s="1"/>
        <i x="418" s="1"/>
        <i x="55" s="1"/>
        <i x="156" s="1"/>
        <i x="257" s="1"/>
        <i x="367" s="1"/>
        <i x="288" s="1"/>
        <i x="320" s="1"/>
        <i x="53" s="1"/>
        <i x="23" s="1"/>
        <i x="391" s="1"/>
        <i x="376" s="1"/>
        <i x="242" s="1"/>
        <i x="256" s="1"/>
        <i x="127" s="1"/>
        <i x="351" s="1"/>
        <i x="144" s="1"/>
        <i x="289" s="1"/>
        <i x="332" s="1"/>
        <i x="2" s="1"/>
        <i x="258" s="1"/>
        <i x="160" s="1"/>
        <i x="113" s="1"/>
        <i x="283" s="1"/>
        <i x="365" s="1"/>
        <i x="141" s="1"/>
        <i x="166" s="1"/>
        <i x="348" s="1"/>
        <i x="344" s="1"/>
        <i x="386" s="1"/>
        <i x="269" s="1"/>
        <i x="147" s="1"/>
        <i x="115" s="1"/>
        <i x="15" s="1"/>
        <i x="43" s="1"/>
        <i x="87" s="1"/>
        <i x="112" s="1"/>
        <i x="195" s="1"/>
        <i x="20" s="1"/>
        <i x="246" s="1"/>
        <i x="102" s="1"/>
        <i x="65" s="1"/>
        <i x="227" s="1"/>
        <i x="275" s="1"/>
        <i x="309" s="1"/>
        <i x="17" s="1"/>
        <i x="311" s="1"/>
        <i x="174" s="1"/>
        <i x="401" s="1"/>
        <i x="138" s="1"/>
        <i x="72" s="1"/>
        <i x="402" s="1"/>
        <i x="399" s="1"/>
        <i x="291" s="1"/>
        <i x="412" s="1"/>
        <i x="86" s="1"/>
        <i x="217" s="1"/>
        <i x="108" s="1"/>
        <i x="188" s="1"/>
        <i x="10" s="1"/>
        <i x="78" s="1"/>
        <i x="125" s="1"/>
        <i x="233" s="1"/>
        <i x="128" s="1"/>
        <i x="387" s="1"/>
        <i x="290" s="1"/>
        <i x="422" s="1"/>
        <i x="183" s="1"/>
        <i x="281" s="1"/>
        <i x="265" s="1"/>
        <i x="396" s="1"/>
        <i x="94" s="1"/>
        <i x="0" s="1"/>
        <i x="21" s="1"/>
        <i x="333" s="1"/>
        <i x="245" s="1"/>
        <i x="152" s="1"/>
        <i x="355" s="1"/>
        <i x="105" s="1"/>
        <i x="41" s="1"/>
        <i x="28" s="1"/>
        <i x="60" s="1"/>
        <i x="74" s="1"/>
        <i x="145" s="1"/>
        <i x="104" s="1"/>
        <i x="207" s="1"/>
        <i x="176" s="1"/>
        <i x="24" s="1"/>
        <i x="238" s="1"/>
        <i x="392" s="1"/>
        <i x="244" s="1"/>
        <i x="210" s="1"/>
        <i x="36" s="1"/>
        <i x="234" s="1"/>
        <i x="248" s="1"/>
        <i x="252" s="1"/>
        <i x="397" s="1"/>
        <i x="39" s="1"/>
        <i x="54" s="1"/>
        <i x="323" s="1"/>
        <i x="303" s="1"/>
        <i x="81" s="1"/>
        <i x="327" s="1"/>
        <i x="357" s="1"/>
        <i x="122" s="1"/>
        <i x="14" s="1"/>
        <i x="98" s="1"/>
        <i x="273" s="1"/>
        <i x="330" s="1"/>
        <i x="349" s="1"/>
        <i x="362" s="1"/>
        <i x="119" s="1"/>
        <i x="216" s="1"/>
        <i x="384" s="1"/>
        <i x="88" s="1"/>
        <i x="200" s="1"/>
        <i x="194" s="1"/>
        <i x="285" s="1"/>
        <i x="292" s="1"/>
        <i x="335" s="1"/>
        <i x="222" s="1"/>
        <i x="277" s="1"/>
        <i x="22" s="1"/>
        <i x="236" s="1"/>
        <i x="213" s="1"/>
        <i x="322" s="1"/>
        <i x="313" s="1"/>
        <i x="153" s="1"/>
        <i x="123" s="1"/>
        <i x="331" s="1"/>
        <i x="137" s="1"/>
        <i x="111" s="1"/>
        <i x="117" s="1"/>
        <i x="155" s="1"/>
        <i x="204" s="1"/>
        <i x="223" s="1"/>
        <i x="163" s="1"/>
        <i x="182" s="1"/>
        <i x="372" s="1"/>
        <i x="296" s="1"/>
        <i x="321" s="1"/>
        <i x="352" s="1"/>
        <i x="184" s="1"/>
        <i x="197" s="1"/>
        <i x="334" s="1"/>
        <i x="408" s="1"/>
        <i x="4" s="1"/>
        <i x="239" s="1"/>
        <i x="346" s="1"/>
        <i x="398" s="1"/>
        <i x="172" s="1"/>
        <i x="225" s="1"/>
        <i x="278" s="1"/>
        <i x="266" s="1"/>
        <i x="378" s="1"/>
        <i x="421" s="1"/>
        <i x="132" s="1"/>
        <i x="4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Region" xr10:uid="{D14AEAAD-BA51-4737-801B-68E6A1D66AB2}" sourceName="Client_Region">
  <pivotTables>
    <pivotTable tabId="8" name="PivotTable25"/>
    <pivotTable tabId="8" name="PivotTable1"/>
    <pivotTable tabId="8" name="PivotTable27"/>
  </pivotTables>
  <data>
    <tabular pivotCacheId="1529364718">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Order_Date" xr10:uid="{80715A84-3ECC-4074-A0DB-FB73FBB04799}" cache="Slicer_Clean_Order_Date" caption="Clean_Order_Date" startItem="136" style="SlicerStyleOther1" rowHeight="234950"/>
  <slicer name="Client_Region" xr10:uid="{3C048243-3464-41D9-B136-02E4ECA0AE9D}" cache="Slicer_Client_Region" caption="Client_Region"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521493-7178-46DD-B7EF-DEDD75A09EBA}" name="Fact_Sales_Orders" displayName="Fact_Sales_Orders" ref="A1:N1001" tableType="queryTable" totalsRowShown="0">
  <autoFilter ref="A1:N1001" xr:uid="{B6521493-7178-46DD-B7EF-DEDD75A09EBA}"/>
  <tableColumns count="14">
    <tableColumn id="1" xr3:uid="{6AD2DDAD-910F-4931-B7DC-B4681BA529E1}" uniqueName="1" name="Order_ID" queryTableFieldId="1" dataDxfId="207"/>
    <tableColumn id="2" xr3:uid="{4CDEE494-EC00-4134-8AF4-8E8B575E2B94}" uniqueName="2" name="Clean_Order_Date" queryTableFieldId="2" dataDxfId="206"/>
    <tableColumn id="3" xr3:uid="{3929B530-570E-429A-B457-44E34271C84A}" uniqueName="3" name="Client_Region" queryTableFieldId="3" dataDxfId="205"/>
    <tableColumn id="4" xr3:uid="{437C5E71-61A8-41DF-A4F3-ED933EADF921}" uniqueName="4" name="Product_ID" queryTableFieldId="4" dataDxfId="204"/>
    <tableColumn id="5" xr3:uid="{D3CAEBBE-CF27-40BA-8DA2-F436197D36E7}" uniqueName="5" name="Quantity_Sold" queryTableFieldId="5" dataDxfId="203"/>
    <tableColumn id="6" xr3:uid="{A31D4034-8698-437E-962E-07E1F89F8B2A}" uniqueName="6" name="Base_Revenue_USD" queryTableFieldId="6" dataDxfId="202"/>
    <tableColumn id="7" xr3:uid="{D3A12EA1-AAC1-41F2-9B07-7AB7B805C4B8}" uniqueName="7" name="Unit_COGS_EUR" queryTableFieldId="7" dataDxfId="201">
      <calculatedColumnFormula>_xlfn.XLOOKUP(
D2,
Dim_Products_COGS[Product_ID],
Dim_Products_COGS[Base_COGS_EUR],
0
)</calculatedColumnFormula>
    </tableColumn>
    <tableColumn id="8" xr3:uid="{1D1BCE21-D137-4990-8EA4-03E271385286}" uniqueName="8" name="Total_Base_COGS_EUR" queryTableFieldId="8" dataDxfId="200">
      <calculatedColumnFormula>Fact_Sales_Orders[[#This Row],[Unit_COGS_EUR]] * Fact_Sales_Orders[[#This Row],[Quantity_Sold]]</calculatedColumnFormula>
    </tableColumn>
    <tableColumn id="10" xr3:uid="{763BB258-0411-4C6C-915C-664A73C5622E}" uniqueName="10" name="Base_Shipping_USD" queryTableFieldId="9" dataDxfId="199">
      <calculatedColumnFormula>_xlfn.XLOOKUP(Fact_Sales_Orders[[#This Row],[Product_ID]], Dim_Supply_Chain[Product_ID], Dim_Supply_Chain[Base_Shipping_Cost_USD], 2500)</calculatedColumnFormula>
    </tableColumn>
    <tableColumn id="9" xr3:uid="{B20A3FA9-B078-48C6-8231-41F5F51FC3CD}" uniqueName="9" name="Order_FX_Rate" queryTableFieldId="10" dataDxfId="198">
      <calculatedColumnFormula>_xlfn.XLOOKUP(Fact_Sales_Orders[[#This Row],[Clean_Order_Date]], Dim_FX_Rates[Date], Dim_FX_Rates[Baseline_Rate], 1.05, -1)</calculatedColumnFormula>
    </tableColumn>
    <tableColumn id="11" xr3:uid="{243E553C-9854-4772-9F03-2CF8F70D42AE}" uniqueName="11" name="Total_COGS_USD" queryTableFieldId="11" dataDxfId="197">
      <calculatedColumnFormula>Fact_Sales_Orders[[#This Row],[Total_Base_COGS_EUR]] * Fact_Sales_Orders[[#This Row],[Order_FX_Rate]]</calculatedColumnFormula>
    </tableColumn>
    <tableColumn id="12" xr3:uid="{3D096F89-33F5-46B6-B5AE-97E8C7DCC6BE}" uniqueName="12" name="Total_Freight_USD" queryTableFieldId="12" dataDxfId="208">
      <calculatedColumnFormula>Fact_Sales_Orders[[#This Row],[Base_Shipping_USD]] * Fact_Sales_Orders[[#This Row],[Quantity_Sold]]</calculatedColumnFormula>
    </tableColumn>
    <tableColumn id="13" xr3:uid="{B4AC21DD-E076-427B-B2AB-667CA4908035}" uniqueName="13" name="Net_Profit_USD" queryTableFieldId="13" dataDxfId="196">
      <calculatedColumnFormula>Fact_Sales_Orders[[#This Row],[Base_Revenue_USD]] - Fact_Sales_Orders[[#This Row],[Total_COGS_USD]] - Fact_Sales_Orders[[#This Row],[Total_Freight_USD]]</calculatedColumnFormula>
    </tableColumn>
    <tableColumn id="14" xr3:uid="{5E7C543B-8619-485D-86AD-832669730019}" uniqueName="14" name="Net_Margin_%" queryTableFieldId="14" dataDxfId="195" dataCellStyle="Per cent">
      <calculatedColumnFormula>IFERROR(Fact_Sales_Orders[[#This Row],[Net_Profit_USD]] / Fact_Sales_Orders[[#This Row],[Base_Revenue_USD]], 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4B67A4-E66D-4D62-BBF7-0DEF6D67C718}" name="Dim_FX_Rates" displayName="Dim_FX_Rates" ref="A1:C1001" tableType="queryTable" totalsRowShown="0">
  <autoFilter ref="A1:C1001" xr:uid="{D14B67A4-E66D-4D62-BBF7-0DEF6D67C718}"/>
  <tableColumns count="3">
    <tableColumn id="1" xr3:uid="{E1ACD13B-ACBB-4E88-BF7C-4DA41289A50B}" uniqueName="1" name="Currency_Pair" queryTableFieldId="1" dataDxfId="194"/>
    <tableColumn id="2" xr3:uid="{D58033FF-EFD7-41A4-88C8-8422F572C7BE}" uniqueName="2" name="Baseline_Rate" queryTableFieldId="2" dataDxfId="193"/>
    <tableColumn id="3" xr3:uid="{A0634D7C-39BE-4E21-AD58-54D51917623E}" uniqueName="3" name="Date" queryTableFieldId="3" dataDxfId="1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7AF87F-9605-4D87-82E4-B289CE6B951F}" name="Dim_Supply_Chain" displayName="Dim_Supply_Chain" ref="A1:G1001" tableType="queryTable" totalsRowShown="0">
  <autoFilter ref="A1:G1001" xr:uid="{167AF87F-9605-4D87-82E4-B289CE6B951F}"/>
  <sortState xmlns:xlrd2="http://schemas.microsoft.com/office/spreadsheetml/2017/richdata2" ref="A2:G1001">
    <sortCondition ref="G1:G1001"/>
  </sortState>
  <tableColumns count="7">
    <tableColumn id="1" xr3:uid="{F79355FC-D7D6-411E-BDF4-6959EF886B24}" uniqueName="1" name="Supplier_ID" queryTableFieldId="1" dataDxfId="191"/>
    <tableColumn id="7" xr3:uid="{E2621560-D084-4189-82F5-F8CF22396A58}" uniqueName="7" name="Product_ID" queryTableFieldId="7" dataDxfId="190"/>
    <tableColumn id="2" xr3:uid="{347B5E2D-FD0A-4A5A-BFBA-B4C15F8D82C8}" uniqueName="2" name="Transport_Method" queryTableFieldId="2" dataDxfId="189"/>
    <tableColumn id="3" xr3:uid="{F71F8820-5409-4ADB-A87C-36CAF5F67199}" uniqueName="3" name="Region" queryTableFieldId="3" dataDxfId="188"/>
    <tableColumn id="4" xr3:uid="{289EDB02-3E96-4D29-982C-8A9D72148395}" uniqueName="4" name="Standard_Lead_Time_Days" queryTableFieldId="4" dataDxfId="187"/>
    <tableColumn id="5" xr3:uid="{001DABF4-21E8-4569-B7C4-F3179A081501}" uniqueName="5" name="Base_Shipping_Cost_USD" queryTableFieldId="5" dataDxfId="186"/>
    <tableColumn id="6" xr3:uid="{D12CC3E4-19F4-4607-B332-7AA483BA6EF7}" uniqueName="6" name="Supplier_Name" queryTableFieldId="6" dataDxfId="18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46E662-5242-4778-903A-5939CCE6B9DB}" name="Dim_Products_COGS" displayName="Dim_Products_COGS" ref="A1:D1001" tableType="queryTable" totalsRowShown="0">
  <autoFilter ref="A1:D1001" xr:uid="{EC46E662-5242-4778-903A-5939CCE6B9DB}"/>
  <tableColumns count="4">
    <tableColumn id="1" xr3:uid="{D665FBDC-C27C-4D54-AB3F-8F7EE8139CCA}" uniqueName="1" name="Product_ID" queryTableFieldId="1" dataDxfId="184"/>
    <tableColumn id="2" xr3:uid="{6FEECC21-B543-422A-A0B5-686FB36706B2}" uniqueName="2" name="Product_Name" queryTableFieldId="2" dataDxfId="183"/>
    <tableColumn id="3" xr3:uid="{576EC606-0F1A-4C8F-B803-A4D750ED7080}" uniqueName="3" name="Mfg_Location" queryTableFieldId="3" dataDxfId="182"/>
    <tableColumn id="4" xr3:uid="{58A1D086-AD70-4AA2-A9C0-04492A459DAE}" uniqueName="4" name="Base_COGS_EUR" queryTableFieldId="4" dataDxfId="18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2" zoomScale="104" zoomScaleNormal="104" workbookViewId="0">
      <selection activeCell="K2" sqref="K2"/>
    </sheetView>
  </sheetViews>
  <sheetFormatPr defaultRowHeight="14.4" x14ac:dyDescent="0.3"/>
  <cols>
    <col min="1" max="1" width="10.77734375" bestFit="1" customWidth="1"/>
    <col min="2" max="2" width="18.6640625" style="1" bestFit="1" customWidth="1"/>
    <col min="3" max="3" width="14.77734375" style="4" bestFit="1" customWidth="1"/>
    <col min="4" max="4" width="12.6640625" bestFit="1" customWidth="1"/>
    <col min="5" max="5" width="15.33203125" style="3" bestFit="1" customWidth="1"/>
    <col min="6" max="6" width="20.21875" style="3" bestFit="1" customWidth="1"/>
    <col min="7" max="7" width="17" style="3" bestFit="1" customWidth="1"/>
    <col min="8" max="8" width="22.6640625" style="3" bestFit="1" customWidth="1"/>
    <col min="9" max="9" width="20.21875" style="3" bestFit="1" customWidth="1"/>
    <col min="10" max="10" width="15.88671875" style="2" bestFit="1" customWidth="1"/>
    <col min="11" max="11" width="17.77734375" style="2" bestFit="1" customWidth="1"/>
    <col min="12" max="12" width="18.88671875" style="3" bestFit="1" customWidth="1"/>
    <col min="13" max="13" width="16.5546875" bestFit="1" customWidth="1"/>
    <col min="14" max="14" width="17.44140625" style="7" bestFit="1" customWidth="1"/>
  </cols>
  <sheetData>
    <row r="1" spans="1:14" x14ac:dyDescent="0.3">
      <c r="A1" t="s">
        <v>0</v>
      </c>
      <c r="B1" s="1" t="s">
        <v>1</v>
      </c>
      <c r="C1" s="4" t="s">
        <v>2</v>
      </c>
      <c r="D1" t="s">
        <v>3</v>
      </c>
      <c r="E1" s="3" t="s">
        <v>4</v>
      </c>
      <c r="F1" s="3" t="s">
        <v>5</v>
      </c>
      <c r="G1" s="3" t="s">
        <v>1040</v>
      </c>
      <c r="H1" s="3" t="s">
        <v>1057</v>
      </c>
      <c r="I1" s="3" t="s">
        <v>1058</v>
      </c>
      <c r="J1" s="2" t="s">
        <v>2072</v>
      </c>
      <c r="K1" s="2" t="s">
        <v>2080</v>
      </c>
      <c r="L1" s="3" t="s">
        <v>2081</v>
      </c>
      <c r="M1" t="s">
        <v>2082</v>
      </c>
      <c r="N1" s="7" t="s">
        <v>2083</v>
      </c>
    </row>
    <row r="2" spans="1:14" x14ac:dyDescent="0.3">
      <c r="A2" t="s">
        <v>6</v>
      </c>
      <c r="B2" s="1">
        <v>46046</v>
      </c>
      <c r="C2" s="4" t="s">
        <v>7</v>
      </c>
      <c r="D2" t="s">
        <v>8</v>
      </c>
      <c r="E2" s="3">
        <v>294</v>
      </c>
      <c r="F2" s="3">
        <v>926460.28</v>
      </c>
      <c r="G2" s="3">
        <f>_xlfn.XLOOKUP(
D2,
Dim_Products_COGS[Product_ID],
Dim_Products_COGS[Base_COGS_EUR],
0
)</f>
        <v>739</v>
      </c>
      <c r="H2" s="3">
        <f>Fact_Sales_Orders[[#This Row],[Unit_COGS_EUR]] * Fact_Sales_Orders[[#This Row],[Quantity_Sold]]</f>
        <v>217266</v>
      </c>
      <c r="I2" s="3">
        <f>_xlfn.XLOOKUP(Fact_Sales_Orders[[#This Row],[Product_ID]], Dim_Supply_Chain[Product_ID], Dim_Supply_Chain[Base_Shipping_Cost_USD], 2500)</f>
        <v>2109</v>
      </c>
      <c r="J2" s="2">
        <f>_xlfn.XLOOKUP(Fact_Sales_Orders[[#This Row],[Clean_Order_Date]], Dim_FX_Rates[Date], Dim_FX_Rates[Baseline_Rate], 1.05, -1)</f>
        <v>0.98040000000000005</v>
      </c>
      <c r="K2" s="2">
        <f>Fact_Sales_Orders[[#This Row],[Total_Base_COGS_EUR]] * Fact_Sales_Orders[[#This Row],[Order_FX_Rate]]</f>
        <v>213007.5864</v>
      </c>
      <c r="L2" s="3">
        <f>Fact_Sales_Orders[[#This Row],[Base_Shipping_USD]] * Fact_Sales_Orders[[#This Row],[Quantity_Sold]]</f>
        <v>620046</v>
      </c>
      <c r="M2" s="3">
        <f>Fact_Sales_Orders[[#This Row],[Base_Revenue_USD]] - Fact_Sales_Orders[[#This Row],[Total_COGS_USD]] - Fact_Sales_Orders[[#This Row],[Total_Freight_USD]]</f>
        <v>93406.693599999999</v>
      </c>
      <c r="N2" s="6">
        <f>IFERROR(Fact_Sales_Orders[[#This Row],[Net_Profit_USD]] / Fact_Sales_Orders[[#This Row],[Base_Revenue_USD]], 0)</f>
        <v>0.10082104502094789</v>
      </c>
    </row>
    <row r="3" spans="1:14" x14ac:dyDescent="0.3">
      <c r="A3" t="s">
        <v>9</v>
      </c>
      <c r="B3" s="1">
        <v>45953</v>
      </c>
      <c r="C3" s="4" t="s">
        <v>10</v>
      </c>
      <c r="D3" t="s">
        <v>11</v>
      </c>
      <c r="E3" s="3">
        <v>687</v>
      </c>
      <c r="F3" s="3">
        <v>6356420.8499999996</v>
      </c>
      <c r="G3" s="3">
        <f>_xlfn.XLOOKUP(
D3,
Dim_Products_COGS[Product_ID],
Dim_Products_COGS[Base_COGS_EUR],
0
)</f>
        <v>2418</v>
      </c>
      <c r="H3" s="3">
        <f>Fact_Sales_Orders[[#This Row],[Unit_COGS_EUR]] * Fact_Sales_Orders[[#This Row],[Quantity_Sold]]</f>
        <v>1661166</v>
      </c>
      <c r="I3" s="3">
        <f>_xlfn.XLOOKUP(Fact_Sales_Orders[[#This Row],[Product_ID]], Dim_Supply_Chain[Product_ID], Dim_Supply_Chain[Base_Shipping_Cost_USD], 2500)</f>
        <v>2109</v>
      </c>
      <c r="J3" s="2">
        <f>_xlfn.XLOOKUP(Fact_Sales_Orders[[#This Row],[Clean_Order_Date]], Dim_FX_Rates[Date], Dim_FX_Rates[Baseline_Rate], 1.05, -1)</f>
        <v>1.3654999999999999</v>
      </c>
      <c r="K3" s="2">
        <f>Fact_Sales_Orders[[#This Row],[Total_Base_COGS_EUR]] * Fact_Sales_Orders[[#This Row],[Order_FX_Rate]]</f>
        <v>2268322.173</v>
      </c>
      <c r="L3" s="3">
        <f>Fact_Sales_Orders[[#This Row],[Base_Shipping_USD]] * Fact_Sales_Orders[[#This Row],[Quantity_Sold]]</f>
        <v>1448883</v>
      </c>
      <c r="M3" s="3">
        <f>Fact_Sales_Orders[[#This Row],[Base_Revenue_USD]] - Fact_Sales_Orders[[#This Row],[Total_COGS_USD]] - Fact_Sales_Orders[[#This Row],[Total_Freight_USD]]</f>
        <v>2639215.6769999997</v>
      </c>
      <c r="N3" s="6">
        <f>IFERROR(Fact_Sales_Orders[[#This Row],[Net_Profit_USD]] / Fact_Sales_Orders[[#This Row],[Base_Revenue_USD]], 0)</f>
        <v>0.41520467874621608</v>
      </c>
    </row>
    <row r="4" spans="1:14" x14ac:dyDescent="0.3">
      <c r="A4" t="s">
        <v>12</v>
      </c>
      <c r="B4" s="1">
        <v>45989</v>
      </c>
      <c r="C4" s="4" t="s">
        <v>13</v>
      </c>
      <c r="D4" t="s">
        <v>14</v>
      </c>
      <c r="E4" s="3">
        <v>756</v>
      </c>
      <c r="F4" s="3">
        <v>4091325.34</v>
      </c>
      <c r="G4" s="3">
        <f>_xlfn.XLOOKUP(
D4,
Dim_Products_COGS[Product_ID],
Dim_Products_COGS[Base_COGS_EUR],
0
)</f>
        <v>2401</v>
      </c>
      <c r="H4" s="3">
        <f>Fact_Sales_Orders[[#This Row],[Unit_COGS_EUR]] * Fact_Sales_Orders[[#This Row],[Quantity_Sold]]</f>
        <v>1815156</v>
      </c>
      <c r="I4" s="3">
        <f>_xlfn.XLOOKUP(Fact_Sales_Orders[[#This Row],[Product_ID]], Dim_Supply_Chain[Product_ID], Dim_Supply_Chain[Base_Shipping_Cost_USD], 2500)</f>
        <v>2109</v>
      </c>
      <c r="J4" s="2">
        <f>_xlfn.XLOOKUP(Fact_Sales_Orders[[#This Row],[Clean_Order_Date]], Dim_FX_Rates[Date], Dim_FX_Rates[Baseline_Rate], 1.05, -1)</f>
        <v>0.92479999999999996</v>
      </c>
      <c r="K4" s="2">
        <f>Fact_Sales_Orders[[#This Row],[Total_Base_COGS_EUR]] * Fact_Sales_Orders[[#This Row],[Order_FX_Rate]]</f>
        <v>1678656.2688</v>
      </c>
      <c r="L4" s="3">
        <f>Fact_Sales_Orders[[#This Row],[Base_Shipping_USD]] * Fact_Sales_Orders[[#This Row],[Quantity_Sold]]</f>
        <v>1594404</v>
      </c>
      <c r="M4" s="3">
        <f>Fact_Sales_Orders[[#This Row],[Base_Revenue_USD]] - Fact_Sales_Orders[[#This Row],[Total_COGS_USD]] - Fact_Sales_Orders[[#This Row],[Total_Freight_USD]]</f>
        <v>818265.07120000012</v>
      </c>
      <c r="N4" s="6">
        <f>IFERROR(Fact_Sales_Orders[[#This Row],[Net_Profit_USD]] / Fact_Sales_Orders[[#This Row],[Base_Revenue_USD]], 0)</f>
        <v>0.20000000078214267</v>
      </c>
    </row>
    <row r="5" spans="1:14" x14ac:dyDescent="0.3">
      <c r="A5" t="s">
        <v>15</v>
      </c>
      <c r="B5" s="1">
        <v>45775</v>
      </c>
      <c r="C5" s="4" t="s">
        <v>16</v>
      </c>
      <c r="D5" t="s">
        <v>17</v>
      </c>
      <c r="E5" s="3">
        <v>284</v>
      </c>
      <c r="F5" s="3">
        <v>2265072.67</v>
      </c>
      <c r="G5" s="3">
        <f>_xlfn.XLOOKUP(
D5,
Dim_Products_COGS[Product_ID],
Dim_Products_COGS[Base_COGS_EUR],
0
)</f>
        <v>4299</v>
      </c>
      <c r="H5" s="3">
        <f>Fact_Sales_Orders[[#This Row],[Unit_COGS_EUR]] * Fact_Sales_Orders[[#This Row],[Quantity_Sold]]</f>
        <v>1220916</v>
      </c>
      <c r="I5" s="3">
        <f>_xlfn.XLOOKUP(Fact_Sales_Orders[[#This Row],[Product_ID]], Dim_Supply_Chain[Product_ID], Dim_Supply_Chain[Base_Shipping_Cost_USD], 2500)</f>
        <v>2109</v>
      </c>
      <c r="J5" s="2">
        <f>_xlfn.XLOOKUP(Fact_Sales_Orders[[#This Row],[Clean_Order_Date]], Dim_FX_Rates[Date], Dim_FX_Rates[Baseline_Rate], 1.05, -1)</f>
        <v>0.99360000000000004</v>
      </c>
      <c r="K5" s="2">
        <f>Fact_Sales_Orders[[#This Row],[Total_Base_COGS_EUR]] * Fact_Sales_Orders[[#This Row],[Order_FX_Rate]]</f>
        <v>1213102.1376</v>
      </c>
      <c r="L5" s="3">
        <f>Fact_Sales_Orders[[#This Row],[Base_Shipping_USD]] * Fact_Sales_Orders[[#This Row],[Quantity_Sold]]</f>
        <v>598956</v>
      </c>
      <c r="M5" s="3">
        <f>Fact_Sales_Orders[[#This Row],[Base_Revenue_USD]] - Fact_Sales_Orders[[#This Row],[Total_COGS_USD]] - Fact_Sales_Orders[[#This Row],[Total_Freight_USD]]</f>
        <v>453014.53239999991</v>
      </c>
      <c r="N5" s="6">
        <f>IFERROR(Fact_Sales_Orders[[#This Row],[Net_Profit_USD]] / Fact_Sales_Orders[[#This Row],[Base_Revenue_USD]], 0)</f>
        <v>0.19999999929362086</v>
      </c>
    </row>
    <row r="6" spans="1:14" x14ac:dyDescent="0.3">
      <c r="A6" t="s">
        <v>18</v>
      </c>
      <c r="B6" s="1">
        <v>46133</v>
      </c>
      <c r="C6" s="4" t="s">
        <v>16</v>
      </c>
      <c r="D6" t="s">
        <v>19</v>
      </c>
      <c r="E6" s="3">
        <v>69</v>
      </c>
      <c r="F6" s="3">
        <v>286551.61</v>
      </c>
      <c r="G6" s="3">
        <f>_xlfn.XLOOKUP(
D6,
Dim_Products_COGS[Product_ID],
Dim_Products_COGS[Base_COGS_EUR],
0
)</f>
        <v>374</v>
      </c>
      <c r="H6" s="3">
        <f>Fact_Sales_Orders[[#This Row],[Unit_COGS_EUR]] * Fact_Sales_Orders[[#This Row],[Quantity_Sold]]</f>
        <v>25806</v>
      </c>
      <c r="I6" s="3">
        <f>_xlfn.XLOOKUP(Fact_Sales_Orders[[#This Row],[Product_ID]], Dim_Supply_Chain[Product_ID], Dim_Supply_Chain[Base_Shipping_Cost_USD], 2500)</f>
        <v>1165</v>
      </c>
      <c r="J6" s="2">
        <f>_xlfn.XLOOKUP(Fact_Sales_Orders[[#This Row],[Clean_Order_Date]], Dim_FX_Rates[Date], Dim_FX_Rates[Baseline_Rate], 1.05, -1)</f>
        <v>1.2579</v>
      </c>
      <c r="K6" s="2">
        <f>Fact_Sales_Orders[[#This Row],[Total_Base_COGS_EUR]] * Fact_Sales_Orders[[#This Row],[Order_FX_Rate]]</f>
        <v>32461.367399999999</v>
      </c>
      <c r="L6" s="3">
        <f>Fact_Sales_Orders[[#This Row],[Base_Shipping_USD]] * Fact_Sales_Orders[[#This Row],[Quantity_Sold]]</f>
        <v>80385</v>
      </c>
      <c r="M6" s="3">
        <f>Fact_Sales_Orders[[#This Row],[Base_Revenue_USD]] - Fact_Sales_Orders[[#This Row],[Total_COGS_USD]] - Fact_Sales_Orders[[#This Row],[Total_Freight_USD]]</f>
        <v>173705.2426</v>
      </c>
      <c r="N6" s="6">
        <f>IFERROR(Fact_Sales_Orders[[#This Row],[Net_Profit_USD]] / Fact_Sales_Orders[[#This Row],[Base_Revenue_USD]], 0)</f>
        <v>0.60619182212935396</v>
      </c>
    </row>
    <row r="7" spans="1:14" x14ac:dyDescent="0.3">
      <c r="A7" t="s">
        <v>20</v>
      </c>
      <c r="B7" s="1">
        <v>45954</v>
      </c>
      <c r="C7" s="4" t="s">
        <v>10</v>
      </c>
      <c r="D7" t="s">
        <v>21</v>
      </c>
      <c r="E7" s="3">
        <v>331</v>
      </c>
      <c r="F7" s="3">
        <v>1566698.94</v>
      </c>
      <c r="G7" s="3">
        <f>_xlfn.XLOOKUP(
D7,
Dim_Products_COGS[Product_ID],
Dim_Products_COGS[Base_COGS_EUR],
0
)</f>
        <v>545</v>
      </c>
      <c r="H7" s="3">
        <f>Fact_Sales_Orders[[#This Row],[Unit_COGS_EUR]] * Fact_Sales_Orders[[#This Row],[Quantity_Sold]]</f>
        <v>180395</v>
      </c>
      <c r="I7" s="3">
        <f>_xlfn.XLOOKUP(Fact_Sales_Orders[[#This Row],[Product_ID]], Dim_Supply_Chain[Product_ID], Dim_Supply_Chain[Base_Shipping_Cost_USD], 2500)</f>
        <v>2109</v>
      </c>
      <c r="J7" s="2">
        <f>_xlfn.XLOOKUP(Fact_Sales_Orders[[#This Row],[Clean_Order_Date]], Dim_FX_Rates[Date], Dim_FX_Rates[Baseline_Rate], 1.05, -1)</f>
        <v>1.4258999999999999</v>
      </c>
      <c r="K7" s="2">
        <f>Fact_Sales_Orders[[#This Row],[Total_Base_COGS_EUR]] * Fact_Sales_Orders[[#This Row],[Order_FX_Rate]]</f>
        <v>257225.23049999998</v>
      </c>
      <c r="L7" s="3">
        <f>Fact_Sales_Orders[[#This Row],[Base_Shipping_USD]] * Fact_Sales_Orders[[#This Row],[Quantity_Sold]]</f>
        <v>698079</v>
      </c>
      <c r="M7" s="3">
        <f>Fact_Sales_Orders[[#This Row],[Base_Revenue_USD]] - Fact_Sales_Orders[[#This Row],[Total_COGS_USD]] - Fact_Sales_Orders[[#This Row],[Total_Freight_USD]]</f>
        <v>611394.70949999988</v>
      </c>
      <c r="N7" s="6">
        <f>IFERROR(Fact_Sales_Orders[[#This Row],[Net_Profit_USD]] / Fact_Sales_Orders[[#This Row],[Base_Revenue_USD]], 0)</f>
        <v>0.39024390320963637</v>
      </c>
    </row>
    <row r="8" spans="1:14" x14ac:dyDescent="0.3">
      <c r="A8" t="s">
        <v>22</v>
      </c>
      <c r="B8" s="1">
        <v>45947</v>
      </c>
      <c r="C8" s="4" t="s">
        <v>16</v>
      </c>
      <c r="D8" t="s">
        <v>23</v>
      </c>
      <c r="E8" s="3">
        <v>277</v>
      </c>
      <c r="F8" s="3">
        <v>2746403.03</v>
      </c>
      <c r="G8" s="3">
        <f>_xlfn.XLOOKUP(
D8,
Dim_Products_COGS[Product_ID],
Dim_Products_COGS[Base_COGS_EUR],
0
)</f>
        <v>2844</v>
      </c>
      <c r="H8" s="3">
        <f>Fact_Sales_Orders[[#This Row],[Unit_COGS_EUR]] * Fact_Sales_Orders[[#This Row],[Quantity_Sold]]</f>
        <v>787788</v>
      </c>
      <c r="I8" s="3">
        <f>_xlfn.XLOOKUP(Fact_Sales_Orders[[#This Row],[Product_ID]], Dim_Supply_Chain[Product_ID], Dim_Supply_Chain[Base_Shipping_Cost_USD], 2500)</f>
        <v>3514</v>
      </c>
      <c r="J8" s="2">
        <f>_xlfn.XLOOKUP(Fact_Sales_Orders[[#This Row],[Clean_Order_Date]], Dim_FX_Rates[Date], Dim_FX_Rates[Baseline_Rate], 1.05, -1)</f>
        <v>1.3713</v>
      </c>
      <c r="K8" s="2">
        <f>Fact_Sales_Orders[[#This Row],[Total_Base_COGS_EUR]] * Fact_Sales_Orders[[#This Row],[Order_FX_Rate]]</f>
        <v>1080293.6843999999</v>
      </c>
      <c r="L8" s="3">
        <f>Fact_Sales_Orders[[#This Row],[Base_Shipping_USD]] * Fact_Sales_Orders[[#This Row],[Quantity_Sold]]</f>
        <v>973378</v>
      </c>
      <c r="M8" s="3">
        <f>Fact_Sales_Orders[[#This Row],[Base_Revenue_USD]] - Fact_Sales_Orders[[#This Row],[Total_COGS_USD]] - Fact_Sales_Orders[[#This Row],[Total_Freight_USD]]</f>
        <v>692731.34559999988</v>
      </c>
      <c r="N8" s="6">
        <f>IFERROR(Fact_Sales_Orders[[#This Row],[Net_Profit_USD]] / Fact_Sales_Orders[[#This Row],[Base_Revenue_USD]], 0)</f>
        <v>0.2522322244889163</v>
      </c>
    </row>
    <row r="9" spans="1:14" x14ac:dyDescent="0.3">
      <c r="A9" t="s">
        <v>24</v>
      </c>
      <c r="B9" s="1">
        <v>45695</v>
      </c>
      <c r="C9" s="4" t="s">
        <v>13</v>
      </c>
      <c r="D9" t="s">
        <v>25</v>
      </c>
      <c r="E9" s="3">
        <v>281</v>
      </c>
      <c r="F9" s="3">
        <v>1213895.01</v>
      </c>
      <c r="G9" s="3">
        <f>_xlfn.XLOOKUP(
D9,
Dim_Products_COGS[Product_ID],
Dim_Products_COGS[Base_COGS_EUR],
0
)</f>
        <v>775</v>
      </c>
      <c r="H9" s="3">
        <f>Fact_Sales_Orders[[#This Row],[Unit_COGS_EUR]] * Fact_Sales_Orders[[#This Row],[Quantity_Sold]]</f>
        <v>217775</v>
      </c>
      <c r="I9" s="3">
        <f>_xlfn.XLOOKUP(Fact_Sales_Orders[[#This Row],[Product_ID]], Dim_Supply_Chain[Product_ID], Dim_Supply_Chain[Base_Shipping_Cost_USD], 2500)</f>
        <v>2982</v>
      </c>
      <c r="J9" s="2">
        <f>_xlfn.XLOOKUP(Fact_Sales_Orders[[#This Row],[Clean_Order_Date]], Dim_FX_Rates[Date], Dim_FX_Rates[Baseline_Rate], 1.05, -1)</f>
        <v>1.0706</v>
      </c>
      <c r="K9" s="2">
        <f>Fact_Sales_Orders[[#This Row],[Total_Base_COGS_EUR]] * Fact_Sales_Orders[[#This Row],[Order_FX_Rate]]</f>
        <v>233149.91500000001</v>
      </c>
      <c r="L9" s="3">
        <f>Fact_Sales_Orders[[#This Row],[Base_Shipping_USD]] * Fact_Sales_Orders[[#This Row],[Quantity_Sold]]</f>
        <v>837942</v>
      </c>
      <c r="M9" s="3">
        <f>Fact_Sales_Orders[[#This Row],[Base_Revenue_USD]] - Fact_Sales_Orders[[#This Row],[Total_COGS_USD]] - Fact_Sales_Orders[[#This Row],[Total_Freight_USD]]</f>
        <v>142803.09499999997</v>
      </c>
      <c r="N9" s="6">
        <f>IFERROR(Fact_Sales_Orders[[#This Row],[Net_Profit_USD]] / Fact_Sales_Orders[[#This Row],[Base_Revenue_USD]], 0)</f>
        <v>0.11764040038355539</v>
      </c>
    </row>
    <row r="10" spans="1:14" x14ac:dyDescent="0.3">
      <c r="A10" t="s">
        <v>26</v>
      </c>
      <c r="B10" s="1">
        <v>45711</v>
      </c>
      <c r="C10" s="4" t="s">
        <v>16</v>
      </c>
      <c r="D10" t="s">
        <v>27</v>
      </c>
      <c r="E10" s="3">
        <v>921</v>
      </c>
      <c r="F10" s="3">
        <v>8554595.5800000001</v>
      </c>
      <c r="G10" s="3">
        <f>_xlfn.XLOOKUP(
D10,
Dim_Products_COGS[Product_ID],
Dim_Products_COGS[Base_COGS_EUR],
0
)</f>
        <v>3506</v>
      </c>
      <c r="H10" s="3">
        <f>Fact_Sales_Orders[[#This Row],[Unit_COGS_EUR]] * Fact_Sales_Orders[[#This Row],[Quantity_Sold]]</f>
        <v>3229026</v>
      </c>
      <c r="I10" s="3">
        <f>_xlfn.XLOOKUP(Fact_Sales_Orders[[#This Row],[Product_ID]], Dim_Supply_Chain[Product_ID], Dim_Supply_Chain[Base_Shipping_Cost_USD], 2500)</f>
        <v>2109</v>
      </c>
      <c r="J10" s="2">
        <f>_xlfn.XLOOKUP(Fact_Sales_Orders[[#This Row],[Clean_Order_Date]], Dim_FX_Rates[Date], Dim_FX_Rates[Baseline_Rate], 1.05, -1)</f>
        <v>1.3904000000000001</v>
      </c>
      <c r="K10" s="2">
        <f>Fact_Sales_Orders[[#This Row],[Total_Base_COGS_EUR]] * Fact_Sales_Orders[[#This Row],[Order_FX_Rate]]</f>
        <v>4489637.7504000003</v>
      </c>
      <c r="L10" s="3">
        <f>Fact_Sales_Orders[[#This Row],[Base_Shipping_USD]] * Fact_Sales_Orders[[#This Row],[Quantity_Sold]]</f>
        <v>1942389</v>
      </c>
      <c r="M10" s="3">
        <f>Fact_Sales_Orders[[#This Row],[Base_Revenue_USD]] - Fact_Sales_Orders[[#This Row],[Total_COGS_USD]] - Fact_Sales_Orders[[#This Row],[Total_Freight_USD]]</f>
        <v>2122568.8295999998</v>
      </c>
      <c r="N10" s="6">
        <f>IFERROR(Fact_Sales_Orders[[#This Row],[Net_Profit_USD]] / Fact_Sales_Orders[[#This Row],[Base_Revenue_USD]], 0)</f>
        <v>0.24812030092485093</v>
      </c>
    </row>
    <row r="11" spans="1:14" x14ac:dyDescent="0.3">
      <c r="A11" t="s">
        <v>28</v>
      </c>
      <c r="B11" s="1">
        <v>45797</v>
      </c>
      <c r="C11" s="4" t="s">
        <v>13</v>
      </c>
      <c r="D11" t="s">
        <v>29</v>
      </c>
      <c r="E11" s="3">
        <v>361</v>
      </c>
      <c r="F11" s="3">
        <v>2830942.72</v>
      </c>
      <c r="G11" s="3">
        <f>_xlfn.XLOOKUP(
D11,
Dim_Products_COGS[Product_ID],
Dim_Products_COGS[Base_COGS_EUR],
0
)</f>
        <v>2418</v>
      </c>
      <c r="H11" s="3">
        <f>Fact_Sales_Orders[[#This Row],[Unit_COGS_EUR]] * Fact_Sales_Orders[[#This Row],[Quantity_Sold]]</f>
        <v>872898</v>
      </c>
      <c r="I11" s="3">
        <f>_xlfn.XLOOKUP(Fact_Sales_Orders[[#This Row],[Product_ID]], Dim_Supply_Chain[Product_ID], Dim_Supply_Chain[Base_Shipping_Cost_USD], 2500)</f>
        <v>2109</v>
      </c>
      <c r="J11" s="2">
        <f>_xlfn.XLOOKUP(Fact_Sales_Orders[[#This Row],[Clean_Order_Date]], Dim_FX_Rates[Date], Dim_FX_Rates[Baseline_Rate], 1.05, -1)</f>
        <v>1.0698000000000001</v>
      </c>
      <c r="K11" s="2">
        <f>Fact_Sales_Orders[[#This Row],[Total_Base_COGS_EUR]] * Fact_Sales_Orders[[#This Row],[Order_FX_Rate]]</f>
        <v>933826.28040000005</v>
      </c>
      <c r="L11" s="3">
        <f>Fact_Sales_Orders[[#This Row],[Base_Shipping_USD]] * Fact_Sales_Orders[[#This Row],[Quantity_Sold]]</f>
        <v>761349</v>
      </c>
      <c r="M11" s="3">
        <f>Fact_Sales_Orders[[#This Row],[Base_Revenue_USD]] - Fact_Sales_Orders[[#This Row],[Total_COGS_USD]] - Fact_Sales_Orders[[#This Row],[Total_Freight_USD]]</f>
        <v>1135767.4396000002</v>
      </c>
      <c r="N11" s="6">
        <f>IFERROR(Fact_Sales_Orders[[#This Row],[Net_Profit_USD]] / Fact_Sales_Orders[[#This Row],[Base_Revenue_USD]], 0)</f>
        <v>0.40119760515677266</v>
      </c>
    </row>
    <row r="12" spans="1:14" x14ac:dyDescent="0.3">
      <c r="A12" t="s">
        <v>30</v>
      </c>
      <c r="B12" s="1">
        <v>46031</v>
      </c>
      <c r="C12" s="4" t="s">
        <v>7</v>
      </c>
      <c r="D12" t="s">
        <v>31</v>
      </c>
      <c r="E12" s="3">
        <v>533</v>
      </c>
      <c r="F12" s="3">
        <v>3303392.14</v>
      </c>
      <c r="G12" s="3">
        <f>_xlfn.XLOOKUP(
D12,
Dim_Products_COGS[Product_ID],
Dim_Products_COGS[Base_COGS_EUR],
0
)</f>
        <v>1536</v>
      </c>
      <c r="H12" s="3">
        <f>Fact_Sales_Orders[[#This Row],[Unit_COGS_EUR]] * Fact_Sales_Orders[[#This Row],[Quantity_Sold]]</f>
        <v>818688</v>
      </c>
      <c r="I12" s="3">
        <f>_xlfn.XLOOKUP(Fact_Sales_Orders[[#This Row],[Product_ID]], Dim_Supply_Chain[Product_ID], Dim_Supply_Chain[Base_Shipping_Cost_USD], 2500)</f>
        <v>2109</v>
      </c>
      <c r="J12" s="2">
        <f>_xlfn.XLOOKUP(Fact_Sales_Orders[[#This Row],[Clean_Order_Date]], Dim_FX_Rates[Date], Dim_FX_Rates[Baseline_Rate], 1.05, -1)</f>
        <v>1.4097</v>
      </c>
      <c r="K12" s="2">
        <f>Fact_Sales_Orders[[#This Row],[Total_Base_COGS_EUR]] * Fact_Sales_Orders[[#This Row],[Order_FX_Rate]]</f>
        <v>1154104.4735999999</v>
      </c>
      <c r="L12" s="3">
        <f>Fact_Sales_Orders[[#This Row],[Base_Shipping_USD]] * Fact_Sales_Orders[[#This Row],[Quantity_Sold]]</f>
        <v>1124097</v>
      </c>
      <c r="M12" s="3">
        <f>Fact_Sales_Orders[[#This Row],[Base_Revenue_USD]] - Fact_Sales_Orders[[#This Row],[Total_COGS_USD]] - Fact_Sales_Orders[[#This Row],[Total_Freight_USD]]</f>
        <v>1025190.6664000005</v>
      </c>
      <c r="N12" s="6">
        <f>IFERROR(Fact_Sales_Orders[[#This Row],[Net_Profit_USD]] / Fact_Sales_Orders[[#This Row],[Base_Revenue_USD]], 0)</f>
        <v>0.31034482827097859</v>
      </c>
    </row>
    <row r="13" spans="1:14" x14ac:dyDescent="0.3">
      <c r="A13" t="s">
        <v>32</v>
      </c>
      <c r="B13" s="1">
        <v>45949</v>
      </c>
      <c r="C13" s="4" t="s">
        <v>7</v>
      </c>
      <c r="D13" t="s">
        <v>14</v>
      </c>
      <c r="E13" s="3">
        <v>863</v>
      </c>
      <c r="F13" s="3">
        <v>6249454.5899999999</v>
      </c>
      <c r="G13" s="3">
        <f>_xlfn.XLOOKUP(
D13,
Dim_Products_COGS[Product_ID],
Dim_Products_COGS[Base_COGS_EUR],
0
)</f>
        <v>2401</v>
      </c>
      <c r="H13" s="3">
        <f>Fact_Sales_Orders[[#This Row],[Unit_COGS_EUR]] * Fact_Sales_Orders[[#This Row],[Quantity_Sold]]</f>
        <v>2072063</v>
      </c>
      <c r="I13" s="3">
        <f>_xlfn.XLOOKUP(Fact_Sales_Orders[[#This Row],[Product_ID]], Dim_Supply_Chain[Product_ID], Dim_Supply_Chain[Base_Shipping_Cost_USD], 2500)</f>
        <v>2109</v>
      </c>
      <c r="J13" s="2">
        <f>_xlfn.XLOOKUP(Fact_Sales_Orders[[#This Row],[Clean_Order_Date]], Dim_FX_Rates[Date], Dim_FX_Rates[Baseline_Rate], 1.05, -1)</f>
        <v>0.86499999999999999</v>
      </c>
      <c r="K13" s="2">
        <f>Fact_Sales_Orders[[#This Row],[Total_Base_COGS_EUR]] * Fact_Sales_Orders[[#This Row],[Order_FX_Rate]]</f>
        <v>1792334.4949999999</v>
      </c>
      <c r="L13" s="3">
        <f>Fact_Sales_Orders[[#This Row],[Base_Shipping_USD]] * Fact_Sales_Orders[[#This Row],[Quantity_Sold]]</f>
        <v>1820067</v>
      </c>
      <c r="M13" s="3">
        <f>Fact_Sales_Orders[[#This Row],[Base_Revenue_USD]] - Fact_Sales_Orders[[#This Row],[Total_COGS_USD]] - Fact_Sales_Orders[[#This Row],[Total_Freight_USD]]</f>
        <v>2637053.0949999997</v>
      </c>
      <c r="N13" s="6">
        <f>IFERROR(Fact_Sales_Orders[[#This Row],[Net_Profit_USD]] / Fact_Sales_Orders[[#This Row],[Base_Revenue_USD]], 0)</f>
        <v>0.42196531825667682</v>
      </c>
    </row>
    <row r="14" spans="1:14" x14ac:dyDescent="0.3">
      <c r="A14" t="s">
        <v>33</v>
      </c>
      <c r="B14" s="1">
        <v>45757</v>
      </c>
      <c r="C14" s="4" t="s">
        <v>7</v>
      </c>
      <c r="D14" t="s">
        <v>17</v>
      </c>
      <c r="E14" s="3">
        <v>259</v>
      </c>
      <c r="F14" s="3">
        <v>2195313.4700000002</v>
      </c>
      <c r="G14" s="3">
        <f>_xlfn.XLOOKUP(
D14,
Dim_Products_COGS[Product_ID],
Dim_Products_COGS[Base_COGS_EUR],
0
)</f>
        <v>4299</v>
      </c>
      <c r="H14" s="3">
        <f>Fact_Sales_Orders[[#This Row],[Unit_COGS_EUR]] * Fact_Sales_Orders[[#This Row],[Quantity_Sold]]</f>
        <v>1113441</v>
      </c>
      <c r="I14" s="3">
        <f>_xlfn.XLOOKUP(Fact_Sales_Orders[[#This Row],[Product_ID]], Dim_Supply_Chain[Product_ID], Dim_Supply_Chain[Base_Shipping_Cost_USD], 2500)</f>
        <v>2109</v>
      </c>
      <c r="J14" s="2">
        <f>_xlfn.XLOOKUP(Fact_Sales_Orders[[#This Row],[Clean_Order_Date]], Dim_FX_Rates[Date], Dim_FX_Rates[Baseline_Rate], 1.05, -1)</f>
        <v>0.6109</v>
      </c>
      <c r="K14" s="2">
        <f>Fact_Sales_Orders[[#This Row],[Total_Base_COGS_EUR]] * Fact_Sales_Orders[[#This Row],[Order_FX_Rate]]</f>
        <v>680201.10690000001</v>
      </c>
      <c r="L14" s="3">
        <f>Fact_Sales_Orders[[#This Row],[Base_Shipping_USD]] * Fact_Sales_Orders[[#This Row],[Quantity_Sold]]</f>
        <v>546231</v>
      </c>
      <c r="M14" s="3">
        <f>Fact_Sales_Orders[[#This Row],[Base_Revenue_USD]] - Fact_Sales_Orders[[#This Row],[Total_COGS_USD]] - Fact_Sales_Orders[[#This Row],[Total_Freight_USD]]</f>
        <v>968881.36310000019</v>
      </c>
      <c r="N14" s="6">
        <f>IFERROR(Fact_Sales_Orders[[#This Row],[Net_Profit_USD]] / Fact_Sales_Orders[[#This Row],[Base_Revenue_USD]], 0)</f>
        <v>0.44134078177910513</v>
      </c>
    </row>
    <row r="15" spans="1:14" x14ac:dyDescent="0.3">
      <c r="A15" t="s">
        <v>34</v>
      </c>
      <c r="B15" s="1">
        <v>45722</v>
      </c>
      <c r="C15" s="4" t="s">
        <v>10</v>
      </c>
      <c r="D15" t="s">
        <v>35</v>
      </c>
      <c r="E15" s="3">
        <v>980</v>
      </c>
      <c r="F15" s="3">
        <v>6094595.0999999996</v>
      </c>
      <c r="G15" s="3">
        <f>_xlfn.XLOOKUP(
D15,
Dim_Products_COGS[Product_ID],
Dim_Products_COGS[Base_COGS_EUR],
0
)</f>
        <v>1530</v>
      </c>
      <c r="H15" s="3">
        <f>Fact_Sales_Orders[[#This Row],[Unit_COGS_EUR]] * Fact_Sales_Orders[[#This Row],[Quantity_Sold]]</f>
        <v>1499400</v>
      </c>
      <c r="I15" s="3">
        <f>_xlfn.XLOOKUP(Fact_Sales_Orders[[#This Row],[Product_ID]], Dim_Supply_Chain[Product_ID], Dim_Supply_Chain[Base_Shipping_Cost_USD], 2500)</f>
        <v>2109</v>
      </c>
      <c r="J15" s="2">
        <f>_xlfn.XLOOKUP(Fact_Sales_Orders[[#This Row],[Clean_Order_Date]], Dim_FX_Rates[Date], Dim_FX_Rates[Baseline_Rate], 1.05, -1)</f>
        <v>0.97109999999999996</v>
      </c>
      <c r="K15" s="2">
        <f>Fact_Sales_Orders[[#This Row],[Total_Base_COGS_EUR]] * Fact_Sales_Orders[[#This Row],[Order_FX_Rate]]</f>
        <v>1456067.3399999999</v>
      </c>
      <c r="L15" s="3">
        <f>Fact_Sales_Orders[[#This Row],[Base_Shipping_USD]] * Fact_Sales_Orders[[#This Row],[Quantity_Sold]]</f>
        <v>2066820</v>
      </c>
      <c r="M15" s="3">
        <f>Fact_Sales_Orders[[#This Row],[Base_Revenue_USD]] - Fact_Sales_Orders[[#This Row],[Total_COGS_USD]] - Fact_Sales_Orders[[#This Row],[Total_Freight_USD]]</f>
        <v>2571707.7599999998</v>
      </c>
      <c r="N15" s="6">
        <f>IFERROR(Fact_Sales_Orders[[#This Row],[Net_Profit_USD]] / Fact_Sales_Orders[[#This Row],[Base_Revenue_USD]], 0)</f>
        <v>0.42196531808979398</v>
      </c>
    </row>
    <row r="16" spans="1:14" x14ac:dyDescent="0.3">
      <c r="A16" t="s">
        <v>36</v>
      </c>
      <c r="B16" s="1">
        <v>46083</v>
      </c>
      <c r="C16" s="4" t="s">
        <v>16</v>
      </c>
      <c r="D16" t="s">
        <v>27</v>
      </c>
      <c r="E16" s="3">
        <v>602</v>
      </c>
      <c r="F16" s="3">
        <v>5791819.0099999998</v>
      </c>
      <c r="G16" s="3">
        <f>_xlfn.XLOOKUP(
D16,
Dim_Products_COGS[Product_ID],
Dim_Products_COGS[Base_COGS_EUR],
0
)</f>
        <v>3506</v>
      </c>
      <c r="H16" s="3">
        <f>Fact_Sales_Orders[[#This Row],[Unit_COGS_EUR]] * Fact_Sales_Orders[[#This Row],[Quantity_Sold]]</f>
        <v>2110612</v>
      </c>
      <c r="I16" s="3">
        <f>_xlfn.XLOOKUP(Fact_Sales_Orders[[#This Row],[Product_ID]], Dim_Supply_Chain[Product_ID], Dim_Supply_Chain[Base_Shipping_Cost_USD], 2500)</f>
        <v>2109</v>
      </c>
      <c r="J16" s="2">
        <f>_xlfn.XLOOKUP(Fact_Sales_Orders[[#This Row],[Clean_Order_Date]], Dim_FX_Rates[Date], Dim_FX_Rates[Baseline_Rate], 1.05, -1)</f>
        <v>0.93149999999999999</v>
      </c>
      <c r="K16" s="2">
        <f>Fact_Sales_Orders[[#This Row],[Total_Base_COGS_EUR]] * Fact_Sales_Orders[[#This Row],[Order_FX_Rate]]</f>
        <v>1966035.078</v>
      </c>
      <c r="L16" s="3">
        <f>Fact_Sales_Orders[[#This Row],[Base_Shipping_USD]] * Fact_Sales_Orders[[#This Row],[Quantity_Sold]]</f>
        <v>1269618</v>
      </c>
      <c r="M16" s="3">
        <f>Fact_Sales_Orders[[#This Row],[Base_Revenue_USD]] - Fact_Sales_Orders[[#This Row],[Total_COGS_USD]] - Fact_Sales_Orders[[#This Row],[Total_Freight_USD]]</f>
        <v>2556165.932</v>
      </c>
      <c r="N16" s="6">
        <f>IFERROR(Fact_Sales_Orders[[#This Row],[Net_Profit_USD]] / Fact_Sales_Orders[[#This Row],[Base_Revenue_USD]], 0)</f>
        <v>0.44134078215955858</v>
      </c>
    </row>
    <row r="17" spans="1:14" x14ac:dyDescent="0.3">
      <c r="A17" t="s">
        <v>37</v>
      </c>
      <c r="B17" s="1">
        <v>46004</v>
      </c>
      <c r="C17" s="4" t="s">
        <v>7</v>
      </c>
      <c r="D17" t="s">
        <v>29</v>
      </c>
      <c r="E17" s="3">
        <v>213</v>
      </c>
      <c r="F17" s="3">
        <v>1415957.98</v>
      </c>
      <c r="G17" s="3">
        <f>_xlfn.XLOOKUP(
D17,
Dim_Products_COGS[Product_ID],
Dim_Products_COGS[Base_COGS_EUR],
0
)</f>
        <v>2418</v>
      </c>
      <c r="H17" s="3">
        <f>Fact_Sales_Orders[[#This Row],[Unit_COGS_EUR]] * Fact_Sales_Orders[[#This Row],[Quantity_Sold]]</f>
        <v>515034</v>
      </c>
      <c r="I17" s="3">
        <f>_xlfn.XLOOKUP(Fact_Sales_Orders[[#This Row],[Product_ID]], Dim_Supply_Chain[Product_ID], Dim_Supply_Chain[Base_Shipping_Cost_USD], 2500)</f>
        <v>2109</v>
      </c>
      <c r="J17" s="2">
        <f>_xlfn.XLOOKUP(Fact_Sales_Orders[[#This Row],[Clean_Order_Date]], Dim_FX_Rates[Date], Dim_FX_Rates[Baseline_Rate], 1.05, -1)</f>
        <v>1.1493</v>
      </c>
      <c r="K17" s="2">
        <f>Fact_Sales_Orders[[#This Row],[Total_Base_COGS_EUR]] * Fact_Sales_Orders[[#This Row],[Order_FX_Rate]]</f>
        <v>591928.57620000001</v>
      </c>
      <c r="L17" s="3">
        <f>Fact_Sales_Orders[[#This Row],[Base_Shipping_USD]] * Fact_Sales_Orders[[#This Row],[Quantity_Sold]]</f>
        <v>449217</v>
      </c>
      <c r="M17" s="3">
        <f>Fact_Sales_Orders[[#This Row],[Base_Revenue_USD]] - Fact_Sales_Orders[[#This Row],[Total_COGS_USD]] - Fact_Sales_Orders[[#This Row],[Total_Freight_USD]]</f>
        <v>374812.40379999997</v>
      </c>
      <c r="N17" s="6">
        <f>IFERROR(Fact_Sales_Orders[[#This Row],[Net_Profit_USD]] / Fact_Sales_Orders[[#This Row],[Base_Revenue_USD]], 0)</f>
        <v>0.26470588046687654</v>
      </c>
    </row>
    <row r="18" spans="1:14" x14ac:dyDescent="0.3">
      <c r="A18" t="s">
        <v>38</v>
      </c>
      <c r="B18" s="1">
        <v>45705</v>
      </c>
      <c r="C18" s="4" t="s">
        <v>13</v>
      </c>
      <c r="D18" t="s">
        <v>17</v>
      </c>
      <c r="E18" s="3">
        <v>718</v>
      </c>
      <c r="F18" s="3">
        <v>9723955.8599999994</v>
      </c>
      <c r="G18" s="3">
        <f>_xlfn.XLOOKUP(
D18,
Dim_Products_COGS[Product_ID],
Dim_Products_COGS[Base_COGS_EUR],
0
)</f>
        <v>4299</v>
      </c>
      <c r="H18" s="3">
        <f>Fact_Sales_Orders[[#This Row],[Unit_COGS_EUR]] * Fact_Sales_Orders[[#This Row],[Quantity_Sold]]</f>
        <v>3086682</v>
      </c>
      <c r="I18" s="3">
        <f>_xlfn.XLOOKUP(Fact_Sales_Orders[[#This Row],[Product_ID]], Dim_Supply_Chain[Product_ID], Dim_Supply_Chain[Base_Shipping_Cost_USD], 2500)</f>
        <v>2109</v>
      </c>
      <c r="J18" s="2">
        <f>_xlfn.XLOOKUP(Fact_Sales_Orders[[#This Row],[Clean_Order_Date]], Dim_FX_Rates[Date], Dim_FX_Rates[Baseline_Rate], 1.05, -1)</f>
        <v>1.3304</v>
      </c>
      <c r="K18" s="2">
        <f>Fact_Sales_Orders[[#This Row],[Total_Base_COGS_EUR]] * Fact_Sales_Orders[[#This Row],[Order_FX_Rate]]</f>
        <v>4106521.7327999999</v>
      </c>
      <c r="L18" s="3">
        <f>Fact_Sales_Orders[[#This Row],[Base_Shipping_USD]] * Fact_Sales_Orders[[#This Row],[Quantity_Sold]]</f>
        <v>1514262</v>
      </c>
      <c r="M18" s="3">
        <f>Fact_Sales_Orders[[#This Row],[Base_Revenue_USD]] - Fact_Sales_Orders[[#This Row],[Total_COGS_USD]] - Fact_Sales_Orders[[#This Row],[Total_Freight_USD]]</f>
        <v>4103172.1272</v>
      </c>
      <c r="N18" s="6">
        <f>IFERROR(Fact_Sales_Orders[[#This Row],[Net_Profit_USD]] / Fact_Sales_Orders[[#This Row],[Base_Revenue_USD]], 0)</f>
        <v>0.42196531805318171</v>
      </c>
    </row>
    <row r="19" spans="1:14" x14ac:dyDescent="0.3">
      <c r="A19" t="s">
        <v>39</v>
      </c>
      <c r="B19" s="1">
        <v>46017</v>
      </c>
      <c r="C19" s="4" t="s">
        <v>16</v>
      </c>
      <c r="D19" t="s">
        <v>40</v>
      </c>
      <c r="E19" s="3">
        <v>267</v>
      </c>
      <c r="F19" s="3">
        <v>1734891.46</v>
      </c>
      <c r="G19" s="3">
        <f>_xlfn.XLOOKUP(
D19,
Dim_Products_COGS[Product_ID],
Dim_Products_COGS[Base_COGS_EUR],
0
)</f>
        <v>3908</v>
      </c>
      <c r="H19" s="3">
        <f>Fact_Sales_Orders[[#This Row],[Unit_COGS_EUR]] * Fact_Sales_Orders[[#This Row],[Quantity_Sold]]</f>
        <v>1043436</v>
      </c>
      <c r="I19" s="3">
        <f>_xlfn.XLOOKUP(Fact_Sales_Orders[[#This Row],[Product_ID]], Dim_Supply_Chain[Product_ID], Dim_Supply_Chain[Base_Shipping_Cost_USD], 2500)</f>
        <v>2109</v>
      </c>
      <c r="J19" s="2">
        <f>_xlfn.XLOOKUP(Fact_Sales_Orders[[#This Row],[Clean_Order_Date]], Dim_FX_Rates[Date], Dim_FX_Rates[Baseline_Rate], 1.05, -1)</f>
        <v>0.75929999999999997</v>
      </c>
      <c r="K19" s="2">
        <f>Fact_Sales_Orders[[#This Row],[Total_Base_COGS_EUR]] * Fact_Sales_Orders[[#This Row],[Order_FX_Rate]]</f>
        <v>792280.95479999995</v>
      </c>
      <c r="L19" s="3">
        <f>Fact_Sales_Orders[[#This Row],[Base_Shipping_USD]] * Fact_Sales_Orders[[#This Row],[Quantity_Sold]]</f>
        <v>563103</v>
      </c>
      <c r="M19" s="3">
        <f>Fact_Sales_Orders[[#This Row],[Base_Revenue_USD]] - Fact_Sales_Orders[[#This Row],[Total_COGS_USD]] - Fact_Sales_Orders[[#This Row],[Total_Freight_USD]]</f>
        <v>379507.50520000001</v>
      </c>
      <c r="N19" s="6">
        <f>IFERROR(Fact_Sales_Orders[[#This Row],[Net_Profit_USD]] / Fact_Sales_Orders[[#This Row],[Base_Revenue_USD]], 0)</f>
        <v>0.21874999903452175</v>
      </c>
    </row>
    <row r="20" spans="1:14" x14ac:dyDescent="0.3">
      <c r="A20" t="s">
        <v>41</v>
      </c>
      <c r="B20" s="1">
        <v>45684</v>
      </c>
      <c r="C20" s="4" t="s">
        <v>7</v>
      </c>
      <c r="D20" t="s">
        <v>27</v>
      </c>
      <c r="E20" s="3">
        <v>851</v>
      </c>
      <c r="F20" s="3">
        <v>6787494.5</v>
      </c>
      <c r="G20" s="3">
        <f>_xlfn.XLOOKUP(
D20,
Dim_Products_COGS[Product_ID],
Dim_Products_COGS[Base_COGS_EUR],
0
)</f>
        <v>3506</v>
      </c>
      <c r="H20" s="3">
        <f>Fact_Sales_Orders[[#This Row],[Unit_COGS_EUR]] * Fact_Sales_Orders[[#This Row],[Quantity_Sold]]</f>
        <v>2983606</v>
      </c>
      <c r="I20" s="3">
        <f>_xlfn.XLOOKUP(Fact_Sales_Orders[[#This Row],[Product_ID]], Dim_Supply_Chain[Product_ID], Dim_Supply_Chain[Base_Shipping_Cost_USD], 2500)</f>
        <v>2109</v>
      </c>
      <c r="J20" s="2">
        <f>_xlfn.XLOOKUP(Fact_Sales_Orders[[#This Row],[Clean_Order_Date]], Dim_FX_Rates[Date], Dim_FX_Rates[Baseline_Rate], 1.05, -1)</f>
        <v>1.0350999999999999</v>
      </c>
      <c r="K20" s="2">
        <f>Fact_Sales_Orders[[#This Row],[Total_Base_COGS_EUR]] * Fact_Sales_Orders[[#This Row],[Order_FX_Rate]]</f>
        <v>3088330.5705999997</v>
      </c>
      <c r="L20" s="3">
        <f>Fact_Sales_Orders[[#This Row],[Base_Shipping_USD]] * Fact_Sales_Orders[[#This Row],[Quantity_Sold]]</f>
        <v>1794759</v>
      </c>
      <c r="M20" s="3">
        <f>Fact_Sales_Orders[[#This Row],[Base_Revenue_USD]] - Fact_Sales_Orders[[#This Row],[Total_COGS_USD]] - Fact_Sales_Orders[[#This Row],[Total_Freight_USD]]</f>
        <v>1904404.9294000003</v>
      </c>
      <c r="N20" s="6">
        <f>IFERROR(Fact_Sales_Orders[[#This Row],[Net_Profit_USD]] / Fact_Sales_Orders[[#This Row],[Base_Revenue_USD]], 0)</f>
        <v>0.28057553923616441</v>
      </c>
    </row>
    <row r="21" spans="1:14" x14ac:dyDescent="0.3">
      <c r="A21" t="s">
        <v>42</v>
      </c>
      <c r="B21" s="1">
        <v>45738</v>
      </c>
      <c r="C21" s="4" t="s">
        <v>13</v>
      </c>
      <c r="D21" t="s">
        <v>14</v>
      </c>
      <c r="E21" s="3">
        <v>86</v>
      </c>
      <c r="F21" s="3">
        <v>653174.54</v>
      </c>
      <c r="G21" s="3">
        <f>_xlfn.XLOOKUP(
D21,
Dim_Products_COGS[Product_ID],
Dim_Products_COGS[Base_COGS_EUR],
0
)</f>
        <v>2401</v>
      </c>
      <c r="H21" s="3">
        <f>Fact_Sales_Orders[[#This Row],[Unit_COGS_EUR]] * Fact_Sales_Orders[[#This Row],[Quantity_Sold]]</f>
        <v>206486</v>
      </c>
      <c r="I21" s="3">
        <f>_xlfn.XLOOKUP(Fact_Sales_Orders[[#This Row],[Product_ID]], Dim_Supply_Chain[Product_ID], Dim_Supply_Chain[Base_Shipping_Cost_USD], 2500)</f>
        <v>2109</v>
      </c>
      <c r="J21" s="2">
        <f>_xlfn.XLOOKUP(Fact_Sales_Orders[[#This Row],[Clean_Order_Date]], Dim_FX_Rates[Date], Dim_FX_Rates[Baseline_Rate], 1.05, -1)</f>
        <v>1.0158</v>
      </c>
      <c r="K21" s="2">
        <f>Fact_Sales_Orders[[#This Row],[Total_Base_COGS_EUR]] * Fact_Sales_Orders[[#This Row],[Order_FX_Rate]]</f>
        <v>209748.47880000001</v>
      </c>
      <c r="L21" s="3">
        <f>Fact_Sales_Orders[[#This Row],[Base_Shipping_USD]] * Fact_Sales_Orders[[#This Row],[Quantity_Sold]]</f>
        <v>181374</v>
      </c>
      <c r="M21" s="3">
        <f>Fact_Sales_Orders[[#This Row],[Base_Revenue_USD]] - Fact_Sales_Orders[[#This Row],[Total_COGS_USD]] - Fact_Sales_Orders[[#This Row],[Total_Freight_USD]]</f>
        <v>262052.0612</v>
      </c>
      <c r="N21" s="6">
        <f>IFERROR(Fact_Sales_Orders[[#This Row],[Net_Profit_USD]] / Fact_Sales_Orders[[#This Row],[Base_Revenue_USD]], 0)</f>
        <v>0.40119760516078901</v>
      </c>
    </row>
    <row r="22" spans="1:14" x14ac:dyDescent="0.3">
      <c r="A22" t="s">
        <v>43</v>
      </c>
      <c r="B22" s="1">
        <v>46010</v>
      </c>
      <c r="C22" s="4" t="s">
        <v>7</v>
      </c>
      <c r="D22" t="s">
        <v>40</v>
      </c>
      <c r="E22" s="3">
        <v>43</v>
      </c>
      <c r="F22" s="3">
        <v>384137.5</v>
      </c>
      <c r="G22" s="3">
        <f>_xlfn.XLOOKUP(
D22,
Dim_Products_COGS[Product_ID],
Dim_Products_COGS[Base_COGS_EUR],
0
)</f>
        <v>3908</v>
      </c>
      <c r="H22" s="3">
        <f>Fact_Sales_Orders[[#This Row],[Unit_COGS_EUR]] * Fact_Sales_Orders[[#This Row],[Quantity_Sold]]</f>
        <v>168044</v>
      </c>
      <c r="I22" s="3">
        <f>_xlfn.XLOOKUP(Fact_Sales_Orders[[#This Row],[Product_ID]], Dim_Supply_Chain[Product_ID], Dim_Supply_Chain[Base_Shipping_Cost_USD], 2500)</f>
        <v>2109</v>
      </c>
      <c r="J22" s="2">
        <f>_xlfn.XLOOKUP(Fact_Sales_Orders[[#This Row],[Clean_Order_Date]], Dim_FX_Rates[Date], Dim_FX_Rates[Baseline_Rate], 1.05, -1)</f>
        <v>0.85419999999999996</v>
      </c>
      <c r="K22" s="2">
        <f>Fact_Sales_Orders[[#This Row],[Total_Base_COGS_EUR]] * Fact_Sales_Orders[[#This Row],[Order_FX_Rate]]</f>
        <v>143543.18479999999</v>
      </c>
      <c r="L22" s="3">
        <f>Fact_Sales_Orders[[#This Row],[Base_Shipping_USD]] * Fact_Sales_Orders[[#This Row],[Quantity_Sold]]</f>
        <v>90687</v>
      </c>
      <c r="M22" s="3">
        <f>Fact_Sales_Orders[[#This Row],[Base_Revenue_USD]] - Fact_Sales_Orders[[#This Row],[Total_COGS_USD]] - Fact_Sales_Orders[[#This Row],[Total_Freight_USD]]</f>
        <v>149907.31520000001</v>
      </c>
      <c r="N22" s="6">
        <f>IFERROR(Fact_Sales_Orders[[#This Row],[Net_Profit_USD]] / Fact_Sales_Orders[[#This Row],[Base_Revenue_USD]], 0)</f>
        <v>0.39024389756272171</v>
      </c>
    </row>
    <row r="23" spans="1:14" x14ac:dyDescent="0.3">
      <c r="A23" t="s">
        <v>44</v>
      </c>
      <c r="B23" s="1">
        <v>46047</v>
      </c>
      <c r="C23" s="4" t="s">
        <v>13</v>
      </c>
      <c r="D23" t="s">
        <v>45</v>
      </c>
      <c r="E23" s="3">
        <v>572</v>
      </c>
      <c r="F23" s="3">
        <v>4654120.67</v>
      </c>
      <c r="G23" s="3">
        <f>_xlfn.XLOOKUP(
D23,
Dim_Products_COGS[Product_ID],
Dim_Products_COGS[Base_COGS_EUR],
0
)</f>
        <v>4853</v>
      </c>
      <c r="H23" s="3">
        <f>Fact_Sales_Orders[[#This Row],[Unit_COGS_EUR]] * Fact_Sales_Orders[[#This Row],[Quantity_Sold]]</f>
        <v>2775916</v>
      </c>
      <c r="I23" s="3">
        <f>_xlfn.XLOOKUP(Fact_Sales_Orders[[#This Row],[Product_ID]], Dim_Supply_Chain[Product_ID], Dim_Supply_Chain[Base_Shipping_Cost_USD], 2500)</f>
        <v>1974</v>
      </c>
      <c r="J23" s="2">
        <f>_xlfn.XLOOKUP(Fact_Sales_Orders[[#This Row],[Clean_Order_Date]], Dim_FX_Rates[Date], Dim_FX_Rates[Baseline_Rate], 1.05, -1)</f>
        <v>0.76300000000000001</v>
      </c>
      <c r="K23" s="2">
        <f>Fact_Sales_Orders[[#This Row],[Total_Base_COGS_EUR]] * Fact_Sales_Orders[[#This Row],[Order_FX_Rate]]</f>
        <v>2118023.9079999998</v>
      </c>
      <c r="L23" s="3">
        <f>Fact_Sales_Orders[[#This Row],[Base_Shipping_USD]] * Fact_Sales_Orders[[#This Row],[Quantity_Sold]]</f>
        <v>1129128</v>
      </c>
      <c r="M23" s="3">
        <f>Fact_Sales_Orders[[#This Row],[Base_Revenue_USD]] - Fact_Sales_Orders[[#This Row],[Total_COGS_USD]] - Fact_Sales_Orders[[#This Row],[Total_Freight_USD]]</f>
        <v>1406968.7620000001</v>
      </c>
      <c r="N23" s="6">
        <f>IFERROR(Fact_Sales_Orders[[#This Row],[Net_Profit_USD]] / Fact_Sales_Orders[[#This Row],[Base_Revenue_USD]], 0)</f>
        <v>0.302306034106331</v>
      </c>
    </row>
    <row r="24" spans="1:14" x14ac:dyDescent="0.3">
      <c r="A24" t="s">
        <v>46</v>
      </c>
      <c r="B24" s="1">
        <v>46104</v>
      </c>
      <c r="C24" s="4" t="s">
        <v>10</v>
      </c>
      <c r="D24" t="s">
        <v>31</v>
      </c>
      <c r="E24" s="3">
        <v>80</v>
      </c>
      <c r="F24" s="3">
        <v>373944.79</v>
      </c>
      <c r="G24" s="3">
        <f>_xlfn.XLOOKUP(
D24,
Dim_Products_COGS[Product_ID],
Dim_Products_COGS[Base_COGS_EUR],
0
)</f>
        <v>1536</v>
      </c>
      <c r="H24" s="3">
        <f>Fact_Sales_Orders[[#This Row],[Unit_COGS_EUR]] * Fact_Sales_Orders[[#This Row],[Quantity_Sold]]</f>
        <v>122880</v>
      </c>
      <c r="I24" s="3">
        <f>_xlfn.XLOOKUP(Fact_Sales_Orders[[#This Row],[Product_ID]], Dim_Supply_Chain[Product_ID], Dim_Supply_Chain[Base_Shipping_Cost_USD], 2500)</f>
        <v>2109</v>
      </c>
      <c r="J24" s="2">
        <f>_xlfn.XLOOKUP(Fact_Sales_Orders[[#This Row],[Clean_Order_Date]], Dim_FX_Rates[Date], Dim_FX_Rates[Baseline_Rate], 1.05, -1)</f>
        <v>0.98599999999999999</v>
      </c>
      <c r="K24" s="2">
        <f>Fact_Sales_Orders[[#This Row],[Total_Base_COGS_EUR]] * Fact_Sales_Orders[[#This Row],[Order_FX_Rate]]</f>
        <v>121159.67999999999</v>
      </c>
      <c r="L24" s="3">
        <f>Fact_Sales_Orders[[#This Row],[Base_Shipping_USD]] * Fact_Sales_Orders[[#This Row],[Quantity_Sold]]</f>
        <v>168720</v>
      </c>
      <c r="M24" s="3">
        <f>Fact_Sales_Orders[[#This Row],[Base_Revenue_USD]] - Fact_Sales_Orders[[#This Row],[Total_COGS_USD]] - Fact_Sales_Orders[[#This Row],[Total_Freight_USD]]</f>
        <v>84065.109999999986</v>
      </c>
      <c r="N24" s="6">
        <f>IFERROR(Fact_Sales_Orders[[#This Row],[Net_Profit_USD]] / Fact_Sales_Orders[[#This Row],[Base_Revenue_USD]], 0)</f>
        <v>0.22480620735483436</v>
      </c>
    </row>
    <row r="25" spans="1:14" x14ac:dyDescent="0.3">
      <c r="A25" t="s">
        <v>47</v>
      </c>
      <c r="B25" s="1">
        <v>45975</v>
      </c>
      <c r="C25" s="4" t="s">
        <v>7</v>
      </c>
      <c r="D25" t="s">
        <v>23</v>
      </c>
      <c r="E25" s="3">
        <v>607</v>
      </c>
      <c r="F25" s="3">
        <v>5364927.57</v>
      </c>
      <c r="G25" s="3">
        <f>_xlfn.XLOOKUP(
D25,
Dim_Products_COGS[Product_ID],
Dim_Products_COGS[Base_COGS_EUR],
0
)</f>
        <v>2844</v>
      </c>
      <c r="H25" s="3">
        <f>Fact_Sales_Orders[[#This Row],[Unit_COGS_EUR]] * Fact_Sales_Orders[[#This Row],[Quantity_Sold]]</f>
        <v>1726308</v>
      </c>
      <c r="I25" s="3">
        <f>_xlfn.XLOOKUP(Fact_Sales_Orders[[#This Row],[Product_ID]], Dim_Supply_Chain[Product_ID], Dim_Supply_Chain[Base_Shipping_Cost_USD], 2500)</f>
        <v>3514</v>
      </c>
      <c r="J25" s="2">
        <f>_xlfn.XLOOKUP(Fact_Sales_Orders[[#This Row],[Clean_Order_Date]], Dim_FX_Rates[Date], Dim_FX_Rates[Baseline_Rate], 1.05, -1)</f>
        <v>1.0445</v>
      </c>
      <c r="K25" s="2">
        <f>Fact_Sales_Orders[[#This Row],[Total_Base_COGS_EUR]] * Fact_Sales_Orders[[#This Row],[Order_FX_Rate]]</f>
        <v>1803128.706</v>
      </c>
      <c r="L25" s="3">
        <f>Fact_Sales_Orders[[#This Row],[Base_Shipping_USD]] * Fact_Sales_Orders[[#This Row],[Quantity_Sold]]</f>
        <v>2132998</v>
      </c>
      <c r="M25" s="3">
        <f>Fact_Sales_Orders[[#This Row],[Base_Revenue_USD]] - Fact_Sales_Orders[[#This Row],[Total_COGS_USD]] - Fact_Sales_Orders[[#This Row],[Total_Freight_USD]]</f>
        <v>1428800.8640000001</v>
      </c>
      <c r="N25" s="6">
        <f>IFERROR(Fact_Sales_Orders[[#This Row],[Net_Profit_USD]] / Fact_Sales_Orders[[#This Row],[Base_Revenue_USD]], 0)</f>
        <v>0.26632248904713546</v>
      </c>
    </row>
    <row r="26" spans="1:14" x14ac:dyDescent="0.3">
      <c r="A26" t="s">
        <v>48</v>
      </c>
      <c r="B26" s="1">
        <v>46062</v>
      </c>
      <c r="C26" s="4" t="s">
        <v>10</v>
      </c>
      <c r="D26" t="s">
        <v>45</v>
      </c>
      <c r="E26" s="3">
        <v>559</v>
      </c>
      <c r="F26" s="3">
        <v>5497095.96</v>
      </c>
      <c r="G26" s="3">
        <f>_xlfn.XLOOKUP(
D26,
Dim_Products_COGS[Product_ID],
Dim_Products_COGS[Base_COGS_EUR],
0
)</f>
        <v>4853</v>
      </c>
      <c r="H26" s="3">
        <f>Fact_Sales_Orders[[#This Row],[Unit_COGS_EUR]] * Fact_Sales_Orders[[#This Row],[Quantity_Sold]]</f>
        <v>2712827</v>
      </c>
      <c r="I26" s="3">
        <f>_xlfn.XLOOKUP(Fact_Sales_Orders[[#This Row],[Product_ID]], Dim_Supply_Chain[Product_ID], Dim_Supply_Chain[Base_Shipping_Cost_USD], 2500)</f>
        <v>1974</v>
      </c>
      <c r="J26" s="2">
        <f>_xlfn.XLOOKUP(Fact_Sales_Orders[[#This Row],[Clean_Order_Date]], Dim_FX_Rates[Date], Dim_FX_Rates[Baseline_Rate], 1.05, -1)</f>
        <v>1.0445</v>
      </c>
      <c r="K26" s="2">
        <f>Fact_Sales_Orders[[#This Row],[Total_Base_COGS_EUR]] * Fact_Sales_Orders[[#This Row],[Order_FX_Rate]]</f>
        <v>2833547.8015000001</v>
      </c>
      <c r="L26" s="3">
        <f>Fact_Sales_Orders[[#This Row],[Base_Shipping_USD]] * Fact_Sales_Orders[[#This Row],[Quantity_Sold]]</f>
        <v>1103466</v>
      </c>
      <c r="M26" s="3">
        <f>Fact_Sales_Orders[[#This Row],[Base_Revenue_USD]] - Fact_Sales_Orders[[#This Row],[Total_COGS_USD]] - Fact_Sales_Orders[[#This Row],[Total_Freight_USD]]</f>
        <v>1560082.1584999999</v>
      </c>
      <c r="N26" s="6">
        <f>IFERROR(Fact_Sales_Orders[[#This Row],[Net_Profit_USD]] / Fact_Sales_Orders[[#This Row],[Base_Revenue_USD]], 0)</f>
        <v>0.28380115061698868</v>
      </c>
    </row>
    <row r="27" spans="1:14" x14ac:dyDescent="0.3">
      <c r="A27" t="s">
        <v>49</v>
      </c>
      <c r="B27" s="1">
        <v>45665</v>
      </c>
      <c r="C27" s="4" t="s">
        <v>13</v>
      </c>
      <c r="D27" t="s">
        <v>35</v>
      </c>
      <c r="E27" s="3">
        <v>341</v>
      </c>
      <c r="F27" s="3">
        <v>2305820.25</v>
      </c>
      <c r="G27" s="3">
        <f>_xlfn.XLOOKUP(
D27,
Dim_Products_COGS[Product_ID],
Dim_Products_COGS[Base_COGS_EUR],
0
)</f>
        <v>1530</v>
      </c>
      <c r="H27" s="3">
        <f>Fact_Sales_Orders[[#This Row],[Unit_COGS_EUR]] * Fact_Sales_Orders[[#This Row],[Quantity_Sold]]</f>
        <v>521730</v>
      </c>
      <c r="I27" s="3">
        <f>_xlfn.XLOOKUP(Fact_Sales_Orders[[#This Row],[Product_ID]], Dim_Supply_Chain[Product_ID], Dim_Supply_Chain[Base_Shipping_Cost_USD], 2500)</f>
        <v>2109</v>
      </c>
      <c r="J27" s="2">
        <f>_xlfn.XLOOKUP(Fact_Sales_Orders[[#This Row],[Clean_Order_Date]], Dim_FX_Rates[Date], Dim_FX_Rates[Baseline_Rate], 1.05, -1)</f>
        <v>1.0906</v>
      </c>
      <c r="K27" s="2">
        <f>Fact_Sales_Orders[[#This Row],[Total_Base_COGS_EUR]] * Fact_Sales_Orders[[#This Row],[Order_FX_Rate]]</f>
        <v>568998.73800000001</v>
      </c>
      <c r="L27" s="3">
        <f>Fact_Sales_Orders[[#This Row],[Base_Shipping_USD]] * Fact_Sales_Orders[[#This Row],[Quantity_Sold]]</f>
        <v>719169</v>
      </c>
      <c r="M27" s="3">
        <f>Fact_Sales_Orders[[#This Row],[Base_Revenue_USD]] - Fact_Sales_Orders[[#This Row],[Total_COGS_USD]] - Fact_Sales_Orders[[#This Row],[Total_Freight_USD]]</f>
        <v>1017652.5120000001</v>
      </c>
      <c r="N27" s="6">
        <f>IFERROR(Fact_Sales_Orders[[#This Row],[Net_Profit_USD]] / Fact_Sales_Orders[[#This Row],[Base_Revenue_USD]], 0)</f>
        <v>0.44134078187577724</v>
      </c>
    </row>
    <row r="28" spans="1:14" x14ac:dyDescent="0.3">
      <c r="A28" t="s">
        <v>50</v>
      </c>
      <c r="B28" s="1">
        <v>45920</v>
      </c>
      <c r="C28" s="4" t="s">
        <v>10</v>
      </c>
      <c r="D28" t="s">
        <v>51</v>
      </c>
      <c r="E28" s="3">
        <v>525</v>
      </c>
      <c r="F28" s="3">
        <v>7289480.96</v>
      </c>
      <c r="G28" s="3">
        <f>_xlfn.XLOOKUP(
D28,
Dim_Products_COGS[Product_ID],
Dim_Products_COGS[Base_COGS_EUR],
0
)</f>
        <v>4717</v>
      </c>
      <c r="H28" s="3">
        <f>Fact_Sales_Orders[[#This Row],[Unit_COGS_EUR]] * Fact_Sales_Orders[[#This Row],[Quantity_Sold]]</f>
        <v>2476425</v>
      </c>
      <c r="I28" s="3">
        <f>_xlfn.XLOOKUP(Fact_Sales_Orders[[#This Row],[Product_ID]], Dim_Supply_Chain[Product_ID], Dim_Supply_Chain[Base_Shipping_Cost_USD], 2500)</f>
        <v>1088</v>
      </c>
      <c r="J28" s="2">
        <f>_xlfn.XLOOKUP(Fact_Sales_Orders[[#This Row],[Clean_Order_Date]], Dim_FX_Rates[Date], Dim_FX_Rates[Baseline_Rate], 1.05, -1)</f>
        <v>1.3698999999999999</v>
      </c>
      <c r="K28" s="2">
        <f>Fact_Sales_Orders[[#This Row],[Total_Base_COGS_EUR]] * Fact_Sales_Orders[[#This Row],[Order_FX_Rate]]</f>
        <v>3392454.6074999999</v>
      </c>
      <c r="L28" s="3">
        <f>Fact_Sales_Orders[[#This Row],[Base_Shipping_USD]] * Fact_Sales_Orders[[#This Row],[Quantity_Sold]]</f>
        <v>571200</v>
      </c>
      <c r="M28" s="3">
        <f>Fact_Sales_Orders[[#This Row],[Base_Revenue_USD]] - Fact_Sales_Orders[[#This Row],[Total_COGS_USD]] - Fact_Sales_Orders[[#This Row],[Total_Freight_USD]]</f>
        <v>3325826.3525</v>
      </c>
      <c r="N28" s="6">
        <f>IFERROR(Fact_Sales_Orders[[#This Row],[Net_Profit_USD]] / Fact_Sales_Orders[[#This Row],[Base_Revenue_USD]], 0)</f>
        <v>0.45625009115875381</v>
      </c>
    </row>
    <row r="29" spans="1:14" x14ac:dyDescent="0.3">
      <c r="A29" t="s">
        <v>52</v>
      </c>
      <c r="B29" s="1">
        <v>45695</v>
      </c>
      <c r="C29" s="4" t="s">
        <v>16</v>
      </c>
      <c r="D29" t="s">
        <v>31</v>
      </c>
      <c r="E29" s="3">
        <v>161</v>
      </c>
      <c r="F29" s="3">
        <v>1021273.92</v>
      </c>
      <c r="G29" s="3">
        <f>_xlfn.XLOOKUP(
D29,
Dim_Products_COGS[Product_ID],
Dim_Products_COGS[Base_COGS_EUR],
0
)</f>
        <v>1536</v>
      </c>
      <c r="H29" s="3">
        <f>Fact_Sales_Orders[[#This Row],[Unit_COGS_EUR]] * Fact_Sales_Orders[[#This Row],[Quantity_Sold]]</f>
        <v>247296</v>
      </c>
      <c r="I29" s="3">
        <f>_xlfn.XLOOKUP(Fact_Sales_Orders[[#This Row],[Product_ID]], Dim_Supply_Chain[Product_ID], Dim_Supply_Chain[Base_Shipping_Cost_USD], 2500)</f>
        <v>2109</v>
      </c>
      <c r="J29" s="2">
        <f>_xlfn.XLOOKUP(Fact_Sales_Orders[[#This Row],[Clean_Order_Date]], Dim_FX_Rates[Date], Dim_FX_Rates[Baseline_Rate], 1.05, -1)</f>
        <v>1.0706</v>
      </c>
      <c r="K29" s="2">
        <f>Fact_Sales_Orders[[#This Row],[Total_Base_COGS_EUR]] * Fact_Sales_Orders[[#This Row],[Order_FX_Rate]]</f>
        <v>264755.09759999998</v>
      </c>
      <c r="L29" s="3">
        <f>Fact_Sales_Orders[[#This Row],[Base_Shipping_USD]] * Fact_Sales_Orders[[#This Row],[Quantity_Sold]]</f>
        <v>339549</v>
      </c>
      <c r="M29" s="3">
        <f>Fact_Sales_Orders[[#This Row],[Base_Revenue_USD]] - Fact_Sales_Orders[[#This Row],[Total_COGS_USD]] - Fact_Sales_Orders[[#This Row],[Total_Freight_USD]]</f>
        <v>416969.82240000006</v>
      </c>
      <c r="N29" s="6">
        <f>IFERROR(Fact_Sales_Orders[[#This Row],[Net_Profit_USD]] / Fact_Sales_Orders[[#This Row],[Base_Revenue_USD]], 0)</f>
        <v>0.40828402080413456</v>
      </c>
    </row>
    <row r="30" spans="1:14" x14ac:dyDescent="0.3">
      <c r="A30" t="s">
        <v>53</v>
      </c>
      <c r="B30" s="1">
        <v>45831</v>
      </c>
      <c r="C30" s="4" t="s">
        <v>7</v>
      </c>
      <c r="D30" t="s">
        <v>54</v>
      </c>
      <c r="E30" s="3">
        <v>757</v>
      </c>
      <c r="F30" s="3">
        <v>6888639.1600000001</v>
      </c>
      <c r="G30" s="3">
        <f>_xlfn.XLOOKUP(
D30,
Dim_Products_COGS[Product_ID],
Dim_Products_COGS[Base_COGS_EUR],
0
)</f>
        <v>2513</v>
      </c>
      <c r="H30" s="3">
        <f>Fact_Sales_Orders[[#This Row],[Unit_COGS_EUR]] * Fact_Sales_Orders[[#This Row],[Quantity_Sold]]</f>
        <v>1902341</v>
      </c>
      <c r="I30" s="3">
        <f>_xlfn.XLOOKUP(Fact_Sales_Orders[[#This Row],[Product_ID]], Dim_Supply_Chain[Product_ID], Dim_Supply_Chain[Base_Shipping_Cost_USD], 2500)</f>
        <v>2109</v>
      </c>
      <c r="J30" s="2">
        <f>_xlfn.XLOOKUP(Fact_Sales_Orders[[#This Row],[Clean_Order_Date]], Dim_FX_Rates[Date], Dim_FX_Rates[Baseline_Rate], 1.05, -1)</f>
        <v>0.88670000000000004</v>
      </c>
      <c r="K30" s="2">
        <f>Fact_Sales_Orders[[#This Row],[Total_Base_COGS_EUR]] * Fact_Sales_Orders[[#This Row],[Order_FX_Rate]]</f>
        <v>1686805.7647000002</v>
      </c>
      <c r="L30" s="3">
        <f>Fact_Sales_Orders[[#This Row],[Base_Shipping_USD]] * Fact_Sales_Orders[[#This Row],[Quantity_Sold]]</f>
        <v>1596513</v>
      </c>
      <c r="M30" s="3">
        <f>Fact_Sales_Orders[[#This Row],[Base_Revenue_USD]] - Fact_Sales_Orders[[#This Row],[Total_COGS_USD]] - Fact_Sales_Orders[[#This Row],[Total_Freight_USD]]</f>
        <v>3605320.3953</v>
      </c>
      <c r="N30" s="6">
        <f>IFERROR(Fact_Sales_Orders[[#This Row],[Net_Profit_USD]] / Fact_Sales_Orders[[#This Row],[Base_Revenue_USD]], 0)</f>
        <v>0.52337193334713727</v>
      </c>
    </row>
    <row r="31" spans="1:14" x14ac:dyDescent="0.3">
      <c r="A31" t="s">
        <v>55</v>
      </c>
      <c r="B31" s="1">
        <v>46055</v>
      </c>
      <c r="C31" s="4" t="s">
        <v>10</v>
      </c>
      <c r="D31" t="s">
        <v>56</v>
      </c>
      <c r="E31" s="3">
        <v>63</v>
      </c>
      <c r="F31" s="3">
        <v>253214.35</v>
      </c>
      <c r="G31" s="3">
        <f>_xlfn.XLOOKUP(
D31,
Dim_Products_COGS[Product_ID],
Dim_Products_COGS[Base_COGS_EUR],
0
)</f>
        <v>897</v>
      </c>
      <c r="H31" s="3">
        <f>Fact_Sales_Orders[[#This Row],[Unit_COGS_EUR]] * Fact_Sales_Orders[[#This Row],[Quantity_Sold]]</f>
        <v>56511</v>
      </c>
      <c r="I31" s="3">
        <f>_xlfn.XLOOKUP(Fact_Sales_Orders[[#This Row],[Product_ID]], Dim_Supply_Chain[Product_ID], Dim_Supply_Chain[Base_Shipping_Cost_USD], 2500)</f>
        <v>2109</v>
      </c>
      <c r="J31" s="2">
        <f>_xlfn.XLOOKUP(Fact_Sales_Orders[[#This Row],[Clean_Order_Date]], Dim_FX_Rates[Date], Dim_FX_Rates[Baseline_Rate], 1.05, -1)</f>
        <v>0.82669999999999999</v>
      </c>
      <c r="K31" s="2">
        <f>Fact_Sales_Orders[[#This Row],[Total_Base_COGS_EUR]] * Fact_Sales_Orders[[#This Row],[Order_FX_Rate]]</f>
        <v>46717.643700000001</v>
      </c>
      <c r="L31" s="3">
        <f>Fact_Sales_Orders[[#This Row],[Base_Shipping_USD]] * Fact_Sales_Orders[[#This Row],[Quantity_Sold]]</f>
        <v>132867</v>
      </c>
      <c r="M31" s="3">
        <f>Fact_Sales_Orders[[#This Row],[Base_Revenue_USD]] - Fact_Sales_Orders[[#This Row],[Total_COGS_USD]] - Fact_Sales_Orders[[#This Row],[Total_Freight_USD]]</f>
        <v>73629.70630000002</v>
      </c>
      <c r="N31" s="6">
        <f>IFERROR(Fact_Sales_Orders[[#This Row],[Net_Profit_USD]] / Fact_Sales_Orders[[#This Row],[Base_Revenue_USD]], 0)</f>
        <v>0.29078014851843909</v>
      </c>
    </row>
    <row r="32" spans="1:14" x14ac:dyDescent="0.3">
      <c r="A32" t="s">
        <v>57</v>
      </c>
      <c r="B32" s="1">
        <v>45748</v>
      </c>
      <c r="C32" s="4" t="s">
        <v>16</v>
      </c>
      <c r="D32" t="s">
        <v>58</v>
      </c>
      <c r="E32" s="3">
        <v>795</v>
      </c>
      <c r="F32" s="3">
        <v>4215382.84</v>
      </c>
      <c r="G32" s="3">
        <f>_xlfn.XLOOKUP(
D32,
Dim_Products_COGS[Product_ID],
Dim_Products_COGS[Base_COGS_EUR],
0
)</f>
        <v>2039</v>
      </c>
      <c r="H32" s="3">
        <f>Fact_Sales_Orders[[#This Row],[Unit_COGS_EUR]] * Fact_Sales_Orders[[#This Row],[Quantity_Sold]]</f>
        <v>1621005</v>
      </c>
      <c r="I32" s="3">
        <f>_xlfn.XLOOKUP(Fact_Sales_Orders[[#This Row],[Product_ID]], Dim_Supply_Chain[Product_ID], Dim_Supply_Chain[Base_Shipping_Cost_USD], 2500)</f>
        <v>2109</v>
      </c>
      <c r="J32" s="2">
        <f>_xlfn.XLOOKUP(Fact_Sales_Orders[[#This Row],[Clean_Order_Date]], Dim_FX_Rates[Date], Dim_FX_Rates[Baseline_Rate], 1.05, -1)</f>
        <v>0.73470000000000002</v>
      </c>
      <c r="K32" s="2">
        <f>Fact_Sales_Orders[[#This Row],[Total_Base_COGS_EUR]] * Fact_Sales_Orders[[#This Row],[Order_FX_Rate]]</f>
        <v>1190952.3735</v>
      </c>
      <c r="L32" s="3">
        <f>Fact_Sales_Orders[[#This Row],[Base_Shipping_USD]] * Fact_Sales_Orders[[#This Row],[Quantity_Sold]]</f>
        <v>1676655</v>
      </c>
      <c r="M32" s="3">
        <f>Fact_Sales_Orders[[#This Row],[Base_Revenue_USD]] - Fact_Sales_Orders[[#This Row],[Total_COGS_USD]] - Fact_Sales_Orders[[#This Row],[Total_Freight_USD]]</f>
        <v>1347775.4665000001</v>
      </c>
      <c r="N32" s="6">
        <f>IFERROR(Fact_Sales_Orders[[#This Row],[Net_Profit_USD]] / Fact_Sales_Orders[[#This Row],[Base_Revenue_USD]], 0)</f>
        <v>0.31972789131057905</v>
      </c>
    </row>
    <row r="33" spans="1:14" x14ac:dyDescent="0.3">
      <c r="A33" t="s">
        <v>59</v>
      </c>
      <c r="B33" s="1">
        <v>45893</v>
      </c>
      <c r="C33" s="4" t="s">
        <v>10</v>
      </c>
      <c r="D33" t="s">
        <v>54</v>
      </c>
      <c r="E33" s="3">
        <v>874</v>
      </c>
      <c r="F33" s="3">
        <v>8624248.8399999999</v>
      </c>
      <c r="G33" s="3">
        <f>_xlfn.XLOOKUP(
D33,
Dim_Products_COGS[Product_ID],
Dim_Products_COGS[Base_COGS_EUR],
0
)</f>
        <v>2513</v>
      </c>
      <c r="H33" s="3">
        <f>Fact_Sales_Orders[[#This Row],[Unit_COGS_EUR]] * Fact_Sales_Orders[[#This Row],[Quantity_Sold]]</f>
        <v>2196362</v>
      </c>
      <c r="I33" s="3">
        <f>_xlfn.XLOOKUP(Fact_Sales_Orders[[#This Row],[Product_ID]], Dim_Supply_Chain[Product_ID], Dim_Supply_Chain[Base_Shipping_Cost_USD], 2500)</f>
        <v>2109</v>
      </c>
      <c r="J33" s="2">
        <f>_xlfn.XLOOKUP(Fact_Sales_Orders[[#This Row],[Clean_Order_Date]], Dim_FX_Rates[Date], Dim_FX_Rates[Baseline_Rate], 1.05, -1)</f>
        <v>1.264</v>
      </c>
      <c r="K33" s="2">
        <f>Fact_Sales_Orders[[#This Row],[Total_Base_COGS_EUR]] * Fact_Sales_Orders[[#This Row],[Order_FX_Rate]]</f>
        <v>2776201.568</v>
      </c>
      <c r="L33" s="3">
        <f>Fact_Sales_Orders[[#This Row],[Base_Shipping_USD]] * Fact_Sales_Orders[[#This Row],[Quantity_Sold]]</f>
        <v>1843266</v>
      </c>
      <c r="M33" s="3">
        <f>Fact_Sales_Orders[[#This Row],[Base_Revenue_USD]] - Fact_Sales_Orders[[#This Row],[Total_COGS_USD]] - Fact_Sales_Orders[[#This Row],[Total_Freight_USD]]</f>
        <v>4004781.2719999999</v>
      </c>
      <c r="N33" s="6">
        <f>IFERROR(Fact_Sales_Orders[[#This Row],[Net_Profit_USD]] / Fact_Sales_Orders[[#This Row],[Base_Revenue_USD]], 0)</f>
        <v>0.46436290815560466</v>
      </c>
    </row>
    <row r="34" spans="1:14" x14ac:dyDescent="0.3">
      <c r="A34" t="s">
        <v>60</v>
      </c>
      <c r="B34" s="1">
        <v>45667</v>
      </c>
      <c r="C34" s="4" t="s">
        <v>16</v>
      </c>
      <c r="D34" t="s">
        <v>61</v>
      </c>
      <c r="E34" s="3">
        <v>983</v>
      </c>
      <c r="F34" s="3">
        <v>5594554.5800000001</v>
      </c>
      <c r="G34" s="3">
        <f>_xlfn.XLOOKUP(
D34,
Dim_Products_COGS[Product_ID],
Dim_Products_COGS[Base_COGS_EUR],
0
)</f>
        <v>2418</v>
      </c>
      <c r="H34" s="3">
        <f>Fact_Sales_Orders[[#This Row],[Unit_COGS_EUR]] * Fact_Sales_Orders[[#This Row],[Quantity_Sold]]</f>
        <v>2376894</v>
      </c>
      <c r="I34" s="3">
        <f>_xlfn.XLOOKUP(Fact_Sales_Orders[[#This Row],[Product_ID]], Dim_Supply_Chain[Product_ID], Dim_Supply_Chain[Base_Shipping_Cost_USD], 2500)</f>
        <v>2109</v>
      </c>
      <c r="J34" s="2">
        <f>_xlfn.XLOOKUP(Fact_Sales_Orders[[#This Row],[Clean_Order_Date]], Dim_FX_Rates[Date], Dim_FX_Rates[Baseline_Rate], 1.05, -1)</f>
        <v>0.79710000000000003</v>
      </c>
      <c r="K34" s="2">
        <f>Fact_Sales_Orders[[#This Row],[Total_Base_COGS_EUR]] * Fact_Sales_Orders[[#This Row],[Order_FX_Rate]]</f>
        <v>1894622.2074000002</v>
      </c>
      <c r="L34" s="3">
        <f>Fact_Sales_Orders[[#This Row],[Base_Shipping_USD]] * Fact_Sales_Orders[[#This Row],[Quantity_Sold]]</f>
        <v>2073147</v>
      </c>
      <c r="M34" s="3">
        <f>Fact_Sales_Orders[[#This Row],[Base_Revenue_USD]] - Fact_Sales_Orders[[#This Row],[Total_COGS_USD]] - Fact_Sales_Orders[[#This Row],[Total_Freight_USD]]</f>
        <v>1626785.3725999999</v>
      </c>
      <c r="N34" s="6">
        <f>IFERROR(Fact_Sales_Orders[[#This Row],[Net_Profit_USD]] / Fact_Sales_Orders[[#This Row],[Base_Revenue_USD]], 0)</f>
        <v>0.2907801415354142</v>
      </c>
    </row>
    <row r="35" spans="1:14" x14ac:dyDescent="0.3">
      <c r="A35" t="s">
        <v>62</v>
      </c>
      <c r="B35" s="1">
        <v>45725</v>
      </c>
      <c r="C35" s="4" t="s">
        <v>7</v>
      </c>
      <c r="D35" t="s">
        <v>63</v>
      </c>
      <c r="E35" s="3">
        <v>176</v>
      </c>
      <c r="F35" s="3">
        <v>1963438.02</v>
      </c>
      <c r="G35" s="3">
        <f>_xlfn.XLOOKUP(
D35,
Dim_Products_COGS[Product_ID],
Dim_Products_COGS[Base_COGS_EUR],
0
)</f>
        <v>3822</v>
      </c>
      <c r="H35" s="3">
        <f>Fact_Sales_Orders[[#This Row],[Unit_COGS_EUR]] * Fact_Sales_Orders[[#This Row],[Quantity_Sold]]</f>
        <v>672672</v>
      </c>
      <c r="I35" s="3">
        <f>_xlfn.XLOOKUP(Fact_Sales_Orders[[#This Row],[Product_ID]], Dim_Supply_Chain[Product_ID], Dim_Supply_Chain[Base_Shipping_Cost_USD], 2500)</f>
        <v>2109</v>
      </c>
      <c r="J35" s="2">
        <f>_xlfn.XLOOKUP(Fact_Sales_Orders[[#This Row],[Clean_Order_Date]], Dim_FX_Rates[Date], Dim_FX_Rates[Baseline_Rate], 1.05, -1)</f>
        <v>1.4204000000000001</v>
      </c>
      <c r="K35" s="2">
        <f>Fact_Sales_Orders[[#This Row],[Total_Base_COGS_EUR]] * Fact_Sales_Orders[[#This Row],[Order_FX_Rate]]</f>
        <v>955463.30880000012</v>
      </c>
      <c r="L35" s="3">
        <f>Fact_Sales_Orders[[#This Row],[Base_Shipping_USD]] * Fact_Sales_Orders[[#This Row],[Quantity_Sold]]</f>
        <v>371184</v>
      </c>
      <c r="M35" s="3">
        <f>Fact_Sales_Orders[[#This Row],[Base_Revenue_USD]] - Fact_Sales_Orders[[#This Row],[Total_COGS_USD]] - Fact_Sales_Orders[[#This Row],[Total_Freight_USD]]</f>
        <v>636790.7111999999</v>
      </c>
      <c r="N35" s="6">
        <f>IFERROR(Fact_Sales_Orders[[#This Row],[Net_Profit_USD]] / Fact_Sales_Orders[[#This Row],[Base_Revenue_USD]], 0)</f>
        <v>0.32432432534845174</v>
      </c>
    </row>
    <row r="36" spans="1:14" x14ac:dyDescent="0.3">
      <c r="A36" t="s">
        <v>64</v>
      </c>
      <c r="B36" s="1">
        <v>45915</v>
      </c>
      <c r="C36" s="4" t="s">
        <v>7</v>
      </c>
      <c r="D36" t="s">
        <v>61</v>
      </c>
      <c r="E36" s="3">
        <v>846</v>
      </c>
      <c r="F36" s="3">
        <v>5099094.0599999996</v>
      </c>
      <c r="G36" s="3">
        <f>_xlfn.XLOOKUP(
D36,
Dim_Products_COGS[Product_ID],
Dim_Products_COGS[Base_COGS_EUR],
0
)</f>
        <v>2418</v>
      </c>
      <c r="H36" s="3">
        <f>Fact_Sales_Orders[[#This Row],[Unit_COGS_EUR]] * Fact_Sales_Orders[[#This Row],[Quantity_Sold]]</f>
        <v>2045628</v>
      </c>
      <c r="I36" s="3">
        <f>_xlfn.XLOOKUP(Fact_Sales_Orders[[#This Row],[Product_ID]], Dim_Supply_Chain[Product_ID], Dim_Supply_Chain[Base_Shipping_Cost_USD], 2500)</f>
        <v>2109</v>
      </c>
      <c r="J36" s="2">
        <f>_xlfn.XLOOKUP(Fact_Sales_Orders[[#This Row],[Clean_Order_Date]], Dim_FX_Rates[Date], Dim_FX_Rates[Baseline_Rate], 1.05, -1)</f>
        <v>1.0306</v>
      </c>
      <c r="K36" s="2">
        <f>Fact_Sales_Orders[[#This Row],[Total_Base_COGS_EUR]] * Fact_Sales_Orders[[#This Row],[Order_FX_Rate]]</f>
        <v>2108224.2168000001</v>
      </c>
      <c r="L36" s="3">
        <f>Fact_Sales_Orders[[#This Row],[Base_Shipping_USD]] * Fact_Sales_Orders[[#This Row],[Quantity_Sold]]</f>
        <v>1784214</v>
      </c>
      <c r="M36" s="3">
        <f>Fact_Sales_Orders[[#This Row],[Base_Revenue_USD]] - Fact_Sales_Orders[[#This Row],[Total_COGS_USD]] - Fact_Sales_Orders[[#This Row],[Total_Freight_USD]]</f>
        <v>1206655.8431999995</v>
      </c>
      <c r="N36" s="6">
        <f>IFERROR(Fact_Sales_Orders[[#This Row],[Net_Profit_USD]] / Fact_Sales_Orders[[#This Row],[Base_Revenue_USD]], 0)</f>
        <v>0.23664122077402897</v>
      </c>
    </row>
    <row r="37" spans="1:14" x14ac:dyDescent="0.3">
      <c r="A37" t="s">
        <v>65</v>
      </c>
      <c r="B37" s="1">
        <v>45807</v>
      </c>
      <c r="C37" s="4" t="s">
        <v>10</v>
      </c>
      <c r="D37" t="s">
        <v>31</v>
      </c>
      <c r="E37" s="3">
        <v>371</v>
      </c>
      <c r="F37" s="3">
        <v>1739379.91</v>
      </c>
      <c r="G37" s="3">
        <f>_xlfn.XLOOKUP(
D37,
Dim_Products_COGS[Product_ID],
Dim_Products_COGS[Base_COGS_EUR],
0
)</f>
        <v>1536</v>
      </c>
      <c r="H37" s="3">
        <f>Fact_Sales_Orders[[#This Row],[Unit_COGS_EUR]] * Fact_Sales_Orders[[#This Row],[Quantity_Sold]]</f>
        <v>569856</v>
      </c>
      <c r="I37" s="3">
        <f>_xlfn.XLOOKUP(Fact_Sales_Orders[[#This Row],[Product_ID]], Dim_Supply_Chain[Product_ID], Dim_Supply_Chain[Base_Shipping_Cost_USD], 2500)</f>
        <v>2109</v>
      </c>
      <c r="J37" s="2">
        <f>_xlfn.XLOOKUP(Fact_Sales_Orders[[#This Row],[Clean_Order_Date]], Dim_FX_Rates[Date], Dim_FX_Rates[Baseline_Rate], 1.05, -1)</f>
        <v>0.90480000000000005</v>
      </c>
      <c r="K37" s="2">
        <f>Fact_Sales_Orders[[#This Row],[Total_Base_COGS_EUR]] * Fact_Sales_Orders[[#This Row],[Order_FX_Rate]]</f>
        <v>515605.70880000002</v>
      </c>
      <c r="L37" s="3">
        <f>Fact_Sales_Orders[[#This Row],[Base_Shipping_USD]] * Fact_Sales_Orders[[#This Row],[Quantity_Sold]]</f>
        <v>782439</v>
      </c>
      <c r="M37" s="3">
        <f>Fact_Sales_Orders[[#This Row],[Base_Revenue_USD]] - Fact_Sales_Orders[[#This Row],[Total_COGS_USD]] - Fact_Sales_Orders[[#This Row],[Total_Freight_USD]]</f>
        <v>441335.20120000001</v>
      </c>
      <c r="N37" s="6">
        <f>IFERROR(Fact_Sales_Orders[[#This Row],[Net_Profit_USD]] / Fact_Sales_Orders[[#This Row],[Base_Revenue_USD]], 0)</f>
        <v>0.25373134337282305</v>
      </c>
    </row>
    <row r="38" spans="1:14" x14ac:dyDescent="0.3">
      <c r="A38" t="s">
        <v>66</v>
      </c>
      <c r="B38" s="1">
        <v>45673</v>
      </c>
      <c r="C38" s="4" t="s">
        <v>7</v>
      </c>
      <c r="D38" t="s">
        <v>11</v>
      </c>
      <c r="E38" s="3">
        <v>139</v>
      </c>
      <c r="F38" s="3">
        <v>917402.5</v>
      </c>
      <c r="G38" s="3">
        <f>_xlfn.XLOOKUP(
D38,
Dim_Products_COGS[Product_ID],
Dim_Products_COGS[Base_COGS_EUR],
0
)</f>
        <v>2418</v>
      </c>
      <c r="H38" s="3">
        <f>Fact_Sales_Orders[[#This Row],[Unit_COGS_EUR]] * Fact_Sales_Orders[[#This Row],[Quantity_Sold]]</f>
        <v>336102</v>
      </c>
      <c r="I38" s="3">
        <f>_xlfn.XLOOKUP(Fact_Sales_Orders[[#This Row],[Product_ID]], Dim_Supply_Chain[Product_ID], Dim_Supply_Chain[Base_Shipping_Cost_USD], 2500)</f>
        <v>2109</v>
      </c>
      <c r="J38" s="2">
        <f>_xlfn.XLOOKUP(Fact_Sales_Orders[[#This Row],[Clean_Order_Date]], Dim_FX_Rates[Date], Dim_FX_Rates[Baseline_Rate], 1.05, -1)</f>
        <v>1.05</v>
      </c>
      <c r="K38" s="2">
        <f>Fact_Sales_Orders[[#This Row],[Total_Base_COGS_EUR]] * Fact_Sales_Orders[[#This Row],[Order_FX_Rate]]</f>
        <v>352907.10000000003</v>
      </c>
      <c r="L38" s="3">
        <f>Fact_Sales_Orders[[#This Row],[Base_Shipping_USD]] * Fact_Sales_Orders[[#This Row],[Quantity_Sold]]</f>
        <v>293151</v>
      </c>
      <c r="M38" s="3">
        <f>Fact_Sales_Orders[[#This Row],[Base_Revenue_USD]] - Fact_Sales_Orders[[#This Row],[Total_COGS_USD]] - Fact_Sales_Orders[[#This Row],[Total_Freight_USD]]</f>
        <v>271344.39999999991</v>
      </c>
      <c r="N38" s="6">
        <f>IFERROR(Fact_Sales_Orders[[#This Row],[Net_Profit_USD]] / Fact_Sales_Orders[[#This Row],[Base_Revenue_USD]], 0)</f>
        <v>0.29577464635206457</v>
      </c>
    </row>
    <row r="39" spans="1:14" x14ac:dyDescent="0.3">
      <c r="A39" t="s">
        <v>67</v>
      </c>
      <c r="B39" s="1">
        <v>46069</v>
      </c>
      <c r="C39" s="4" t="s">
        <v>13</v>
      </c>
      <c r="D39" t="s">
        <v>31</v>
      </c>
      <c r="E39" s="3">
        <v>915</v>
      </c>
      <c r="F39" s="3">
        <v>5634524.6900000004</v>
      </c>
      <c r="G39" s="3">
        <f>_xlfn.XLOOKUP(
D39,
Dim_Products_COGS[Product_ID],
Dim_Products_COGS[Base_COGS_EUR],
0
)</f>
        <v>1536</v>
      </c>
      <c r="H39" s="3">
        <f>Fact_Sales_Orders[[#This Row],[Unit_COGS_EUR]] * Fact_Sales_Orders[[#This Row],[Quantity_Sold]]</f>
        <v>1405440</v>
      </c>
      <c r="I39" s="3">
        <f>_xlfn.XLOOKUP(Fact_Sales_Orders[[#This Row],[Product_ID]], Dim_Supply_Chain[Product_ID], Dim_Supply_Chain[Base_Shipping_Cost_USD], 2500)</f>
        <v>2109</v>
      </c>
      <c r="J39" s="2">
        <f>_xlfn.XLOOKUP(Fact_Sales_Orders[[#This Row],[Clean_Order_Date]], Dim_FX_Rates[Date], Dim_FX_Rates[Baseline_Rate], 1.05, -1)</f>
        <v>1.0567</v>
      </c>
      <c r="K39" s="2">
        <f>Fact_Sales_Orders[[#This Row],[Total_Base_COGS_EUR]] * Fact_Sales_Orders[[#This Row],[Order_FX_Rate]]</f>
        <v>1485128.4479999999</v>
      </c>
      <c r="L39" s="3">
        <f>Fact_Sales_Orders[[#This Row],[Base_Shipping_USD]] * Fact_Sales_Orders[[#This Row],[Quantity_Sold]]</f>
        <v>1929735</v>
      </c>
      <c r="M39" s="3">
        <f>Fact_Sales_Orders[[#This Row],[Base_Revenue_USD]] - Fact_Sales_Orders[[#This Row],[Total_COGS_USD]] - Fact_Sales_Orders[[#This Row],[Total_Freight_USD]]</f>
        <v>2219661.2420000006</v>
      </c>
      <c r="N39" s="6">
        <f>IFERROR(Fact_Sales_Orders[[#This Row],[Net_Profit_USD]] / Fact_Sales_Orders[[#This Row],[Base_Revenue_USD]], 0)</f>
        <v>0.39393939402544359</v>
      </c>
    </row>
    <row r="40" spans="1:14" x14ac:dyDescent="0.3">
      <c r="A40" t="s">
        <v>68</v>
      </c>
      <c r="B40" s="1">
        <v>45723</v>
      </c>
      <c r="C40" s="4" t="s">
        <v>13</v>
      </c>
      <c r="D40" t="s">
        <v>69</v>
      </c>
      <c r="E40" s="3">
        <v>999</v>
      </c>
      <c r="F40" s="3">
        <v>11267540.42</v>
      </c>
      <c r="G40" s="3">
        <f>_xlfn.XLOOKUP(
D40,
Dim_Products_COGS[Product_ID],
Dim_Products_COGS[Base_COGS_EUR],
0
)</f>
        <v>3901</v>
      </c>
      <c r="H40" s="3">
        <f>Fact_Sales_Orders[[#This Row],[Unit_COGS_EUR]] * Fact_Sales_Orders[[#This Row],[Quantity_Sold]]</f>
        <v>3897099</v>
      </c>
      <c r="I40" s="3">
        <f>_xlfn.XLOOKUP(Fact_Sales_Orders[[#This Row],[Product_ID]], Dim_Supply_Chain[Product_ID], Dim_Supply_Chain[Base_Shipping_Cost_USD], 2500)</f>
        <v>2109</v>
      </c>
      <c r="J40" s="2">
        <f>_xlfn.XLOOKUP(Fact_Sales_Orders[[#This Row],[Clean_Order_Date]], Dim_FX_Rates[Date], Dim_FX_Rates[Baseline_Rate], 1.05, -1)</f>
        <v>1.2441</v>
      </c>
      <c r="K40" s="2">
        <f>Fact_Sales_Orders[[#This Row],[Total_Base_COGS_EUR]] * Fact_Sales_Orders[[#This Row],[Order_FX_Rate]]</f>
        <v>4848380.8658999996</v>
      </c>
      <c r="L40" s="3">
        <f>Fact_Sales_Orders[[#This Row],[Base_Shipping_USD]] * Fact_Sales_Orders[[#This Row],[Quantity_Sold]]</f>
        <v>2106891</v>
      </c>
      <c r="M40" s="3">
        <f>Fact_Sales_Orders[[#This Row],[Base_Revenue_USD]] - Fact_Sales_Orders[[#This Row],[Total_COGS_USD]] - Fact_Sales_Orders[[#This Row],[Total_Freight_USD]]</f>
        <v>4312268.5541000003</v>
      </c>
      <c r="N40" s="6">
        <f>IFERROR(Fact_Sales_Orders[[#This Row],[Net_Profit_USD]] / Fact_Sales_Orders[[#This Row],[Base_Revenue_USD]], 0)</f>
        <v>0.38271604923162106</v>
      </c>
    </row>
    <row r="41" spans="1:14" x14ac:dyDescent="0.3">
      <c r="A41" t="s">
        <v>70</v>
      </c>
      <c r="B41" s="1">
        <v>46083</v>
      </c>
      <c r="C41" s="4" t="s">
        <v>13</v>
      </c>
      <c r="D41" t="s">
        <v>40</v>
      </c>
      <c r="E41" s="3">
        <v>178</v>
      </c>
      <c r="F41" s="3">
        <v>1760206.3</v>
      </c>
      <c r="G41" s="3">
        <f>_xlfn.XLOOKUP(
D41,
Dim_Products_COGS[Product_ID],
Dim_Products_COGS[Base_COGS_EUR],
0
)</f>
        <v>3908</v>
      </c>
      <c r="H41" s="3">
        <f>Fact_Sales_Orders[[#This Row],[Unit_COGS_EUR]] * Fact_Sales_Orders[[#This Row],[Quantity_Sold]]</f>
        <v>695624</v>
      </c>
      <c r="I41" s="3">
        <f>_xlfn.XLOOKUP(Fact_Sales_Orders[[#This Row],[Product_ID]], Dim_Supply_Chain[Product_ID], Dim_Supply_Chain[Base_Shipping_Cost_USD], 2500)</f>
        <v>2109</v>
      </c>
      <c r="J41" s="2">
        <f>_xlfn.XLOOKUP(Fact_Sales_Orders[[#This Row],[Clean_Order_Date]], Dim_FX_Rates[Date], Dim_FX_Rates[Baseline_Rate], 1.05, -1)</f>
        <v>0.93149999999999999</v>
      </c>
      <c r="K41" s="2">
        <f>Fact_Sales_Orders[[#This Row],[Total_Base_COGS_EUR]] * Fact_Sales_Orders[[#This Row],[Order_FX_Rate]]</f>
        <v>647973.75600000005</v>
      </c>
      <c r="L41" s="3">
        <f>Fact_Sales_Orders[[#This Row],[Base_Shipping_USD]] * Fact_Sales_Orders[[#This Row],[Quantity_Sold]]</f>
        <v>375402</v>
      </c>
      <c r="M41" s="3">
        <f>Fact_Sales_Orders[[#This Row],[Base_Revenue_USD]] - Fact_Sales_Orders[[#This Row],[Total_COGS_USD]] - Fact_Sales_Orders[[#This Row],[Total_Freight_USD]]</f>
        <v>736830.54399999999</v>
      </c>
      <c r="N41" s="6">
        <f>IFERROR(Fact_Sales_Orders[[#This Row],[Net_Profit_USD]] / Fact_Sales_Orders[[#This Row],[Base_Revenue_USD]], 0)</f>
        <v>0.41860465105709482</v>
      </c>
    </row>
    <row r="42" spans="1:14" x14ac:dyDescent="0.3">
      <c r="A42" t="s">
        <v>71</v>
      </c>
      <c r="B42" s="1">
        <v>45720</v>
      </c>
      <c r="C42" s="4" t="s">
        <v>7</v>
      </c>
      <c r="D42" t="s">
        <v>19</v>
      </c>
      <c r="E42" s="3">
        <v>154</v>
      </c>
      <c r="F42" s="3">
        <v>491872.54</v>
      </c>
      <c r="G42" s="3">
        <f>_xlfn.XLOOKUP(
D42,
Dim_Products_COGS[Product_ID],
Dim_Products_COGS[Base_COGS_EUR],
0
)</f>
        <v>374</v>
      </c>
      <c r="H42" s="3">
        <f>Fact_Sales_Orders[[#This Row],[Unit_COGS_EUR]] * Fact_Sales_Orders[[#This Row],[Quantity_Sold]]</f>
        <v>57596</v>
      </c>
      <c r="I42" s="3">
        <f>_xlfn.XLOOKUP(Fact_Sales_Orders[[#This Row],[Product_ID]], Dim_Supply_Chain[Product_ID], Dim_Supply_Chain[Base_Shipping_Cost_USD], 2500)</f>
        <v>1165</v>
      </c>
      <c r="J42" s="2">
        <f>_xlfn.XLOOKUP(Fact_Sales_Orders[[#This Row],[Clean_Order_Date]], Dim_FX_Rates[Date], Dim_FX_Rates[Baseline_Rate], 1.05, -1)</f>
        <v>1.1930000000000001</v>
      </c>
      <c r="K42" s="2">
        <f>Fact_Sales_Orders[[#This Row],[Total_Base_COGS_EUR]] * Fact_Sales_Orders[[#This Row],[Order_FX_Rate]]</f>
        <v>68712.028000000006</v>
      </c>
      <c r="L42" s="3">
        <f>Fact_Sales_Orders[[#This Row],[Base_Shipping_USD]] * Fact_Sales_Orders[[#This Row],[Quantity_Sold]]</f>
        <v>179410</v>
      </c>
      <c r="M42" s="3">
        <f>Fact_Sales_Orders[[#This Row],[Base_Revenue_USD]] - Fact_Sales_Orders[[#This Row],[Total_COGS_USD]] - Fact_Sales_Orders[[#This Row],[Total_Freight_USD]]</f>
        <v>243750.51199999999</v>
      </c>
      <c r="N42" s="6">
        <f>IFERROR(Fact_Sales_Orders[[#This Row],[Net_Profit_USD]] / Fact_Sales_Orders[[#This Row],[Base_Revenue_USD]], 0)</f>
        <v>0.49555625121906582</v>
      </c>
    </row>
    <row r="43" spans="1:14" x14ac:dyDescent="0.3">
      <c r="A43" t="s">
        <v>72</v>
      </c>
      <c r="B43" s="1">
        <v>46074</v>
      </c>
      <c r="C43" s="4" t="s">
        <v>16</v>
      </c>
      <c r="D43" t="s">
        <v>58</v>
      </c>
      <c r="E43" s="3">
        <v>791</v>
      </c>
      <c r="F43" s="3">
        <v>4783945.34</v>
      </c>
      <c r="G43" s="3">
        <f>_xlfn.XLOOKUP(
D43,
Dim_Products_COGS[Product_ID],
Dim_Products_COGS[Base_COGS_EUR],
0
)</f>
        <v>2039</v>
      </c>
      <c r="H43" s="3">
        <f>Fact_Sales_Orders[[#This Row],[Unit_COGS_EUR]] * Fact_Sales_Orders[[#This Row],[Quantity_Sold]]</f>
        <v>1612849</v>
      </c>
      <c r="I43" s="3">
        <f>_xlfn.XLOOKUP(Fact_Sales_Orders[[#This Row],[Product_ID]], Dim_Supply_Chain[Product_ID], Dim_Supply_Chain[Base_Shipping_Cost_USD], 2500)</f>
        <v>2109</v>
      </c>
      <c r="J43" s="2">
        <f>_xlfn.XLOOKUP(Fact_Sales_Orders[[#This Row],[Clean_Order_Date]], Dim_FX_Rates[Date], Dim_FX_Rates[Baseline_Rate], 1.05, -1)</f>
        <v>0.94310000000000005</v>
      </c>
      <c r="K43" s="2">
        <f>Fact_Sales_Orders[[#This Row],[Total_Base_COGS_EUR]] * Fact_Sales_Orders[[#This Row],[Order_FX_Rate]]</f>
        <v>1521077.8919000002</v>
      </c>
      <c r="L43" s="3">
        <f>Fact_Sales_Orders[[#This Row],[Base_Shipping_USD]] * Fact_Sales_Orders[[#This Row],[Quantity_Sold]]</f>
        <v>1668219</v>
      </c>
      <c r="M43" s="3">
        <f>Fact_Sales_Orders[[#This Row],[Base_Revenue_USD]] - Fact_Sales_Orders[[#This Row],[Total_COGS_USD]] - Fact_Sales_Orders[[#This Row],[Total_Freight_USD]]</f>
        <v>1594648.4480999997</v>
      </c>
      <c r="N43" s="6">
        <f>IFERROR(Fact_Sales_Orders[[#This Row],[Net_Profit_USD]] / Fact_Sales_Orders[[#This Row],[Base_Revenue_USD]], 0)</f>
        <v>0.33333333363294654</v>
      </c>
    </row>
    <row r="44" spans="1:14" x14ac:dyDescent="0.3">
      <c r="A44" t="s">
        <v>73</v>
      </c>
      <c r="B44" s="1">
        <v>45892</v>
      </c>
      <c r="C44" s="4" t="s">
        <v>13</v>
      </c>
      <c r="D44" t="s">
        <v>35</v>
      </c>
      <c r="E44" s="3">
        <v>371</v>
      </c>
      <c r="F44" s="3">
        <v>1877629.29</v>
      </c>
      <c r="G44" s="3">
        <f>_xlfn.XLOOKUP(
D44,
Dim_Products_COGS[Product_ID],
Dim_Products_COGS[Base_COGS_EUR],
0
)</f>
        <v>1530</v>
      </c>
      <c r="H44" s="3">
        <f>Fact_Sales_Orders[[#This Row],[Unit_COGS_EUR]] * Fact_Sales_Orders[[#This Row],[Quantity_Sold]]</f>
        <v>567630</v>
      </c>
      <c r="I44" s="3">
        <f>_xlfn.XLOOKUP(Fact_Sales_Orders[[#This Row],[Product_ID]], Dim_Supply_Chain[Product_ID], Dim_Supply_Chain[Base_Shipping_Cost_USD], 2500)</f>
        <v>2109</v>
      </c>
      <c r="J44" s="2">
        <f>_xlfn.XLOOKUP(Fact_Sales_Orders[[#This Row],[Clean_Order_Date]], Dim_FX_Rates[Date], Dim_FX_Rates[Baseline_Rate], 1.05, -1)</f>
        <v>0.87180000000000002</v>
      </c>
      <c r="K44" s="2">
        <f>Fact_Sales_Orders[[#This Row],[Total_Base_COGS_EUR]] * Fact_Sales_Orders[[#This Row],[Order_FX_Rate]]</f>
        <v>494859.83400000003</v>
      </c>
      <c r="L44" s="3">
        <f>Fact_Sales_Orders[[#This Row],[Base_Shipping_USD]] * Fact_Sales_Orders[[#This Row],[Quantity_Sold]]</f>
        <v>782439</v>
      </c>
      <c r="M44" s="3">
        <f>Fact_Sales_Orders[[#This Row],[Base_Revenue_USD]] - Fact_Sales_Orders[[#This Row],[Total_COGS_USD]] - Fact_Sales_Orders[[#This Row],[Total_Freight_USD]]</f>
        <v>600330.45600000001</v>
      </c>
      <c r="N44" s="6">
        <f>IFERROR(Fact_Sales_Orders[[#This Row],[Net_Profit_USD]] / Fact_Sales_Orders[[#This Row],[Base_Revenue_USD]], 0)</f>
        <v>0.31972789261292361</v>
      </c>
    </row>
    <row r="45" spans="1:14" x14ac:dyDescent="0.3">
      <c r="A45" t="s">
        <v>74</v>
      </c>
      <c r="B45" s="1">
        <v>45953</v>
      </c>
      <c r="C45" s="4" t="s">
        <v>10</v>
      </c>
      <c r="D45" t="s">
        <v>35</v>
      </c>
      <c r="E45" s="3">
        <v>501</v>
      </c>
      <c r="F45" s="3">
        <v>2965661.06</v>
      </c>
      <c r="G45" s="3">
        <f>_xlfn.XLOOKUP(
D45,
Dim_Products_COGS[Product_ID],
Dim_Products_COGS[Base_COGS_EUR],
0
)</f>
        <v>1530</v>
      </c>
      <c r="H45" s="3">
        <f>Fact_Sales_Orders[[#This Row],[Unit_COGS_EUR]] * Fact_Sales_Orders[[#This Row],[Quantity_Sold]]</f>
        <v>766530</v>
      </c>
      <c r="I45" s="3">
        <f>_xlfn.XLOOKUP(Fact_Sales_Orders[[#This Row],[Product_ID]], Dim_Supply_Chain[Product_ID], Dim_Supply_Chain[Base_Shipping_Cost_USD], 2500)</f>
        <v>2109</v>
      </c>
      <c r="J45" s="2">
        <f>_xlfn.XLOOKUP(Fact_Sales_Orders[[#This Row],[Clean_Order_Date]], Dim_FX_Rates[Date], Dim_FX_Rates[Baseline_Rate], 1.05, -1)</f>
        <v>1.3654999999999999</v>
      </c>
      <c r="K45" s="2">
        <f>Fact_Sales_Orders[[#This Row],[Total_Base_COGS_EUR]] * Fact_Sales_Orders[[#This Row],[Order_FX_Rate]]</f>
        <v>1046696.715</v>
      </c>
      <c r="L45" s="3">
        <f>Fact_Sales_Orders[[#This Row],[Base_Shipping_USD]] * Fact_Sales_Orders[[#This Row],[Quantity_Sold]]</f>
        <v>1056609</v>
      </c>
      <c r="M45" s="3">
        <f>Fact_Sales_Orders[[#This Row],[Base_Revenue_USD]] - Fact_Sales_Orders[[#This Row],[Total_COGS_USD]] - Fact_Sales_Orders[[#This Row],[Total_Freight_USD]]</f>
        <v>862355.3450000002</v>
      </c>
      <c r="N45" s="6">
        <f>IFERROR(Fact_Sales_Orders[[#This Row],[Net_Profit_USD]] / Fact_Sales_Orders[[#This Row],[Base_Revenue_USD]], 0)</f>
        <v>0.29078014228638799</v>
      </c>
    </row>
    <row r="46" spans="1:14" x14ac:dyDescent="0.3">
      <c r="A46" t="s">
        <v>75</v>
      </c>
      <c r="B46" s="1">
        <v>46054</v>
      </c>
      <c r="C46" s="4" t="s">
        <v>13</v>
      </c>
      <c r="D46" t="s">
        <v>76</v>
      </c>
      <c r="E46" s="3">
        <v>707</v>
      </c>
      <c r="F46" s="3">
        <v>4139170.31</v>
      </c>
      <c r="G46" s="3">
        <f>_xlfn.XLOOKUP(
D46,
Dim_Products_COGS[Product_ID],
Dim_Products_COGS[Base_COGS_EUR],
0
)</f>
        <v>1289</v>
      </c>
      <c r="H46" s="3">
        <f>Fact_Sales_Orders[[#This Row],[Unit_COGS_EUR]] * Fact_Sales_Orders[[#This Row],[Quantity_Sold]]</f>
        <v>911323</v>
      </c>
      <c r="I46" s="3">
        <f>_xlfn.XLOOKUP(Fact_Sales_Orders[[#This Row],[Product_ID]], Dim_Supply_Chain[Product_ID], Dim_Supply_Chain[Base_Shipping_Cost_USD], 2500)</f>
        <v>2109</v>
      </c>
      <c r="J46" s="2">
        <f>_xlfn.XLOOKUP(Fact_Sales_Orders[[#This Row],[Clean_Order_Date]], Dim_FX_Rates[Date], Dim_FX_Rates[Baseline_Rate], 1.05, -1)</f>
        <v>1.4536</v>
      </c>
      <c r="K46" s="2">
        <f>Fact_Sales_Orders[[#This Row],[Total_Base_COGS_EUR]] * Fact_Sales_Orders[[#This Row],[Order_FX_Rate]]</f>
        <v>1324699.1128</v>
      </c>
      <c r="L46" s="3">
        <f>Fact_Sales_Orders[[#This Row],[Base_Shipping_USD]] * Fact_Sales_Orders[[#This Row],[Quantity_Sold]]</f>
        <v>1491063</v>
      </c>
      <c r="M46" s="3">
        <f>Fact_Sales_Orders[[#This Row],[Base_Revenue_USD]] - Fact_Sales_Orders[[#This Row],[Total_COGS_USD]] - Fact_Sales_Orders[[#This Row],[Total_Freight_USD]]</f>
        <v>1323408.1972000003</v>
      </c>
      <c r="N46" s="6">
        <f>IFERROR(Fact_Sales_Orders[[#This Row],[Net_Profit_USD]] / Fact_Sales_Orders[[#This Row],[Base_Revenue_USD]], 0)</f>
        <v>0.3197278918441025</v>
      </c>
    </row>
    <row r="47" spans="1:14" x14ac:dyDescent="0.3">
      <c r="A47" t="s">
        <v>77</v>
      </c>
      <c r="B47" s="1">
        <v>45755</v>
      </c>
      <c r="C47" s="4" t="s">
        <v>7</v>
      </c>
      <c r="D47" t="s">
        <v>8</v>
      </c>
      <c r="E47" s="3">
        <v>438</v>
      </c>
      <c r="F47" s="3">
        <v>1979115.53</v>
      </c>
      <c r="G47" s="3">
        <f>_xlfn.XLOOKUP(
D47,
Dim_Products_COGS[Product_ID],
Dim_Products_COGS[Base_COGS_EUR],
0
)</f>
        <v>739</v>
      </c>
      <c r="H47" s="3">
        <f>Fact_Sales_Orders[[#This Row],[Unit_COGS_EUR]] * Fact_Sales_Orders[[#This Row],[Quantity_Sold]]</f>
        <v>323682</v>
      </c>
      <c r="I47" s="3">
        <f>_xlfn.XLOOKUP(Fact_Sales_Orders[[#This Row],[Product_ID]], Dim_Supply_Chain[Product_ID], Dim_Supply_Chain[Base_Shipping_Cost_USD], 2500)</f>
        <v>2109</v>
      </c>
      <c r="J47" s="2">
        <f>_xlfn.XLOOKUP(Fact_Sales_Orders[[#This Row],[Clean_Order_Date]], Dim_FX_Rates[Date], Dim_FX_Rates[Baseline_Rate], 1.05, -1)</f>
        <v>1.3220000000000001</v>
      </c>
      <c r="K47" s="2">
        <f>Fact_Sales_Orders[[#This Row],[Total_Base_COGS_EUR]] * Fact_Sales_Orders[[#This Row],[Order_FX_Rate]]</f>
        <v>427907.60399999999</v>
      </c>
      <c r="L47" s="3">
        <f>Fact_Sales_Orders[[#This Row],[Base_Shipping_USD]] * Fact_Sales_Orders[[#This Row],[Quantity_Sold]]</f>
        <v>923742</v>
      </c>
      <c r="M47" s="3">
        <f>Fact_Sales_Orders[[#This Row],[Base_Revenue_USD]] - Fact_Sales_Orders[[#This Row],[Total_COGS_USD]] - Fact_Sales_Orders[[#This Row],[Total_Freight_USD]]</f>
        <v>627465.92599999998</v>
      </c>
      <c r="N47" s="6">
        <f>IFERROR(Fact_Sales_Orders[[#This Row],[Net_Profit_USD]] / Fact_Sales_Orders[[#This Row],[Base_Revenue_USD]], 0)</f>
        <v>0.31704360684795391</v>
      </c>
    </row>
    <row r="48" spans="1:14" x14ac:dyDescent="0.3">
      <c r="A48" t="s">
        <v>78</v>
      </c>
      <c r="B48" s="1">
        <v>46006</v>
      </c>
      <c r="C48" s="4" t="s">
        <v>10</v>
      </c>
      <c r="D48" t="s">
        <v>14</v>
      </c>
      <c r="E48" s="3">
        <v>961</v>
      </c>
      <c r="F48" s="3">
        <v>7749957.5099999998</v>
      </c>
      <c r="G48" s="3">
        <f>_xlfn.XLOOKUP(
D48,
Dim_Products_COGS[Product_ID],
Dim_Products_COGS[Base_COGS_EUR],
0
)</f>
        <v>2401</v>
      </c>
      <c r="H48" s="3">
        <f>Fact_Sales_Orders[[#This Row],[Unit_COGS_EUR]] * Fact_Sales_Orders[[#This Row],[Quantity_Sold]]</f>
        <v>2307361</v>
      </c>
      <c r="I48" s="3">
        <f>_xlfn.XLOOKUP(Fact_Sales_Orders[[#This Row],[Product_ID]], Dim_Supply_Chain[Product_ID], Dim_Supply_Chain[Base_Shipping_Cost_USD], 2500)</f>
        <v>2109</v>
      </c>
      <c r="J48" s="2">
        <f>_xlfn.XLOOKUP(Fact_Sales_Orders[[#This Row],[Clean_Order_Date]], Dim_FX_Rates[Date], Dim_FX_Rates[Baseline_Rate], 1.05, -1)</f>
        <v>1.1209</v>
      </c>
      <c r="K48" s="2">
        <f>Fact_Sales_Orders[[#This Row],[Total_Base_COGS_EUR]] * Fact_Sales_Orders[[#This Row],[Order_FX_Rate]]</f>
        <v>2586320.9449</v>
      </c>
      <c r="L48" s="3">
        <f>Fact_Sales_Orders[[#This Row],[Base_Shipping_USD]] * Fact_Sales_Orders[[#This Row],[Quantity_Sold]]</f>
        <v>2026749</v>
      </c>
      <c r="M48" s="3">
        <f>Fact_Sales_Orders[[#This Row],[Base_Revenue_USD]] - Fact_Sales_Orders[[#This Row],[Total_COGS_USD]] - Fact_Sales_Orders[[#This Row],[Total_Freight_USD]]</f>
        <v>3136887.5650999993</v>
      </c>
      <c r="N48" s="6">
        <f>IFERROR(Fact_Sales_Orders[[#This Row],[Net_Profit_USD]] / Fact_Sales_Orders[[#This Row],[Base_Revenue_USD]], 0)</f>
        <v>0.40476190495914077</v>
      </c>
    </row>
    <row r="49" spans="1:14" x14ac:dyDescent="0.3">
      <c r="A49" t="s">
        <v>79</v>
      </c>
      <c r="B49" s="1">
        <v>45803</v>
      </c>
      <c r="C49" s="4" t="s">
        <v>7</v>
      </c>
      <c r="D49" t="s">
        <v>56</v>
      </c>
      <c r="E49" s="3">
        <v>971</v>
      </c>
      <c r="F49" s="3">
        <v>5576819.7300000004</v>
      </c>
      <c r="G49" s="3">
        <f>_xlfn.XLOOKUP(
D49,
Dim_Products_COGS[Product_ID],
Dim_Products_COGS[Base_COGS_EUR],
0
)</f>
        <v>897</v>
      </c>
      <c r="H49" s="3">
        <f>Fact_Sales_Orders[[#This Row],[Unit_COGS_EUR]] * Fact_Sales_Orders[[#This Row],[Quantity_Sold]]</f>
        <v>870987</v>
      </c>
      <c r="I49" s="3">
        <f>_xlfn.XLOOKUP(Fact_Sales_Orders[[#This Row],[Product_ID]], Dim_Supply_Chain[Product_ID], Dim_Supply_Chain[Base_Shipping_Cost_USD], 2500)</f>
        <v>2109</v>
      </c>
      <c r="J49" s="2">
        <f>_xlfn.XLOOKUP(Fact_Sales_Orders[[#This Row],[Clean_Order_Date]], Dim_FX_Rates[Date], Dim_FX_Rates[Baseline_Rate], 1.05, -1)</f>
        <v>1.3932</v>
      </c>
      <c r="K49" s="2">
        <f>Fact_Sales_Orders[[#This Row],[Total_Base_COGS_EUR]] * Fact_Sales_Orders[[#This Row],[Order_FX_Rate]]</f>
        <v>1213459.0884</v>
      </c>
      <c r="L49" s="3">
        <f>Fact_Sales_Orders[[#This Row],[Base_Shipping_USD]] * Fact_Sales_Orders[[#This Row],[Quantity_Sold]]</f>
        <v>2047839</v>
      </c>
      <c r="M49" s="3">
        <f>Fact_Sales_Orders[[#This Row],[Base_Revenue_USD]] - Fact_Sales_Orders[[#This Row],[Total_COGS_USD]] - Fact_Sales_Orders[[#This Row],[Total_Freight_USD]]</f>
        <v>2315521.6416000007</v>
      </c>
      <c r="N49" s="6">
        <f>IFERROR(Fact_Sales_Orders[[#This Row],[Net_Profit_USD]] / Fact_Sales_Orders[[#This Row],[Base_Revenue_USD]], 0)</f>
        <v>0.41520467824051405</v>
      </c>
    </row>
    <row r="50" spans="1:14" x14ac:dyDescent="0.3">
      <c r="A50" t="s">
        <v>80</v>
      </c>
      <c r="B50" s="1">
        <v>45729</v>
      </c>
      <c r="C50" s="4" t="s">
        <v>16</v>
      </c>
      <c r="D50" t="s">
        <v>23</v>
      </c>
      <c r="E50" s="3">
        <v>264</v>
      </c>
      <c r="F50" s="3">
        <v>1898148</v>
      </c>
      <c r="G50" s="3">
        <f>_xlfn.XLOOKUP(
D50,
Dim_Products_COGS[Product_ID],
Dim_Products_COGS[Base_COGS_EUR],
0
)</f>
        <v>2844</v>
      </c>
      <c r="H50" s="3">
        <f>Fact_Sales_Orders[[#This Row],[Unit_COGS_EUR]] * Fact_Sales_Orders[[#This Row],[Quantity_Sold]]</f>
        <v>750816</v>
      </c>
      <c r="I50" s="3">
        <f>_xlfn.XLOOKUP(Fact_Sales_Orders[[#This Row],[Product_ID]], Dim_Supply_Chain[Product_ID], Dim_Supply_Chain[Base_Shipping_Cost_USD], 2500)</f>
        <v>3514</v>
      </c>
      <c r="J50" s="2">
        <f>_xlfn.XLOOKUP(Fact_Sales_Orders[[#This Row],[Clean_Order_Date]], Dim_FX_Rates[Date], Dim_FX_Rates[Baseline_Rate], 1.05, -1)</f>
        <v>1.3652</v>
      </c>
      <c r="K50" s="2">
        <f>Fact_Sales_Orders[[#This Row],[Total_Base_COGS_EUR]] * Fact_Sales_Orders[[#This Row],[Order_FX_Rate]]</f>
        <v>1025014.0031999999</v>
      </c>
      <c r="L50" s="3">
        <f>Fact_Sales_Orders[[#This Row],[Base_Shipping_USD]] * Fact_Sales_Orders[[#This Row],[Quantity_Sold]]</f>
        <v>927696</v>
      </c>
      <c r="M50" s="3">
        <f>Fact_Sales_Orders[[#This Row],[Base_Revenue_USD]] - Fact_Sales_Orders[[#This Row],[Total_COGS_USD]] - Fact_Sales_Orders[[#This Row],[Total_Freight_USD]]</f>
        <v>-54562.003199999919</v>
      </c>
      <c r="N50" s="6">
        <f>IFERROR(Fact_Sales_Orders[[#This Row],[Net_Profit_USD]] / Fact_Sales_Orders[[#This Row],[Base_Revenue_USD]], 0)</f>
        <v>-2.8744862465940442E-2</v>
      </c>
    </row>
    <row r="51" spans="1:14" x14ac:dyDescent="0.3">
      <c r="A51" t="s">
        <v>81</v>
      </c>
      <c r="B51" s="1">
        <v>45791</v>
      </c>
      <c r="C51" s="4" t="s">
        <v>13</v>
      </c>
      <c r="D51" t="s">
        <v>11</v>
      </c>
      <c r="E51" s="3">
        <v>693</v>
      </c>
      <c r="F51" s="3">
        <v>4990433.75</v>
      </c>
      <c r="G51" s="3">
        <f>_xlfn.XLOOKUP(
D51,
Dim_Products_COGS[Product_ID],
Dim_Products_COGS[Base_COGS_EUR],
0
)</f>
        <v>2418</v>
      </c>
      <c r="H51" s="3">
        <f>Fact_Sales_Orders[[#This Row],[Unit_COGS_EUR]] * Fact_Sales_Orders[[#This Row],[Quantity_Sold]]</f>
        <v>1675674</v>
      </c>
      <c r="I51" s="3">
        <f>_xlfn.XLOOKUP(Fact_Sales_Orders[[#This Row],[Product_ID]], Dim_Supply_Chain[Product_ID], Dim_Supply_Chain[Base_Shipping_Cost_USD], 2500)</f>
        <v>2109</v>
      </c>
      <c r="J51" s="2">
        <f>_xlfn.XLOOKUP(Fact_Sales_Orders[[#This Row],[Clean_Order_Date]], Dim_FX_Rates[Date], Dim_FX_Rates[Baseline_Rate], 1.05, -1)</f>
        <v>1.4012</v>
      </c>
      <c r="K51" s="2">
        <f>Fact_Sales_Orders[[#This Row],[Total_Base_COGS_EUR]] * Fact_Sales_Orders[[#This Row],[Order_FX_Rate]]</f>
        <v>2347954.4087999999</v>
      </c>
      <c r="L51" s="3">
        <f>Fact_Sales_Orders[[#This Row],[Base_Shipping_USD]] * Fact_Sales_Orders[[#This Row],[Quantity_Sold]]</f>
        <v>1461537</v>
      </c>
      <c r="M51" s="3">
        <f>Fact_Sales_Orders[[#This Row],[Base_Revenue_USD]] - Fact_Sales_Orders[[#This Row],[Total_COGS_USD]] - Fact_Sales_Orders[[#This Row],[Total_Freight_USD]]</f>
        <v>1180942.3412000001</v>
      </c>
      <c r="N51" s="6">
        <f>IFERROR(Fact_Sales_Orders[[#This Row],[Net_Profit_USD]] / Fact_Sales_Orders[[#This Row],[Base_Revenue_USD]], 0)</f>
        <v>0.2366412220581027</v>
      </c>
    </row>
    <row r="52" spans="1:14" x14ac:dyDescent="0.3">
      <c r="A52" t="s">
        <v>82</v>
      </c>
      <c r="B52" s="1">
        <v>45715</v>
      </c>
      <c r="C52" s="4" t="s">
        <v>13</v>
      </c>
      <c r="D52" t="s">
        <v>35</v>
      </c>
      <c r="E52" s="3">
        <v>559</v>
      </c>
      <c r="F52" s="3">
        <v>2669033.21</v>
      </c>
      <c r="G52" s="3">
        <f>_xlfn.XLOOKUP(
D52,
Dim_Products_COGS[Product_ID],
Dim_Products_COGS[Base_COGS_EUR],
0
)</f>
        <v>1530</v>
      </c>
      <c r="H52" s="3">
        <f>Fact_Sales_Orders[[#This Row],[Unit_COGS_EUR]] * Fact_Sales_Orders[[#This Row],[Quantity_Sold]]</f>
        <v>855270</v>
      </c>
      <c r="I52" s="3">
        <f>_xlfn.XLOOKUP(Fact_Sales_Orders[[#This Row],[Product_ID]], Dim_Supply_Chain[Product_ID], Dim_Supply_Chain[Base_Shipping_Cost_USD], 2500)</f>
        <v>2109</v>
      </c>
      <c r="J52" s="2">
        <f>_xlfn.XLOOKUP(Fact_Sales_Orders[[#This Row],[Clean_Order_Date]], Dim_FX_Rates[Date], Dim_FX_Rates[Baseline_Rate], 1.05, -1)</f>
        <v>1.0221</v>
      </c>
      <c r="K52" s="2">
        <f>Fact_Sales_Orders[[#This Row],[Total_Base_COGS_EUR]] * Fact_Sales_Orders[[#This Row],[Order_FX_Rate]]</f>
        <v>874171.46700000006</v>
      </c>
      <c r="L52" s="3">
        <f>Fact_Sales_Orders[[#This Row],[Base_Shipping_USD]] * Fact_Sales_Orders[[#This Row],[Quantity_Sold]]</f>
        <v>1178931</v>
      </c>
      <c r="M52" s="3">
        <f>Fact_Sales_Orders[[#This Row],[Base_Revenue_USD]] - Fact_Sales_Orders[[#This Row],[Total_COGS_USD]] - Fact_Sales_Orders[[#This Row],[Total_Freight_USD]]</f>
        <v>615930.74299999978</v>
      </c>
      <c r="N52" s="6">
        <f>IFERROR(Fact_Sales_Orders[[#This Row],[Net_Profit_USD]] / Fact_Sales_Orders[[#This Row],[Base_Revenue_USD]], 0)</f>
        <v>0.23076923160502741</v>
      </c>
    </row>
    <row r="53" spans="1:14" x14ac:dyDescent="0.3">
      <c r="A53" t="s">
        <v>83</v>
      </c>
      <c r="B53" s="1">
        <v>45674</v>
      </c>
      <c r="C53" s="4" t="s">
        <v>10</v>
      </c>
      <c r="D53" t="s">
        <v>19</v>
      </c>
      <c r="E53" s="3">
        <v>221</v>
      </c>
      <c r="F53" s="3">
        <v>753124.13</v>
      </c>
      <c r="G53" s="3">
        <f>_xlfn.XLOOKUP(
D53,
Dim_Products_COGS[Product_ID],
Dim_Products_COGS[Base_COGS_EUR],
0
)</f>
        <v>374</v>
      </c>
      <c r="H53" s="3">
        <f>Fact_Sales_Orders[[#This Row],[Unit_COGS_EUR]] * Fact_Sales_Orders[[#This Row],[Quantity_Sold]]</f>
        <v>82654</v>
      </c>
      <c r="I53" s="3">
        <f>_xlfn.XLOOKUP(Fact_Sales_Orders[[#This Row],[Product_ID]], Dim_Supply_Chain[Product_ID], Dim_Supply_Chain[Base_Shipping_Cost_USD], 2500)</f>
        <v>1165</v>
      </c>
      <c r="J53" s="2">
        <f>_xlfn.XLOOKUP(Fact_Sales_Orders[[#This Row],[Clean_Order_Date]], Dim_FX_Rates[Date], Dim_FX_Rates[Baseline_Rate], 1.05, -1)</f>
        <v>0.60189999999999999</v>
      </c>
      <c r="K53" s="2">
        <f>Fact_Sales_Orders[[#This Row],[Total_Base_COGS_EUR]] * Fact_Sales_Orders[[#This Row],[Order_FX_Rate]]</f>
        <v>49749.442600000002</v>
      </c>
      <c r="L53" s="3">
        <f>Fact_Sales_Orders[[#This Row],[Base_Shipping_USD]] * Fact_Sales_Orders[[#This Row],[Quantity_Sold]]</f>
        <v>257465</v>
      </c>
      <c r="M53" s="3">
        <f>Fact_Sales_Orders[[#This Row],[Base_Revenue_USD]] - Fact_Sales_Orders[[#This Row],[Total_COGS_USD]] - Fact_Sales_Orders[[#This Row],[Total_Freight_USD]]</f>
        <v>445909.68740000005</v>
      </c>
      <c r="N53" s="6">
        <f>IFERROR(Fact_Sales_Orders[[#This Row],[Net_Profit_USD]] / Fact_Sales_Orders[[#This Row],[Base_Revenue_USD]], 0)</f>
        <v>0.59207993694213468</v>
      </c>
    </row>
    <row r="54" spans="1:14" x14ac:dyDescent="0.3">
      <c r="A54" t="s">
        <v>84</v>
      </c>
      <c r="B54" s="1">
        <v>45886</v>
      </c>
      <c r="C54" s="4" t="s">
        <v>10</v>
      </c>
      <c r="D54" t="s">
        <v>19</v>
      </c>
      <c r="E54" s="3">
        <v>768</v>
      </c>
      <c r="F54" s="3">
        <v>2935562.53</v>
      </c>
      <c r="G54" s="3">
        <f>_xlfn.XLOOKUP(
D54,
Dim_Products_COGS[Product_ID],
Dim_Products_COGS[Base_COGS_EUR],
0
)</f>
        <v>374</v>
      </c>
      <c r="H54" s="3">
        <f>Fact_Sales_Orders[[#This Row],[Unit_COGS_EUR]] * Fact_Sales_Orders[[#This Row],[Quantity_Sold]]</f>
        <v>287232</v>
      </c>
      <c r="I54" s="3">
        <f>_xlfn.XLOOKUP(Fact_Sales_Orders[[#This Row],[Product_ID]], Dim_Supply_Chain[Product_ID], Dim_Supply_Chain[Base_Shipping_Cost_USD], 2500)</f>
        <v>1165</v>
      </c>
      <c r="J54" s="2">
        <f>_xlfn.XLOOKUP(Fact_Sales_Orders[[#This Row],[Clean_Order_Date]], Dim_FX_Rates[Date], Dim_FX_Rates[Baseline_Rate], 1.05, -1)</f>
        <v>0.70889999999999997</v>
      </c>
      <c r="K54" s="2">
        <f>Fact_Sales_Orders[[#This Row],[Total_Base_COGS_EUR]] * Fact_Sales_Orders[[#This Row],[Order_FX_Rate]]</f>
        <v>203618.7648</v>
      </c>
      <c r="L54" s="3">
        <f>Fact_Sales_Orders[[#This Row],[Base_Shipping_USD]] * Fact_Sales_Orders[[#This Row],[Quantity_Sold]]</f>
        <v>894720</v>
      </c>
      <c r="M54" s="3">
        <f>Fact_Sales_Orders[[#This Row],[Base_Revenue_USD]] - Fact_Sales_Orders[[#This Row],[Total_COGS_USD]] - Fact_Sales_Orders[[#This Row],[Total_Freight_USD]]</f>
        <v>1837223.7651999998</v>
      </c>
      <c r="N54" s="6">
        <f>IFERROR(Fact_Sales_Orders[[#This Row],[Net_Profit_USD]] / Fact_Sales_Orders[[#This Row],[Base_Revenue_USD]], 0)</f>
        <v>0.62585066624351549</v>
      </c>
    </row>
    <row r="55" spans="1:14" x14ac:dyDescent="0.3">
      <c r="A55" t="s">
        <v>85</v>
      </c>
      <c r="B55" s="1">
        <v>45779</v>
      </c>
      <c r="C55" s="4" t="s">
        <v>13</v>
      </c>
      <c r="D55" t="s">
        <v>86</v>
      </c>
      <c r="E55" s="3">
        <v>543</v>
      </c>
      <c r="F55" s="3">
        <v>7698310.71</v>
      </c>
      <c r="G55" s="3">
        <f>_xlfn.XLOOKUP(
D55,
Dim_Products_COGS[Product_ID],
Dim_Products_COGS[Base_COGS_EUR],
0
)</f>
        <v>4978</v>
      </c>
      <c r="H55" s="3">
        <f>Fact_Sales_Orders[[#This Row],[Unit_COGS_EUR]] * Fact_Sales_Orders[[#This Row],[Quantity_Sold]]</f>
        <v>2703054</v>
      </c>
      <c r="I55" s="3">
        <f>_xlfn.XLOOKUP(Fact_Sales_Orders[[#This Row],[Product_ID]], Dim_Supply_Chain[Product_ID], Dim_Supply_Chain[Base_Shipping_Cost_USD], 2500)</f>
        <v>2640</v>
      </c>
      <c r="J55" s="2">
        <f>_xlfn.XLOOKUP(Fact_Sales_Orders[[#This Row],[Clean_Order_Date]], Dim_FX_Rates[Date], Dim_FX_Rates[Baseline_Rate], 1.05, -1)</f>
        <v>1.1674</v>
      </c>
      <c r="K55" s="2">
        <f>Fact_Sales_Orders[[#This Row],[Total_Base_COGS_EUR]] * Fact_Sales_Orders[[#This Row],[Order_FX_Rate]]</f>
        <v>3155545.2396</v>
      </c>
      <c r="L55" s="3">
        <f>Fact_Sales_Orders[[#This Row],[Base_Shipping_USD]] * Fact_Sales_Orders[[#This Row],[Quantity_Sold]]</f>
        <v>1433520</v>
      </c>
      <c r="M55" s="3">
        <f>Fact_Sales_Orders[[#This Row],[Base_Revenue_USD]] - Fact_Sales_Orders[[#This Row],[Total_COGS_USD]] - Fact_Sales_Orders[[#This Row],[Total_Freight_USD]]</f>
        <v>3109245.4704</v>
      </c>
      <c r="N55" s="6">
        <f>IFERROR(Fact_Sales_Orders[[#This Row],[Net_Profit_USD]] / Fact_Sales_Orders[[#This Row],[Base_Revenue_USD]], 0)</f>
        <v>0.40388672106480877</v>
      </c>
    </row>
    <row r="56" spans="1:14" x14ac:dyDescent="0.3">
      <c r="A56" t="s">
        <v>87</v>
      </c>
      <c r="B56" s="1">
        <v>45752</v>
      </c>
      <c r="C56" s="4" t="s">
        <v>16</v>
      </c>
      <c r="D56" t="s">
        <v>88</v>
      </c>
      <c r="E56" s="3">
        <v>734</v>
      </c>
      <c r="F56" s="3">
        <v>4952473.9800000004</v>
      </c>
      <c r="G56" s="3">
        <f>_xlfn.XLOOKUP(
D56,
Dim_Products_COGS[Product_ID],
Dim_Products_COGS[Base_COGS_EUR],
0
)</f>
        <v>3776</v>
      </c>
      <c r="H56" s="3">
        <f>Fact_Sales_Orders[[#This Row],[Unit_COGS_EUR]] * Fact_Sales_Orders[[#This Row],[Quantity_Sold]]</f>
        <v>2771584</v>
      </c>
      <c r="I56" s="3">
        <f>_xlfn.XLOOKUP(Fact_Sales_Orders[[#This Row],[Product_ID]], Dim_Supply_Chain[Product_ID], Dim_Supply_Chain[Base_Shipping_Cost_USD], 2500)</f>
        <v>2221</v>
      </c>
      <c r="J56" s="2">
        <f>_xlfn.XLOOKUP(Fact_Sales_Orders[[#This Row],[Clean_Order_Date]], Dim_FX_Rates[Date], Dim_FX_Rates[Baseline_Rate], 1.05, -1)</f>
        <v>0.67379999999999995</v>
      </c>
      <c r="K56" s="2">
        <f>Fact_Sales_Orders[[#This Row],[Total_Base_COGS_EUR]] * Fact_Sales_Orders[[#This Row],[Order_FX_Rate]]</f>
        <v>1867493.2991999998</v>
      </c>
      <c r="L56" s="3">
        <f>Fact_Sales_Orders[[#This Row],[Base_Shipping_USD]] * Fact_Sales_Orders[[#This Row],[Quantity_Sold]]</f>
        <v>1630214</v>
      </c>
      <c r="M56" s="3">
        <f>Fact_Sales_Orders[[#This Row],[Base_Revenue_USD]] - Fact_Sales_Orders[[#This Row],[Total_COGS_USD]] - Fact_Sales_Orders[[#This Row],[Total_Freight_USD]]</f>
        <v>1454766.6808000007</v>
      </c>
      <c r="N56" s="6">
        <f>IFERROR(Fact_Sales_Orders[[#This Row],[Net_Profit_USD]] / Fact_Sales_Orders[[#This Row],[Base_Revenue_USD]], 0)</f>
        <v>0.29374544655356283</v>
      </c>
    </row>
    <row r="57" spans="1:14" x14ac:dyDescent="0.3">
      <c r="A57" t="s">
        <v>89</v>
      </c>
      <c r="B57" s="1">
        <v>45688</v>
      </c>
      <c r="C57" s="4" t="s">
        <v>10</v>
      </c>
      <c r="D57" t="s">
        <v>76</v>
      </c>
      <c r="E57" s="3">
        <v>877</v>
      </c>
      <c r="F57" s="3">
        <v>3931677.08</v>
      </c>
      <c r="G57" s="3">
        <f>_xlfn.XLOOKUP(
D57,
Dim_Products_COGS[Product_ID],
Dim_Products_COGS[Base_COGS_EUR],
0
)</f>
        <v>1289</v>
      </c>
      <c r="H57" s="3">
        <f>Fact_Sales_Orders[[#This Row],[Unit_COGS_EUR]] * Fact_Sales_Orders[[#This Row],[Quantity_Sold]]</f>
        <v>1130453</v>
      </c>
      <c r="I57" s="3">
        <f>_xlfn.XLOOKUP(Fact_Sales_Orders[[#This Row],[Product_ID]], Dim_Supply_Chain[Product_ID], Dim_Supply_Chain[Base_Shipping_Cost_USD], 2500)</f>
        <v>2109</v>
      </c>
      <c r="J57" s="2">
        <f>_xlfn.XLOOKUP(Fact_Sales_Orders[[#This Row],[Clean_Order_Date]], Dim_FX_Rates[Date], Dim_FX_Rates[Baseline_Rate], 1.05, -1)</f>
        <v>1.2382</v>
      </c>
      <c r="K57" s="2">
        <f>Fact_Sales_Orders[[#This Row],[Total_Base_COGS_EUR]] * Fact_Sales_Orders[[#This Row],[Order_FX_Rate]]</f>
        <v>1399726.9046</v>
      </c>
      <c r="L57" s="3">
        <f>Fact_Sales_Orders[[#This Row],[Base_Shipping_USD]] * Fact_Sales_Orders[[#This Row],[Quantity_Sold]]</f>
        <v>1849593</v>
      </c>
      <c r="M57" s="3">
        <f>Fact_Sales_Orders[[#This Row],[Base_Revenue_USD]] - Fact_Sales_Orders[[#This Row],[Total_COGS_USD]] - Fact_Sales_Orders[[#This Row],[Total_Freight_USD]]</f>
        <v>682357.17540000007</v>
      </c>
      <c r="N57" s="6">
        <f>IFERROR(Fact_Sales_Orders[[#This Row],[Net_Profit_USD]] / Fact_Sales_Orders[[#This Row],[Base_Revenue_USD]], 0)</f>
        <v>0.17355371804848227</v>
      </c>
    </row>
    <row r="58" spans="1:14" x14ac:dyDescent="0.3">
      <c r="A58" t="s">
        <v>90</v>
      </c>
      <c r="B58" s="1">
        <v>45974</v>
      </c>
      <c r="C58" s="4" t="s">
        <v>7</v>
      </c>
      <c r="D58" t="s">
        <v>86</v>
      </c>
      <c r="E58" s="3">
        <v>509</v>
      </c>
      <c r="F58" s="3">
        <v>5788869.6600000001</v>
      </c>
      <c r="G58" s="3">
        <f>_xlfn.XLOOKUP(
D58,
Dim_Products_COGS[Product_ID],
Dim_Products_COGS[Base_COGS_EUR],
0
)</f>
        <v>4978</v>
      </c>
      <c r="H58" s="3">
        <f>Fact_Sales_Orders[[#This Row],[Unit_COGS_EUR]] * Fact_Sales_Orders[[#This Row],[Quantity_Sold]]</f>
        <v>2533802</v>
      </c>
      <c r="I58" s="3">
        <f>_xlfn.XLOOKUP(Fact_Sales_Orders[[#This Row],[Product_ID]], Dim_Supply_Chain[Product_ID], Dim_Supply_Chain[Base_Shipping_Cost_USD], 2500)</f>
        <v>2640</v>
      </c>
      <c r="J58" s="2">
        <f>_xlfn.XLOOKUP(Fact_Sales_Orders[[#This Row],[Clean_Order_Date]], Dim_FX_Rates[Date], Dim_FX_Rates[Baseline_Rate], 1.05, -1)</f>
        <v>1.0793999999999999</v>
      </c>
      <c r="K58" s="2">
        <f>Fact_Sales_Orders[[#This Row],[Total_Base_COGS_EUR]] * Fact_Sales_Orders[[#This Row],[Order_FX_Rate]]</f>
        <v>2734985.8787999996</v>
      </c>
      <c r="L58" s="3">
        <f>Fact_Sales_Orders[[#This Row],[Base_Shipping_USD]] * Fact_Sales_Orders[[#This Row],[Quantity_Sold]]</f>
        <v>1343760</v>
      </c>
      <c r="M58" s="3">
        <f>Fact_Sales_Orders[[#This Row],[Base_Revenue_USD]] - Fact_Sales_Orders[[#This Row],[Total_COGS_USD]] - Fact_Sales_Orders[[#This Row],[Total_Freight_USD]]</f>
        <v>1710123.7812000006</v>
      </c>
      <c r="N58" s="6">
        <f>IFERROR(Fact_Sales_Orders[[#This Row],[Net_Profit_USD]] / Fact_Sales_Orders[[#This Row],[Base_Revenue_USD]], 0)</f>
        <v>0.29541583791679299</v>
      </c>
    </row>
    <row r="59" spans="1:14" x14ac:dyDescent="0.3">
      <c r="A59" t="s">
        <v>91</v>
      </c>
      <c r="B59" s="1">
        <v>46075</v>
      </c>
      <c r="C59" s="4" t="s">
        <v>16</v>
      </c>
      <c r="D59" t="s">
        <v>92</v>
      </c>
      <c r="E59" s="3">
        <v>416</v>
      </c>
      <c r="F59" s="3">
        <v>4353551.41</v>
      </c>
      <c r="G59" s="3">
        <f>_xlfn.XLOOKUP(
D59,
Dim_Products_COGS[Product_ID],
Dim_Products_COGS[Base_COGS_EUR],
0
)</f>
        <v>3211</v>
      </c>
      <c r="H59" s="3">
        <f>Fact_Sales_Orders[[#This Row],[Unit_COGS_EUR]] * Fact_Sales_Orders[[#This Row],[Quantity_Sold]]</f>
        <v>1335776</v>
      </c>
      <c r="I59" s="3">
        <f>_xlfn.XLOOKUP(Fact_Sales_Orders[[#This Row],[Product_ID]], Dim_Supply_Chain[Product_ID], Dim_Supply_Chain[Base_Shipping_Cost_USD], 2500)</f>
        <v>2109</v>
      </c>
      <c r="J59" s="2">
        <f>_xlfn.XLOOKUP(Fact_Sales_Orders[[#This Row],[Clean_Order_Date]], Dim_FX_Rates[Date], Dim_FX_Rates[Baseline_Rate], 1.05, -1)</f>
        <v>1.3427</v>
      </c>
      <c r="K59" s="2">
        <f>Fact_Sales_Orders[[#This Row],[Total_Base_COGS_EUR]] * Fact_Sales_Orders[[#This Row],[Order_FX_Rate]]</f>
        <v>1793546.4351999999</v>
      </c>
      <c r="L59" s="3">
        <f>Fact_Sales_Orders[[#This Row],[Base_Shipping_USD]] * Fact_Sales_Orders[[#This Row],[Quantity_Sold]]</f>
        <v>877344</v>
      </c>
      <c r="M59" s="3">
        <f>Fact_Sales_Orders[[#This Row],[Base_Revenue_USD]] - Fact_Sales_Orders[[#This Row],[Total_COGS_USD]] - Fact_Sales_Orders[[#This Row],[Total_Freight_USD]]</f>
        <v>1682660.9748</v>
      </c>
      <c r="N59" s="6">
        <f>IFERROR(Fact_Sales_Orders[[#This Row],[Net_Profit_USD]] / Fact_Sales_Orders[[#This Row],[Base_Revenue_USD]], 0)</f>
        <v>0.38650306757259584</v>
      </c>
    </row>
    <row r="60" spans="1:14" x14ac:dyDescent="0.3">
      <c r="A60" t="s">
        <v>93</v>
      </c>
      <c r="B60" s="1">
        <v>46133</v>
      </c>
      <c r="C60" s="4" t="s">
        <v>16</v>
      </c>
      <c r="D60" t="s">
        <v>61</v>
      </c>
      <c r="E60" s="3">
        <v>587</v>
      </c>
      <c r="F60" s="3">
        <v>4807211.55</v>
      </c>
      <c r="G60" s="3">
        <f>_xlfn.XLOOKUP(
D60,
Dim_Products_COGS[Product_ID],
Dim_Products_COGS[Base_COGS_EUR],
0
)</f>
        <v>2418</v>
      </c>
      <c r="H60" s="3">
        <f>Fact_Sales_Orders[[#This Row],[Unit_COGS_EUR]] * Fact_Sales_Orders[[#This Row],[Quantity_Sold]]</f>
        <v>1419366</v>
      </c>
      <c r="I60" s="3">
        <f>_xlfn.XLOOKUP(Fact_Sales_Orders[[#This Row],[Product_ID]], Dim_Supply_Chain[Product_ID], Dim_Supply_Chain[Base_Shipping_Cost_USD], 2500)</f>
        <v>2109</v>
      </c>
      <c r="J60" s="2">
        <f>_xlfn.XLOOKUP(Fact_Sales_Orders[[#This Row],[Clean_Order_Date]], Dim_FX_Rates[Date], Dim_FX_Rates[Baseline_Rate], 1.05, -1)</f>
        <v>1.2579</v>
      </c>
      <c r="K60" s="2">
        <f>Fact_Sales_Orders[[#This Row],[Total_Base_COGS_EUR]] * Fact_Sales_Orders[[#This Row],[Order_FX_Rate]]</f>
        <v>1785420.4913999999</v>
      </c>
      <c r="L60" s="3">
        <f>Fact_Sales_Orders[[#This Row],[Base_Shipping_USD]] * Fact_Sales_Orders[[#This Row],[Quantity_Sold]]</f>
        <v>1237983</v>
      </c>
      <c r="M60" s="3">
        <f>Fact_Sales_Orders[[#This Row],[Base_Revenue_USD]] - Fact_Sales_Orders[[#This Row],[Total_COGS_USD]] - Fact_Sales_Orders[[#This Row],[Total_Freight_USD]]</f>
        <v>1783808.0586000001</v>
      </c>
      <c r="N60" s="6">
        <f>IFERROR(Fact_Sales_Orders[[#This Row],[Net_Profit_USD]] / Fact_Sales_Orders[[#This Row],[Base_Revenue_USD]], 0)</f>
        <v>0.37106918221645563</v>
      </c>
    </row>
    <row r="61" spans="1:14" x14ac:dyDescent="0.3">
      <c r="A61" t="s">
        <v>94</v>
      </c>
      <c r="B61" s="1">
        <v>45967</v>
      </c>
      <c r="C61" s="4" t="s">
        <v>7</v>
      </c>
      <c r="D61" t="s">
        <v>69</v>
      </c>
      <c r="E61" s="3">
        <v>344</v>
      </c>
      <c r="F61" s="3">
        <v>2758315.98</v>
      </c>
      <c r="G61" s="3">
        <f>_xlfn.XLOOKUP(
D61,
Dim_Products_COGS[Product_ID],
Dim_Products_COGS[Base_COGS_EUR],
0
)</f>
        <v>3901</v>
      </c>
      <c r="H61" s="3">
        <f>Fact_Sales_Orders[[#This Row],[Unit_COGS_EUR]] * Fact_Sales_Orders[[#This Row],[Quantity_Sold]]</f>
        <v>1341944</v>
      </c>
      <c r="I61" s="3">
        <f>_xlfn.XLOOKUP(Fact_Sales_Orders[[#This Row],[Product_ID]], Dim_Supply_Chain[Product_ID], Dim_Supply_Chain[Base_Shipping_Cost_USD], 2500)</f>
        <v>2109</v>
      </c>
      <c r="J61" s="2">
        <f>_xlfn.XLOOKUP(Fact_Sales_Orders[[#This Row],[Clean_Order_Date]], Dim_FX_Rates[Date], Dim_FX_Rates[Baseline_Rate], 1.05, -1)</f>
        <v>0.6976</v>
      </c>
      <c r="K61" s="2">
        <f>Fact_Sales_Orders[[#This Row],[Total_Base_COGS_EUR]] * Fact_Sales_Orders[[#This Row],[Order_FX_Rate]]</f>
        <v>936140.13439999998</v>
      </c>
      <c r="L61" s="3">
        <f>Fact_Sales_Orders[[#This Row],[Base_Shipping_USD]] * Fact_Sales_Orders[[#This Row],[Quantity_Sold]]</f>
        <v>725496</v>
      </c>
      <c r="M61" s="3">
        <f>Fact_Sales_Orders[[#This Row],[Base_Revenue_USD]] - Fact_Sales_Orders[[#This Row],[Total_COGS_USD]] - Fact_Sales_Orders[[#This Row],[Total_Freight_USD]]</f>
        <v>1096679.8456000001</v>
      </c>
      <c r="N61" s="6">
        <f>IFERROR(Fact_Sales_Orders[[#This Row],[Net_Profit_USD]] / Fact_Sales_Orders[[#This Row],[Base_Revenue_USD]], 0)</f>
        <v>0.39759036076787696</v>
      </c>
    </row>
    <row r="62" spans="1:14" x14ac:dyDescent="0.3">
      <c r="A62" t="s">
        <v>95</v>
      </c>
      <c r="B62" s="1">
        <v>45736</v>
      </c>
      <c r="C62" s="4" t="s">
        <v>16</v>
      </c>
      <c r="D62" t="s">
        <v>96</v>
      </c>
      <c r="E62" s="3">
        <v>119</v>
      </c>
      <c r="F62" s="3">
        <v>796341.05</v>
      </c>
      <c r="G62" s="3">
        <f>_xlfn.XLOOKUP(
D62,
Dim_Products_COGS[Product_ID],
Dim_Products_COGS[Base_COGS_EUR],
0
)</f>
        <v>2914</v>
      </c>
      <c r="H62" s="3">
        <f>Fact_Sales_Orders[[#This Row],[Unit_COGS_EUR]] * Fact_Sales_Orders[[#This Row],[Quantity_Sold]]</f>
        <v>346766</v>
      </c>
      <c r="I62" s="3">
        <f>_xlfn.XLOOKUP(Fact_Sales_Orders[[#This Row],[Product_ID]], Dim_Supply_Chain[Product_ID], Dim_Supply_Chain[Base_Shipping_Cost_USD], 2500)</f>
        <v>2109</v>
      </c>
      <c r="J62" s="2">
        <f>_xlfn.XLOOKUP(Fact_Sales_Orders[[#This Row],[Clean_Order_Date]], Dim_FX_Rates[Date], Dim_FX_Rates[Baseline_Rate], 1.05, -1)</f>
        <v>0.79710000000000003</v>
      </c>
      <c r="K62" s="2">
        <f>Fact_Sales_Orders[[#This Row],[Total_Base_COGS_EUR]] * Fact_Sales_Orders[[#This Row],[Order_FX_Rate]]</f>
        <v>276407.17859999998</v>
      </c>
      <c r="L62" s="3">
        <f>Fact_Sales_Orders[[#This Row],[Base_Shipping_USD]] * Fact_Sales_Orders[[#This Row],[Quantity_Sold]]</f>
        <v>250971</v>
      </c>
      <c r="M62" s="3">
        <f>Fact_Sales_Orders[[#This Row],[Base_Revenue_USD]] - Fact_Sales_Orders[[#This Row],[Total_COGS_USD]] - Fact_Sales_Orders[[#This Row],[Total_Freight_USD]]</f>
        <v>268962.87140000006</v>
      </c>
      <c r="N62" s="6">
        <f>IFERROR(Fact_Sales_Orders[[#This Row],[Net_Profit_USD]] / Fact_Sales_Orders[[#This Row],[Base_Revenue_USD]], 0)</f>
        <v>0.33774834463198911</v>
      </c>
    </row>
    <row r="63" spans="1:14" x14ac:dyDescent="0.3">
      <c r="A63" t="s">
        <v>97</v>
      </c>
      <c r="B63" s="1">
        <v>45842</v>
      </c>
      <c r="C63" s="4" t="s">
        <v>10</v>
      </c>
      <c r="D63" t="s">
        <v>63</v>
      </c>
      <c r="E63" s="3">
        <v>99</v>
      </c>
      <c r="F63" s="3">
        <v>1078713.5</v>
      </c>
      <c r="G63" s="3">
        <f>_xlfn.XLOOKUP(
D63,
Dim_Products_COGS[Product_ID],
Dim_Products_COGS[Base_COGS_EUR],
0
)</f>
        <v>3822</v>
      </c>
      <c r="H63" s="3">
        <f>Fact_Sales_Orders[[#This Row],[Unit_COGS_EUR]] * Fact_Sales_Orders[[#This Row],[Quantity_Sold]]</f>
        <v>378378</v>
      </c>
      <c r="I63" s="3">
        <f>_xlfn.XLOOKUP(Fact_Sales_Orders[[#This Row],[Product_ID]], Dim_Supply_Chain[Product_ID], Dim_Supply_Chain[Base_Shipping_Cost_USD], 2500)</f>
        <v>2109</v>
      </c>
      <c r="J63" s="2">
        <f>_xlfn.XLOOKUP(Fact_Sales_Orders[[#This Row],[Clean_Order_Date]], Dim_FX_Rates[Date], Dim_FX_Rates[Baseline_Rate], 1.05, -1)</f>
        <v>1.23</v>
      </c>
      <c r="K63" s="2">
        <f>Fact_Sales_Orders[[#This Row],[Total_Base_COGS_EUR]] * Fact_Sales_Orders[[#This Row],[Order_FX_Rate]]</f>
        <v>465404.94</v>
      </c>
      <c r="L63" s="3">
        <f>Fact_Sales_Orders[[#This Row],[Base_Shipping_USD]] * Fact_Sales_Orders[[#This Row],[Quantity_Sold]]</f>
        <v>208791</v>
      </c>
      <c r="M63" s="3">
        <f>Fact_Sales_Orders[[#This Row],[Base_Revenue_USD]] - Fact_Sales_Orders[[#This Row],[Total_COGS_USD]] - Fact_Sales_Orders[[#This Row],[Total_Freight_USD]]</f>
        <v>404517.56000000006</v>
      </c>
      <c r="N63" s="6">
        <f>IFERROR(Fact_Sales_Orders[[#This Row],[Net_Profit_USD]] / Fact_Sales_Orders[[#This Row],[Base_Revenue_USD]], 0)</f>
        <v>0.37499999768242454</v>
      </c>
    </row>
    <row r="64" spans="1:14" x14ac:dyDescent="0.3">
      <c r="A64" t="s">
        <v>98</v>
      </c>
      <c r="B64" s="1">
        <v>45942</v>
      </c>
      <c r="C64" s="4" t="s">
        <v>7</v>
      </c>
      <c r="D64" t="s">
        <v>27</v>
      </c>
      <c r="E64" s="3">
        <v>36</v>
      </c>
      <c r="F64" s="3">
        <v>304926.46000000002</v>
      </c>
      <c r="G64" s="3">
        <f>_xlfn.XLOOKUP(
D64,
Dim_Products_COGS[Product_ID],
Dim_Products_COGS[Base_COGS_EUR],
0
)</f>
        <v>3506</v>
      </c>
      <c r="H64" s="3">
        <f>Fact_Sales_Orders[[#This Row],[Unit_COGS_EUR]] * Fact_Sales_Orders[[#This Row],[Quantity_Sold]]</f>
        <v>126216</v>
      </c>
      <c r="I64" s="3">
        <f>_xlfn.XLOOKUP(Fact_Sales_Orders[[#This Row],[Product_ID]], Dim_Supply_Chain[Product_ID], Dim_Supply_Chain[Base_Shipping_Cost_USD], 2500)</f>
        <v>2109</v>
      </c>
      <c r="J64" s="2">
        <f>_xlfn.XLOOKUP(Fact_Sales_Orders[[#This Row],[Clean_Order_Date]], Dim_FX_Rates[Date], Dim_FX_Rates[Baseline_Rate], 1.05, -1)</f>
        <v>0.99839999999999995</v>
      </c>
      <c r="K64" s="2">
        <f>Fact_Sales_Orders[[#This Row],[Total_Base_COGS_EUR]] * Fact_Sales_Orders[[#This Row],[Order_FX_Rate]]</f>
        <v>126014.05439999999</v>
      </c>
      <c r="L64" s="3">
        <f>Fact_Sales_Orders[[#This Row],[Base_Shipping_USD]] * Fact_Sales_Orders[[#This Row],[Quantity_Sold]]</f>
        <v>75924</v>
      </c>
      <c r="M64" s="3">
        <f>Fact_Sales_Orders[[#This Row],[Base_Revenue_USD]] - Fact_Sales_Orders[[#This Row],[Total_COGS_USD]] - Fact_Sales_Orders[[#This Row],[Total_Freight_USD]]</f>
        <v>102988.40560000003</v>
      </c>
      <c r="N64" s="6">
        <f>IFERROR(Fact_Sales_Orders[[#This Row],[Net_Profit_USD]] / Fact_Sales_Orders[[#This Row],[Base_Revenue_USD]], 0)</f>
        <v>0.3377483397144348</v>
      </c>
    </row>
    <row r="65" spans="1:14" x14ac:dyDescent="0.3">
      <c r="A65" t="s">
        <v>99</v>
      </c>
      <c r="B65" s="1">
        <v>45963</v>
      </c>
      <c r="C65" s="4" t="s">
        <v>16</v>
      </c>
      <c r="D65" t="s">
        <v>88</v>
      </c>
      <c r="E65" s="3">
        <v>404</v>
      </c>
      <c r="F65" s="3">
        <v>3956562.44</v>
      </c>
      <c r="G65" s="3">
        <f>_xlfn.XLOOKUP(
D65,
Dim_Products_COGS[Product_ID],
Dim_Products_COGS[Base_COGS_EUR],
0
)</f>
        <v>3776</v>
      </c>
      <c r="H65" s="3">
        <f>Fact_Sales_Orders[[#This Row],[Unit_COGS_EUR]] * Fact_Sales_Orders[[#This Row],[Quantity_Sold]]</f>
        <v>1525504</v>
      </c>
      <c r="I65" s="3">
        <f>_xlfn.XLOOKUP(Fact_Sales_Orders[[#This Row],[Product_ID]], Dim_Supply_Chain[Product_ID], Dim_Supply_Chain[Base_Shipping_Cost_USD], 2500)</f>
        <v>2221</v>
      </c>
      <c r="J65" s="2">
        <f>_xlfn.XLOOKUP(Fact_Sales_Orders[[#This Row],[Clean_Order_Date]], Dim_FX_Rates[Date], Dim_FX_Rates[Baseline_Rate], 1.05, -1)</f>
        <v>1.3209</v>
      </c>
      <c r="K65" s="2">
        <f>Fact_Sales_Orders[[#This Row],[Total_Base_COGS_EUR]] * Fact_Sales_Orders[[#This Row],[Order_FX_Rate]]</f>
        <v>2015038.2335999999</v>
      </c>
      <c r="L65" s="3">
        <f>Fact_Sales_Orders[[#This Row],[Base_Shipping_USD]] * Fact_Sales_Orders[[#This Row],[Quantity_Sold]]</f>
        <v>897284</v>
      </c>
      <c r="M65" s="3">
        <f>Fact_Sales_Orders[[#This Row],[Base_Revenue_USD]] - Fact_Sales_Orders[[#This Row],[Total_COGS_USD]] - Fact_Sales_Orders[[#This Row],[Total_Freight_USD]]</f>
        <v>1044240.2064</v>
      </c>
      <c r="N65" s="6">
        <f>IFERROR(Fact_Sales_Orders[[#This Row],[Net_Profit_USD]] / Fact_Sales_Orders[[#This Row],[Base_Revenue_USD]], 0)</f>
        <v>0.26392612835904089</v>
      </c>
    </row>
    <row r="66" spans="1:14" x14ac:dyDescent="0.3">
      <c r="A66" t="s">
        <v>100</v>
      </c>
      <c r="B66" s="1">
        <v>46056</v>
      </c>
      <c r="C66" s="4" t="s">
        <v>13</v>
      </c>
      <c r="D66" t="s">
        <v>35</v>
      </c>
      <c r="E66" s="3">
        <v>543</v>
      </c>
      <c r="F66" s="3">
        <v>3063638.47</v>
      </c>
      <c r="G66" s="3">
        <f>_xlfn.XLOOKUP(
D66,
Dim_Products_COGS[Product_ID],
Dim_Products_COGS[Base_COGS_EUR],
0
)</f>
        <v>1530</v>
      </c>
      <c r="H66" s="3">
        <f>Fact_Sales_Orders[[#This Row],[Unit_COGS_EUR]] * Fact_Sales_Orders[[#This Row],[Quantity_Sold]]</f>
        <v>830790</v>
      </c>
      <c r="I66" s="3">
        <f>_xlfn.XLOOKUP(Fact_Sales_Orders[[#This Row],[Product_ID]], Dim_Supply_Chain[Product_ID], Dim_Supply_Chain[Base_Shipping_Cost_USD], 2500)</f>
        <v>2109</v>
      </c>
      <c r="J66" s="2">
        <f>_xlfn.XLOOKUP(Fact_Sales_Orders[[#This Row],[Clean_Order_Date]], Dim_FX_Rates[Date], Dim_FX_Rates[Baseline_Rate], 1.05, -1)</f>
        <v>1.4581999999999999</v>
      </c>
      <c r="K66" s="2">
        <f>Fact_Sales_Orders[[#This Row],[Total_Base_COGS_EUR]] * Fact_Sales_Orders[[#This Row],[Order_FX_Rate]]</f>
        <v>1211457.9779999999</v>
      </c>
      <c r="L66" s="3">
        <f>Fact_Sales_Orders[[#This Row],[Base_Shipping_USD]] * Fact_Sales_Orders[[#This Row],[Quantity_Sold]]</f>
        <v>1145187</v>
      </c>
      <c r="M66" s="3">
        <f>Fact_Sales_Orders[[#This Row],[Base_Revenue_USD]] - Fact_Sales_Orders[[#This Row],[Total_COGS_USD]] - Fact_Sales_Orders[[#This Row],[Total_Freight_USD]]</f>
        <v>706993.49200000032</v>
      </c>
      <c r="N66" s="6">
        <f>IFERROR(Fact_Sales_Orders[[#This Row],[Net_Profit_USD]] / Fact_Sales_Orders[[#This Row],[Base_Revenue_USD]], 0)</f>
        <v>0.23076923041771319</v>
      </c>
    </row>
    <row r="67" spans="1:14" x14ac:dyDescent="0.3">
      <c r="A67" t="s">
        <v>101</v>
      </c>
      <c r="B67" s="1">
        <v>45799</v>
      </c>
      <c r="C67" s="4" t="s">
        <v>16</v>
      </c>
      <c r="D67" t="s">
        <v>102</v>
      </c>
      <c r="E67" s="3">
        <v>811</v>
      </c>
      <c r="F67" s="3">
        <v>5285184.66</v>
      </c>
      <c r="G67" s="3">
        <f>_xlfn.XLOOKUP(
D67,
Dim_Products_COGS[Product_ID],
Dim_Products_COGS[Base_COGS_EUR],
0
)</f>
        <v>2418</v>
      </c>
      <c r="H67" s="3">
        <f>Fact_Sales_Orders[[#This Row],[Unit_COGS_EUR]] * Fact_Sales_Orders[[#This Row],[Quantity_Sold]]</f>
        <v>1960998</v>
      </c>
      <c r="I67" s="3">
        <f>_xlfn.XLOOKUP(Fact_Sales_Orders[[#This Row],[Product_ID]], Dim_Supply_Chain[Product_ID], Dim_Supply_Chain[Base_Shipping_Cost_USD], 2500)</f>
        <v>2109</v>
      </c>
      <c r="J67" s="2">
        <f>_xlfn.XLOOKUP(Fact_Sales_Orders[[#This Row],[Clean_Order_Date]], Dim_FX_Rates[Date], Dim_FX_Rates[Baseline_Rate], 1.05, -1)</f>
        <v>1.3012999999999999</v>
      </c>
      <c r="K67" s="2">
        <f>Fact_Sales_Orders[[#This Row],[Total_Base_COGS_EUR]] * Fact_Sales_Orders[[#This Row],[Order_FX_Rate]]</f>
        <v>2551846.6973999999</v>
      </c>
      <c r="L67" s="3">
        <f>Fact_Sales_Orders[[#This Row],[Base_Shipping_USD]] * Fact_Sales_Orders[[#This Row],[Quantity_Sold]]</f>
        <v>1710399</v>
      </c>
      <c r="M67" s="3">
        <f>Fact_Sales_Orders[[#This Row],[Base_Revenue_USD]] - Fact_Sales_Orders[[#This Row],[Total_COGS_USD]] - Fact_Sales_Orders[[#This Row],[Total_Freight_USD]]</f>
        <v>1022938.9626000002</v>
      </c>
      <c r="N67" s="6">
        <f>IFERROR(Fact_Sales_Orders[[#This Row],[Net_Profit_USD]] / Fact_Sales_Orders[[#This Row],[Base_Revenue_USD]], 0)</f>
        <v>0.19354838636801769</v>
      </c>
    </row>
    <row r="68" spans="1:14" x14ac:dyDescent="0.3">
      <c r="A68" t="s">
        <v>103</v>
      </c>
      <c r="B68" s="1">
        <v>45844</v>
      </c>
      <c r="C68" s="4" t="s">
        <v>13</v>
      </c>
      <c r="D68" t="s">
        <v>35</v>
      </c>
      <c r="E68" s="3">
        <v>568</v>
      </c>
      <c r="F68" s="3">
        <v>2306193.63</v>
      </c>
      <c r="G68" s="3">
        <f>_xlfn.XLOOKUP(
D68,
Dim_Products_COGS[Product_ID],
Dim_Products_COGS[Base_COGS_EUR],
0
)</f>
        <v>1530</v>
      </c>
      <c r="H68" s="3">
        <f>Fact_Sales_Orders[[#This Row],[Unit_COGS_EUR]] * Fact_Sales_Orders[[#This Row],[Quantity_Sold]]</f>
        <v>869040</v>
      </c>
      <c r="I68" s="3">
        <f>_xlfn.XLOOKUP(Fact_Sales_Orders[[#This Row],[Product_ID]], Dim_Supply_Chain[Product_ID], Dim_Supply_Chain[Base_Shipping_Cost_USD], 2500)</f>
        <v>2109</v>
      </c>
      <c r="J68" s="2">
        <f>_xlfn.XLOOKUP(Fact_Sales_Orders[[#This Row],[Clean_Order_Date]], Dim_FX_Rates[Date], Dim_FX_Rates[Baseline_Rate], 1.05, -1)</f>
        <v>0.72770000000000001</v>
      </c>
      <c r="K68" s="2">
        <f>Fact_Sales_Orders[[#This Row],[Total_Base_COGS_EUR]] * Fact_Sales_Orders[[#This Row],[Order_FX_Rate]]</f>
        <v>632400.40800000005</v>
      </c>
      <c r="L68" s="3">
        <f>Fact_Sales_Orders[[#This Row],[Base_Shipping_USD]] * Fact_Sales_Orders[[#This Row],[Quantity_Sold]]</f>
        <v>1197912</v>
      </c>
      <c r="M68" s="3">
        <f>Fact_Sales_Orders[[#This Row],[Base_Revenue_USD]] - Fact_Sales_Orders[[#This Row],[Total_COGS_USD]] - Fact_Sales_Orders[[#This Row],[Total_Freight_USD]]</f>
        <v>475881.22199999983</v>
      </c>
      <c r="N68" s="6">
        <f>IFERROR(Fact_Sales_Orders[[#This Row],[Net_Profit_USD]] / Fact_Sales_Orders[[#This Row],[Base_Revenue_USD]], 0)</f>
        <v>0.20634920494511982</v>
      </c>
    </row>
    <row r="69" spans="1:14" x14ac:dyDescent="0.3">
      <c r="A69" t="s">
        <v>104</v>
      </c>
      <c r="B69" s="1">
        <v>45759</v>
      </c>
      <c r="C69" s="4" t="s">
        <v>7</v>
      </c>
      <c r="D69" t="s">
        <v>92</v>
      </c>
      <c r="E69" s="3">
        <v>396</v>
      </c>
      <c r="F69" s="3">
        <v>3000615.25</v>
      </c>
      <c r="G69" s="3">
        <f>_xlfn.XLOOKUP(
D69,
Dim_Products_COGS[Product_ID],
Dim_Products_COGS[Base_COGS_EUR],
0
)</f>
        <v>3211</v>
      </c>
      <c r="H69" s="3">
        <f>Fact_Sales_Orders[[#This Row],[Unit_COGS_EUR]] * Fact_Sales_Orders[[#This Row],[Quantity_Sold]]</f>
        <v>1271556</v>
      </c>
      <c r="I69" s="3">
        <f>_xlfn.XLOOKUP(Fact_Sales_Orders[[#This Row],[Product_ID]], Dim_Supply_Chain[Product_ID], Dim_Supply_Chain[Base_Shipping_Cost_USD], 2500)</f>
        <v>2109</v>
      </c>
      <c r="J69" s="2">
        <f>_xlfn.XLOOKUP(Fact_Sales_Orders[[#This Row],[Clean_Order_Date]], Dim_FX_Rates[Date], Dim_FX_Rates[Baseline_Rate], 1.05, -1)</f>
        <v>0.94850000000000001</v>
      </c>
      <c r="K69" s="2">
        <f>Fact_Sales_Orders[[#This Row],[Total_Base_COGS_EUR]] * Fact_Sales_Orders[[#This Row],[Order_FX_Rate]]</f>
        <v>1206070.8659999999</v>
      </c>
      <c r="L69" s="3">
        <f>Fact_Sales_Orders[[#This Row],[Base_Shipping_USD]] * Fact_Sales_Orders[[#This Row],[Quantity_Sold]]</f>
        <v>835164</v>
      </c>
      <c r="M69" s="3">
        <f>Fact_Sales_Orders[[#This Row],[Base_Revenue_USD]] - Fact_Sales_Orders[[#This Row],[Total_COGS_USD]] - Fact_Sales_Orders[[#This Row],[Total_Freight_USD]]</f>
        <v>959380.38400000008</v>
      </c>
      <c r="N69" s="6">
        <f>IFERROR(Fact_Sales_Orders[[#This Row],[Net_Profit_USD]] / Fact_Sales_Orders[[#This Row],[Base_Revenue_USD]], 0)</f>
        <v>0.31972789047179578</v>
      </c>
    </row>
    <row r="70" spans="1:14" x14ac:dyDescent="0.3">
      <c r="A70" t="s">
        <v>105</v>
      </c>
      <c r="B70" s="1">
        <v>46017</v>
      </c>
      <c r="C70" s="4" t="s">
        <v>10</v>
      </c>
      <c r="D70" t="s">
        <v>27</v>
      </c>
      <c r="E70" s="3">
        <v>797</v>
      </c>
      <c r="F70" s="3">
        <v>6426345.54</v>
      </c>
      <c r="G70" s="3">
        <f>_xlfn.XLOOKUP(
D70,
Dim_Products_COGS[Product_ID],
Dim_Products_COGS[Base_COGS_EUR],
0
)</f>
        <v>3506</v>
      </c>
      <c r="H70" s="3">
        <f>Fact_Sales_Orders[[#This Row],[Unit_COGS_EUR]] * Fact_Sales_Orders[[#This Row],[Quantity_Sold]]</f>
        <v>2794282</v>
      </c>
      <c r="I70" s="3">
        <f>_xlfn.XLOOKUP(Fact_Sales_Orders[[#This Row],[Product_ID]], Dim_Supply_Chain[Product_ID], Dim_Supply_Chain[Base_Shipping_Cost_USD], 2500)</f>
        <v>2109</v>
      </c>
      <c r="J70" s="2">
        <f>_xlfn.XLOOKUP(Fact_Sales_Orders[[#This Row],[Clean_Order_Date]], Dim_FX_Rates[Date], Dim_FX_Rates[Baseline_Rate], 1.05, -1)</f>
        <v>0.75929999999999997</v>
      </c>
      <c r="K70" s="2">
        <f>Fact_Sales_Orders[[#This Row],[Total_Base_COGS_EUR]] * Fact_Sales_Orders[[#This Row],[Order_FX_Rate]]</f>
        <v>2121698.3226000001</v>
      </c>
      <c r="L70" s="3">
        <f>Fact_Sales_Orders[[#This Row],[Base_Shipping_USD]] * Fact_Sales_Orders[[#This Row],[Quantity_Sold]]</f>
        <v>1680873</v>
      </c>
      <c r="M70" s="3">
        <f>Fact_Sales_Orders[[#This Row],[Base_Revenue_USD]] - Fact_Sales_Orders[[#This Row],[Total_COGS_USD]] - Fact_Sales_Orders[[#This Row],[Total_Freight_USD]]</f>
        <v>2623774.2173999995</v>
      </c>
      <c r="N70" s="6">
        <f>IFERROR(Fact_Sales_Orders[[#This Row],[Net_Profit_USD]] / Fact_Sales_Orders[[#This Row],[Base_Revenue_USD]], 0)</f>
        <v>0.40828402411115905</v>
      </c>
    </row>
    <row r="71" spans="1:14" x14ac:dyDescent="0.3">
      <c r="A71" t="s">
        <v>106</v>
      </c>
      <c r="B71" s="1">
        <v>45814</v>
      </c>
      <c r="C71" s="4" t="s">
        <v>13</v>
      </c>
      <c r="D71" t="s">
        <v>96</v>
      </c>
      <c r="E71" s="3">
        <v>720</v>
      </c>
      <c r="F71" s="3">
        <v>4927449.3</v>
      </c>
      <c r="G71" s="3">
        <f>_xlfn.XLOOKUP(
D71,
Dim_Products_COGS[Product_ID],
Dim_Products_COGS[Base_COGS_EUR],
0
)</f>
        <v>2914</v>
      </c>
      <c r="H71" s="3">
        <f>Fact_Sales_Orders[[#This Row],[Unit_COGS_EUR]] * Fact_Sales_Orders[[#This Row],[Quantity_Sold]]</f>
        <v>2098080</v>
      </c>
      <c r="I71" s="3">
        <f>_xlfn.XLOOKUP(Fact_Sales_Orders[[#This Row],[Product_ID]], Dim_Supply_Chain[Product_ID], Dim_Supply_Chain[Base_Shipping_Cost_USD], 2500)</f>
        <v>2109</v>
      </c>
      <c r="J71" s="2">
        <f>_xlfn.XLOOKUP(Fact_Sales_Orders[[#This Row],[Clean_Order_Date]], Dim_FX_Rates[Date], Dim_FX_Rates[Baseline_Rate], 1.05, -1)</f>
        <v>0.67420000000000002</v>
      </c>
      <c r="K71" s="2">
        <f>Fact_Sales_Orders[[#This Row],[Total_Base_COGS_EUR]] * Fact_Sales_Orders[[#This Row],[Order_FX_Rate]]</f>
        <v>1414525.5360000001</v>
      </c>
      <c r="L71" s="3">
        <f>Fact_Sales_Orders[[#This Row],[Base_Shipping_USD]] * Fact_Sales_Orders[[#This Row],[Quantity_Sold]]</f>
        <v>1518480</v>
      </c>
      <c r="M71" s="3">
        <f>Fact_Sales_Orders[[#This Row],[Base_Revenue_USD]] - Fact_Sales_Orders[[#This Row],[Total_COGS_USD]] - Fact_Sales_Orders[[#This Row],[Total_Freight_USD]]</f>
        <v>1994443.7639999995</v>
      </c>
      <c r="N71" s="6">
        <f>IFERROR(Fact_Sales_Orders[[#This Row],[Net_Profit_USD]] / Fact_Sales_Orders[[#This Row],[Base_Revenue_USD]], 0)</f>
        <v>0.40476190470392048</v>
      </c>
    </row>
    <row r="72" spans="1:14" x14ac:dyDescent="0.3">
      <c r="A72" t="s">
        <v>107</v>
      </c>
      <c r="B72" s="1">
        <v>46013</v>
      </c>
      <c r="C72" s="4" t="s">
        <v>13</v>
      </c>
      <c r="D72" t="s">
        <v>102</v>
      </c>
      <c r="E72" s="3">
        <v>305</v>
      </c>
      <c r="F72" s="3">
        <v>2175428.46</v>
      </c>
      <c r="G72" s="3">
        <f>_xlfn.XLOOKUP(
D72,
Dim_Products_COGS[Product_ID],
Dim_Products_COGS[Base_COGS_EUR],
0
)</f>
        <v>2418</v>
      </c>
      <c r="H72" s="3">
        <f>Fact_Sales_Orders[[#This Row],[Unit_COGS_EUR]] * Fact_Sales_Orders[[#This Row],[Quantity_Sold]]</f>
        <v>737490</v>
      </c>
      <c r="I72" s="3">
        <f>_xlfn.XLOOKUP(Fact_Sales_Orders[[#This Row],[Product_ID]], Dim_Supply_Chain[Product_ID], Dim_Supply_Chain[Base_Shipping_Cost_USD], 2500)</f>
        <v>2109</v>
      </c>
      <c r="J72" s="2">
        <f>_xlfn.XLOOKUP(Fact_Sales_Orders[[#This Row],[Clean_Order_Date]], Dim_FX_Rates[Date], Dim_FX_Rates[Baseline_Rate], 1.05, -1)</f>
        <v>0.97140000000000004</v>
      </c>
      <c r="K72" s="2">
        <f>Fact_Sales_Orders[[#This Row],[Total_Base_COGS_EUR]] * Fact_Sales_Orders[[#This Row],[Order_FX_Rate]]</f>
        <v>716397.78600000008</v>
      </c>
      <c r="L72" s="3">
        <f>Fact_Sales_Orders[[#This Row],[Base_Shipping_USD]] * Fact_Sales_Orders[[#This Row],[Quantity_Sold]]</f>
        <v>643245</v>
      </c>
      <c r="M72" s="3">
        <f>Fact_Sales_Orders[[#This Row],[Base_Revenue_USD]] - Fact_Sales_Orders[[#This Row],[Total_COGS_USD]] - Fact_Sales_Orders[[#This Row],[Total_Freight_USD]]</f>
        <v>815785.67399999988</v>
      </c>
      <c r="N72" s="6">
        <f>IFERROR(Fact_Sales_Orders[[#This Row],[Net_Profit_USD]] / Fact_Sales_Orders[[#This Row],[Base_Revenue_USD]], 0)</f>
        <v>0.37500000068951928</v>
      </c>
    </row>
    <row r="73" spans="1:14" x14ac:dyDescent="0.3">
      <c r="A73" t="s">
        <v>108</v>
      </c>
      <c r="B73" s="1">
        <v>45975</v>
      </c>
      <c r="C73" s="4" t="s">
        <v>16</v>
      </c>
      <c r="D73" t="s">
        <v>109</v>
      </c>
      <c r="E73" s="3">
        <v>506</v>
      </c>
      <c r="F73" s="3">
        <v>3376370.8</v>
      </c>
      <c r="G73" s="3">
        <f>_xlfn.XLOOKUP(
D73,
Dim_Products_COGS[Product_ID],
Dim_Products_COGS[Base_COGS_EUR],
0
)</f>
        <v>3051</v>
      </c>
      <c r="H73" s="3">
        <f>Fact_Sales_Orders[[#This Row],[Unit_COGS_EUR]] * Fact_Sales_Orders[[#This Row],[Quantity_Sold]]</f>
        <v>1543806</v>
      </c>
      <c r="I73" s="3">
        <f>_xlfn.XLOOKUP(Fact_Sales_Orders[[#This Row],[Product_ID]], Dim_Supply_Chain[Product_ID], Dim_Supply_Chain[Base_Shipping_Cost_USD], 2500)</f>
        <v>4042</v>
      </c>
      <c r="J73" s="2">
        <f>_xlfn.XLOOKUP(Fact_Sales_Orders[[#This Row],[Clean_Order_Date]], Dim_FX_Rates[Date], Dim_FX_Rates[Baseline_Rate], 1.05, -1)</f>
        <v>1.0445</v>
      </c>
      <c r="K73" s="2">
        <f>Fact_Sales_Orders[[#This Row],[Total_Base_COGS_EUR]] * Fact_Sales_Orders[[#This Row],[Order_FX_Rate]]</f>
        <v>1612505.3670000001</v>
      </c>
      <c r="L73" s="3">
        <f>Fact_Sales_Orders[[#This Row],[Base_Shipping_USD]] * Fact_Sales_Orders[[#This Row],[Quantity_Sold]]</f>
        <v>2045252</v>
      </c>
      <c r="M73" s="3">
        <f>Fact_Sales_Orders[[#This Row],[Base_Revenue_USD]] - Fact_Sales_Orders[[#This Row],[Total_COGS_USD]] - Fact_Sales_Orders[[#This Row],[Total_Freight_USD]]</f>
        <v>-281386.56700000027</v>
      </c>
      <c r="N73" s="6">
        <f>IFERROR(Fact_Sales_Orders[[#This Row],[Net_Profit_USD]] / Fact_Sales_Orders[[#This Row],[Base_Revenue_USD]], 0)</f>
        <v>-8.3339948029404906E-2</v>
      </c>
    </row>
    <row r="74" spans="1:14" x14ac:dyDescent="0.3">
      <c r="A74" t="s">
        <v>110</v>
      </c>
      <c r="B74" s="1">
        <v>45949</v>
      </c>
      <c r="C74" s="4" t="s">
        <v>16</v>
      </c>
      <c r="D74" t="s">
        <v>31</v>
      </c>
      <c r="E74" s="3">
        <v>561</v>
      </c>
      <c r="F74" s="3">
        <v>3432758.55</v>
      </c>
      <c r="G74" s="3">
        <f>_xlfn.XLOOKUP(
D74,
Dim_Products_COGS[Product_ID],
Dim_Products_COGS[Base_COGS_EUR],
0
)</f>
        <v>1536</v>
      </c>
      <c r="H74" s="3">
        <f>Fact_Sales_Orders[[#This Row],[Unit_COGS_EUR]] * Fact_Sales_Orders[[#This Row],[Quantity_Sold]]</f>
        <v>861696</v>
      </c>
      <c r="I74" s="3">
        <f>_xlfn.XLOOKUP(Fact_Sales_Orders[[#This Row],[Product_ID]], Dim_Supply_Chain[Product_ID], Dim_Supply_Chain[Base_Shipping_Cost_USD], 2500)</f>
        <v>2109</v>
      </c>
      <c r="J74" s="2">
        <f>_xlfn.XLOOKUP(Fact_Sales_Orders[[#This Row],[Clean_Order_Date]], Dim_FX_Rates[Date], Dim_FX_Rates[Baseline_Rate], 1.05, -1)</f>
        <v>0.86499999999999999</v>
      </c>
      <c r="K74" s="2">
        <f>Fact_Sales_Orders[[#This Row],[Total_Base_COGS_EUR]] * Fact_Sales_Orders[[#This Row],[Order_FX_Rate]]</f>
        <v>745367.04000000004</v>
      </c>
      <c r="L74" s="3">
        <f>Fact_Sales_Orders[[#This Row],[Base_Shipping_USD]] * Fact_Sales_Orders[[#This Row],[Quantity_Sold]]</f>
        <v>1183149</v>
      </c>
      <c r="M74" s="3">
        <f>Fact_Sales_Orders[[#This Row],[Base_Revenue_USD]] - Fact_Sales_Orders[[#This Row],[Total_COGS_USD]] - Fact_Sales_Orders[[#This Row],[Total_Freight_USD]]</f>
        <v>1504242.5099999998</v>
      </c>
      <c r="N74" s="6">
        <f>IFERROR(Fact_Sales_Orders[[#This Row],[Net_Profit_USD]] / Fact_Sales_Orders[[#This Row],[Base_Revenue_USD]], 0)</f>
        <v>0.43820224699462185</v>
      </c>
    </row>
    <row r="75" spans="1:14" x14ac:dyDescent="0.3">
      <c r="A75" t="s">
        <v>111</v>
      </c>
      <c r="B75" s="1">
        <v>45666</v>
      </c>
      <c r="C75" s="4" t="s">
        <v>13</v>
      </c>
      <c r="D75" t="s">
        <v>51</v>
      </c>
      <c r="E75" s="3">
        <v>477</v>
      </c>
      <c r="F75" s="3">
        <v>4425767.7300000004</v>
      </c>
      <c r="G75" s="3">
        <f>_xlfn.XLOOKUP(
D75,
Dim_Products_COGS[Product_ID],
Dim_Products_COGS[Base_COGS_EUR],
0
)</f>
        <v>4717</v>
      </c>
      <c r="H75" s="3">
        <f>Fact_Sales_Orders[[#This Row],[Unit_COGS_EUR]] * Fact_Sales_Orders[[#This Row],[Quantity_Sold]]</f>
        <v>2250009</v>
      </c>
      <c r="I75" s="3">
        <f>_xlfn.XLOOKUP(Fact_Sales_Orders[[#This Row],[Product_ID]], Dim_Supply_Chain[Product_ID], Dim_Supply_Chain[Base_Shipping_Cost_USD], 2500)</f>
        <v>1088</v>
      </c>
      <c r="J75" s="2">
        <f>_xlfn.XLOOKUP(Fact_Sales_Orders[[#This Row],[Clean_Order_Date]], Dim_FX_Rates[Date], Dim_FX_Rates[Baseline_Rate], 1.05, -1)</f>
        <v>1.0777000000000001</v>
      </c>
      <c r="K75" s="2">
        <f>Fact_Sales_Orders[[#This Row],[Total_Base_COGS_EUR]] * Fact_Sales_Orders[[#This Row],[Order_FX_Rate]]</f>
        <v>2424834.6993000004</v>
      </c>
      <c r="L75" s="3">
        <f>Fact_Sales_Orders[[#This Row],[Base_Shipping_USD]] * Fact_Sales_Orders[[#This Row],[Quantity_Sold]]</f>
        <v>518976</v>
      </c>
      <c r="M75" s="3">
        <f>Fact_Sales_Orders[[#This Row],[Base_Revenue_USD]] - Fact_Sales_Orders[[#This Row],[Total_COGS_USD]] - Fact_Sales_Orders[[#This Row],[Total_Freight_USD]]</f>
        <v>1481957.0307</v>
      </c>
      <c r="N75" s="6">
        <f>IFERROR(Fact_Sales_Orders[[#This Row],[Net_Profit_USD]] / Fact_Sales_Orders[[#This Row],[Base_Revenue_USD]], 0)</f>
        <v>0.33484744819629292</v>
      </c>
    </row>
    <row r="76" spans="1:14" x14ac:dyDescent="0.3">
      <c r="A76" t="s">
        <v>112</v>
      </c>
      <c r="B76" s="1">
        <v>46004</v>
      </c>
      <c r="C76" s="4" t="s">
        <v>10</v>
      </c>
      <c r="D76" t="s">
        <v>25</v>
      </c>
      <c r="E76" s="3">
        <v>586</v>
      </c>
      <c r="F76" s="3">
        <v>2267598.89</v>
      </c>
      <c r="G76" s="3">
        <f>_xlfn.XLOOKUP(
D76,
Dim_Products_COGS[Product_ID],
Dim_Products_COGS[Base_COGS_EUR],
0
)</f>
        <v>775</v>
      </c>
      <c r="H76" s="3">
        <f>Fact_Sales_Orders[[#This Row],[Unit_COGS_EUR]] * Fact_Sales_Orders[[#This Row],[Quantity_Sold]]</f>
        <v>454150</v>
      </c>
      <c r="I76" s="3">
        <f>_xlfn.XLOOKUP(Fact_Sales_Orders[[#This Row],[Product_ID]], Dim_Supply_Chain[Product_ID], Dim_Supply_Chain[Base_Shipping_Cost_USD], 2500)</f>
        <v>2982</v>
      </c>
      <c r="J76" s="2">
        <f>_xlfn.XLOOKUP(Fact_Sales_Orders[[#This Row],[Clean_Order_Date]], Dim_FX_Rates[Date], Dim_FX_Rates[Baseline_Rate], 1.05, -1)</f>
        <v>1.1493</v>
      </c>
      <c r="K76" s="2">
        <f>Fact_Sales_Orders[[#This Row],[Total_Base_COGS_EUR]] * Fact_Sales_Orders[[#This Row],[Order_FX_Rate]]</f>
        <v>521954.59499999997</v>
      </c>
      <c r="L76" s="3">
        <f>Fact_Sales_Orders[[#This Row],[Base_Shipping_USD]] * Fact_Sales_Orders[[#This Row],[Quantity_Sold]]</f>
        <v>1747452</v>
      </c>
      <c r="M76" s="3">
        <f>Fact_Sales_Orders[[#This Row],[Base_Revenue_USD]] - Fact_Sales_Orders[[#This Row],[Total_COGS_USD]] - Fact_Sales_Orders[[#This Row],[Total_Freight_USD]]</f>
        <v>-1807.7049999998417</v>
      </c>
      <c r="N76" s="6">
        <f>IFERROR(Fact_Sales_Orders[[#This Row],[Net_Profit_USD]] / Fact_Sales_Orders[[#This Row],[Base_Revenue_USD]], 0)</f>
        <v>-7.9718904783898604E-4</v>
      </c>
    </row>
    <row r="77" spans="1:14" x14ac:dyDescent="0.3">
      <c r="A77" t="s">
        <v>113</v>
      </c>
      <c r="B77" s="1">
        <v>45883</v>
      </c>
      <c r="C77" s="4" t="s">
        <v>13</v>
      </c>
      <c r="D77" t="s">
        <v>114</v>
      </c>
      <c r="E77" s="3">
        <v>776</v>
      </c>
      <c r="F77" s="3">
        <v>6109566.8799999999</v>
      </c>
      <c r="G77" s="3">
        <f>_xlfn.XLOOKUP(
D77,
Dim_Products_COGS[Product_ID],
Dim_Products_COGS[Base_COGS_EUR],
0
)</f>
        <v>4420</v>
      </c>
      <c r="H77" s="3">
        <f>Fact_Sales_Orders[[#This Row],[Unit_COGS_EUR]] * Fact_Sales_Orders[[#This Row],[Quantity_Sold]]</f>
        <v>3429920</v>
      </c>
      <c r="I77" s="3">
        <f>_xlfn.XLOOKUP(Fact_Sales_Orders[[#This Row],[Product_ID]], Dim_Supply_Chain[Product_ID], Dim_Supply_Chain[Base_Shipping_Cost_USD], 2500)</f>
        <v>2109</v>
      </c>
      <c r="J77" s="2">
        <f>_xlfn.XLOOKUP(Fact_Sales_Orders[[#This Row],[Clean_Order_Date]], Dim_FX_Rates[Date], Dim_FX_Rates[Baseline_Rate], 1.05, -1)</f>
        <v>0.60240000000000005</v>
      </c>
      <c r="K77" s="2">
        <f>Fact_Sales_Orders[[#This Row],[Total_Base_COGS_EUR]] * Fact_Sales_Orders[[#This Row],[Order_FX_Rate]]</f>
        <v>2066183.8080000002</v>
      </c>
      <c r="L77" s="3">
        <f>Fact_Sales_Orders[[#This Row],[Base_Shipping_USD]] * Fact_Sales_Orders[[#This Row],[Quantity_Sold]]</f>
        <v>1636584</v>
      </c>
      <c r="M77" s="3">
        <f>Fact_Sales_Orders[[#This Row],[Base_Revenue_USD]] - Fact_Sales_Orders[[#This Row],[Total_COGS_USD]] - Fact_Sales_Orders[[#This Row],[Total_Freight_USD]]</f>
        <v>2406799.0719999997</v>
      </c>
      <c r="N77" s="6">
        <f>IFERROR(Fact_Sales_Orders[[#This Row],[Net_Profit_USD]] / Fact_Sales_Orders[[#This Row],[Base_Revenue_USD]], 0)</f>
        <v>0.39393939362195829</v>
      </c>
    </row>
    <row r="78" spans="1:14" x14ac:dyDescent="0.3">
      <c r="A78" t="s">
        <v>115</v>
      </c>
      <c r="B78" s="1">
        <v>45928</v>
      </c>
      <c r="C78" s="4" t="s">
        <v>16</v>
      </c>
      <c r="D78" t="s">
        <v>23</v>
      </c>
      <c r="E78" s="3">
        <v>334</v>
      </c>
      <c r="F78" s="3">
        <v>2552063.5099999998</v>
      </c>
      <c r="G78" s="3">
        <f>_xlfn.XLOOKUP(
D78,
Dim_Products_COGS[Product_ID],
Dim_Products_COGS[Base_COGS_EUR],
0
)</f>
        <v>2844</v>
      </c>
      <c r="H78" s="3">
        <f>Fact_Sales_Orders[[#This Row],[Unit_COGS_EUR]] * Fact_Sales_Orders[[#This Row],[Quantity_Sold]]</f>
        <v>949896</v>
      </c>
      <c r="I78" s="3">
        <f>_xlfn.XLOOKUP(Fact_Sales_Orders[[#This Row],[Product_ID]], Dim_Supply_Chain[Product_ID], Dim_Supply_Chain[Base_Shipping_Cost_USD], 2500)</f>
        <v>3514</v>
      </c>
      <c r="J78" s="2">
        <f>_xlfn.XLOOKUP(Fact_Sales_Orders[[#This Row],[Clean_Order_Date]], Dim_FX_Rates[Date], Dim_FX_Rates[Baseline_Rate], 1.05, -1)</f>
        <v>1.2938000000000001</v>
      </c>
      <c r="K78" s="2">
        <f>Fact_Sales_Orders[[#This Row],[Total_Base_COGS_EUR]] * Fact_Sales_Orders[[#This Row],[Order_FX_Rate]]</f>
        <v>1228975.4448000002</v>
      </c>
      <c r="L78" s="3">
        <f>Fact_Sales_Orders[[#This Row],[Base_Shipping_USD]] * Fact_Sales_Orders[[#This Row],[Quantity_Sold]]</f>
        <v>1173676</v>
      </c>
      <c r="M78" s="3">
        <f>Fact_Sales_Orders[[#This Row],[Base_Revenue_USD]] - Fact_Sales_Orders[[#This Row],[Total_COGS_USD]] - Fact_Sales_Orders[[#This Row],[Total_Freight_USD]]</f>
        <v>149412.0651999996</v>
      </c>
      <c r="N78" s="6">
        <f>IFERROR(Fact_Sales_Orders[[#This Row],[Net_Profit_USD]] / Fact_Sales_Orders[[#This Row],[Base_Revenue_USD]], 0)</f>
        <v>5.8545590505308241E-2</v>
      </c>
    </row>
    <row r="79" spans="1:14" x14ac:dyDescent="0.3">
      <c r="A79" t="s">
        <v>116</v>
      </c>
      <c r="B79" s="1">
        <v>45687</v>
      </c>
      <c r="C79" s="4" t="s">
        <v>10</v>
      </c>
      <c r="D79" t="s">
        <v>23</v>
      </c>
      <c r="E79" s="3">
        <v>454</v>
      </c>
      <c r="F79" s="3">
        <v>4474558.0999999996</v>
      </c>
      <c r="G79" s="3">
        <f>_xlfn.XLOOKUP(
D79,
Dim_Products_COGS[Product_ID],
Dim_Products_COGS[Base_COGS_EUR],
0
)</f>
        <v>2844</v>
      </c>
      <c r="H79" s="3">
        <f>Fact_Sales_Orders[[#This Row],[Unit_COGS_EUR]] * Fact_Sales_Orders[[#This Row],[Quantity_Sold]]</f>
        <v>1291176</v>
      </c>
      <c r="I79" s="3">
        <f>_xlfn.XLOOKUP(Fact_Sales_Orders[[#This Row],[Product_ID]], Dim_Supply_Chain[Product_ID], Dim_Supply_Chain[Base_Shipping_Cost_USD], 2500)</f>
        <v>3514</v>
      </c>
      <c r="J79" s="2">
        <f>_xlfn.XLOOKUP(Fact_Sales_Orders[[#This Row],[Clean_Order_Date]], Dim_FX_Rates[Date], Dim_FX_Rates[Baseline_Rate], 1.05, -1)</f>
        <v>1.2501</v>
      </c>
      <c r="K79" s="2">
        <f>Fact_Sales_Orders[[#This Row],[Total_Base_COGS_EUR]] * Fact_Sales_Orders[[#This Row],[Order_FX_Rate]]</f>
        <v>1614099.1176</v>
      </c>
      <c r="L79" s="3">
        <f>Fact_Sales_Orders[[#This Row],[Base_Shipping_USD]] * Fact_Sales_Orders[[#This Row],[Quantity_Sold]]</f>
        <v>1595356</v>
      </c>
      <c r="M79" s="3">
        <f>Fact_Sales_Orders[[#This Row],[Base_Revenue_USD]] - Fact_Sales_Orders[[#This Row],[Total_COGS_USD]] - Fact_Sales_Orders[[#This Row],[Total_Freight_USD]]</f>
        <v>1265102.9823999996</v>
      </c>
      <c r="N79" s="6">
        <f>IFERROR(Fact_Sales_Orders[[#This Row],[Net_Profit_USD]] / Fact_Sales_Orders[[#This Row],[Base_Revenue_USD]], 0)</f>
        <v>0.2827324965117784</v>
      </c>
    </row>
    <row r="80" spans="1:14" x14ac:dyDescent="0.3">
      <c r="A80" t="s">
        <v>117</v>
      </c>
      <c r="B80" s="1">
        <v>45749</v>
      </c>
      <c r="C80" s="4" t="s">
        <v>7</v>
      </c>
      <c r="D80" t="s">
        <v>19</v>
      </c>
      <c r="E80" s="3">
        <v>339</v>
      </c>
      <c r="F80" s="3">
        <v>1343347.5</v>
      </c>
      <c r="G80" s="3">
        <f>_xlfn.XLOOKUP(
D80,
Dim_Products_COGS[Product_ID],
Dim_Products_COGS[Base_COGS_EUR],
0
)</f>
        <v>374</v>
      </c>
      <c r="H80" s="3">
        <f>Fact_Sales_Orders[[#This Row],[Unit_COGS_EUR]] * Fact_Sales_Orders[[#This Row],[Quantity_Sold]]</f>
        <v>126786</v>
      </c>
      <c r="I80" s="3">
        <f>_xlfn.XLOOKUP(Fact_Sales_Orders[[#This Row],[Product_ID]], Dim_Supply_Chain[Product_ID], Dim_Supply_Chain[Base_Shipping_Cost_USD], 2500)</f>
        <v>1165</v>
      </c>
      <c r="J80" s="2">
        <f>_xlfn.XLOOKUP(Fact_Sales_Orders[[#This Row],[Clean_Order_Date]], Dim_FX_Rates[Date], Dim_FX_Rates[Baseline_Rate], 1.05, -1)</f>
        <v>1.1967000000000001</v>
      </c>
      <c r="K80" s="2">
        <f>Fact_Sales_Orders[[#This Row],[Total_Base_COGS_EUR]] * Fact_Sales_Orders[[#This Row],[Order_FX_Rate]]</f>
        <v>151724.80620000002</v>
      </c>
      <c r="L80" s="3">
        <f>Fact_Sales_Orders[[#This Row],[Base_Shipping_USD]] * Fact_Sales_Orders[[#This Row],[Quantity_Sold]]</f>
        <v>394935</v>
      </c>
      <c r="M80" s="3">
        <f>Fact_Sales_Orders[[#This Row],[Base_Revenue_USD]] - Fact_Sales_Orders[[#This Row],[Total_COGS_USD]] - Fact_Sales_Orders[[#This Row],[Total_Freight_USD]]</f>
        <v>796687.69380000001</v>
      </c>
      <c r="N80" s="6">
        <f>IFERROR(Fact_Sales_Orders[[#This Row],[Net_Profit_USD]] / Fact_Sales_Orders[[#This Row],[Base_Revenue_USD]], 0)</f>
        <v>0.59306150776325561</v>
      </c>
    </row>
    <row r="81" spans="1:14" x14ac:dyDescent="0.3">
      <c r="A81" t="s">
        <v>118</v>
      </c>
      <c r="B81" s="1">
        <v>45760</v>
      </c>
      <c r="C81" s="4" t="s">
        <v>16</v>
      </c>
      <c r="D81" t="s">
        <v>21</v>
      </c>
      <c r="E81" s="3">
        <v>647</v>
      </c>
      <c r="F81" s="3">
        <v>2109764.46</v>
      </c>
      <c r="G81" s="3">
        <f>_xlfn.XLOOKUP(
D81,
Dim_Products_COGS[Product_ID],
Dim_Products_COGS[Base_COGS_EUR],
0
)</f>
        <v>545</v>
      </c>
      <c r="H81" s="3">
        <f>Fact_Sales_Orders[[#This Row],[Unit_COGS_EUR]] * Fact_Sales_Orders[[#This Row],[Quantity_Sold]]</f>
        <v>352615</v>
      </c>
      <c r="I81" s="3">
        <f>_xlfn.XLOOKUP(Fact_Sales_Orders[[#This Row],[Product_ID]], Dim_Supply_Chain[Product_ID], Dim_Supply_Chain[Base_Shipping_Cost_USD], 2500)</f>
        <v>2109</v>
      </c>
      <c r="J81" s="2">
        <f>_xlfn.XLOOKUP(Fact_Sales_Orders[[#This Row],[Clean_Order_Date]], Dim_FX_Rates[Date], Dim_FX_Rates[Baseline_Rate], 1.05, -1)</f>
        <v>0.6976</v>
      </c>
      <c r="K81" s="2">
        <f>Fact_Sales_Orders[[#This Row],[Total_Base_COGS_EUR]] * Fact_Sales_Orders[[#This Row],[Order_FX_Rate]]</f>
        <v>245984.22399999999</v>
      </c>
      <c r="L81" s="3">
        <f>Fact_Sales_Orders[[#This Row],[Base_Shipping_USD]] * Fact_Sales_Orders[[#This Row],[Quantity_Sold]]</f>
        <v>1364523</v>
      </c>
      <c r="M81" s="3">
        <f>Fact_Sales_Orders[[#This Row],[Base_Revenue_USD]] - Fact_Sales_Orders[[#This Row],[Total_COGS_USD]] - Fact_Sales_Orders[[#This Row],[Total_Freight_USD]]</f>
        <v>499257.23600000003</v>
      </c>
      <c r="N81" s="6">
        <f>IFERROR(Fact_Sales_Orders[[#This Row],[Net_Profit_USD]] / Fact_Sales_Orders[[#This Row],[Base_Revenue_USD]], 0)</f>
        <v>0.23664122012937883</v>
      </c>
    </row>
    <row r="82" spans="1:14" x14ac:dyDescent="0.3">
      <c r="A82" t="s">
        <v>119</v>
      </c>
      <c r="B82" s="1">
        <v>46022</v>
      </c>
      <c r="C82" s="4" t="s">
        <v>10</v>
      </c>
      <c r="D82" t="s">
        <v>11</v>
      </c>
      <c r="E82" s="3">
        <v>953</v>
      </c>
      <c r="F82" s="3">
        <v>6207659.3300000001</v>
      </c>
      <c r="G82" s="3">
        <f>_xlfn.XLOOKUP(
D82,
Dim_Products_COGS[Product_ID],
Dim_Products_COGS[Base_COGS_EUR],
0
)</f>
        <v>2418</v>
      </c>
      <c r="H82" s="3">
        <f>Fact_Sales_Orders[[#This Row],[Unit_COGS_EUR]] * Fact_Sales_Orders[[#This Row],[Quantity_Sold]]</f>
        <v>2304354</v>
      </c>
      <c r="I82" s="3">
        <f>_xlfn.XLOOKUP(Fact_Sales_Orders[[#This Row],[Product_ID]], Dim_Supply_Chain[Product_ID], Dim_Supply_Chain[Base_Shipping_Cost_USD], 2500)</f>
        <v>2109</v>
      </c>
      <c r="J82" s="2">
        <f>_xlfn.XLOOKUP(Fact_Sales_Orders[[#This Row],[Clean_Order_Date]], Dim_FX_Rates[Date], Dim_FX_Rates[Baseline_Rate], 1.05, -1)</f>
        <v>0.67600000000000005</v>
      </c>
      <c r="K82" s="2">
        <f>Fact_Sales_Orders[[#This Row],[Total_Base_COGS_EUR]] * Fact_Sales_Orders[[#This Row],[Order_FX_Rate]]</f>
        <v>1557743.304</v>
      </c>
      <c r="L82" s="3">
        <f>Fact_Sales_Orders[[#This Row],[Base_Shipping_USD]] * Fact_Sales_Orders[[#This Row],[Quantity_Sold]]</f>
        <v>2009877</v>
      </c>
      <c r="M82" s="3">
        <f>Fact_Sales_Orders[[#This Row],[Base_Revenue_USD]] - Fact_Sales_Orders[[#This Row],[Total_COGS_USD]] - Fact_Sales_Orders[[#This Row],[Total_Freight_USD]]</f>
        <v>2640039.0260000005</v>
      </c>
      <c r="N82" s="6">
        <f>IFERROR(Fact_Sales_Orders[[#This Row],[Net_Profit_USD]] / Fact_Sales_Orders[[#This Row],[Base_Revenue_USD]], 0)</f>
        <v>0.42528735641812365</v>
      </c>
    </row>
    <row r="83" spans="1:14" x14ac:dyDescent="0.3">
      <c r="A83" t="s">
        <v>120</v>
      </c>
      <c r="B83" s="1">
        <v>45726</v>
      </c>
      <c r="C83" s="4" t="s">
        <v>10</v>
      </c>
      <c r="D83" t="s">
        <v>35</v>
      </c>
      <c r="E83" s="3">
        <v>591</v>
      </c>
      <c r="F83" s="3">
        <v>3124839.31</v>
      </c>
      <c r="G83" s="3">
        <f>_xlfn.XLOOKUP(
D83,
Dim_Products_COGS[Product_ID],
Dim_Products_COGS[Base_COGS_EUR],
0
)</f>
        <v>1530</v>
      </c>
      <c r="H83" s="3">
        <f>Fact_Sales_Orders[[#This Row],[Unit_COGS_EUR]] * Fact_Sales_Orders[[#This Row],[Quantity_Sold]]</f>
        <v>904230</v>
      </c>
      <c r="I83" s="3">
        <f>_xlfn.XLOOKUP(Fact_Sales_Orders[[#This Row],[Product_ID]], Dim_Supply_Chain[Product_ID], Dim_Supply_Chain[Base_Shipping_Cost_USD], 2500)</f>
        <v>2109</v>
      </c>
      <c r="J83" s="2">
        <f>_xlfn.XLOOKUP(Fact_Sales_Orders[[#This Row],[Clean_Order_Date]], Dim_FX_Rates[Date], Dim_FX_Rates[Baseline_Rate], 1.05, -1)</f>
        <v>1.2396</v>
      </c>
      <c r="K83" s="2">
        <f>Fact_Sales_Orders[[#This Row],[Total_Base_COGS_EUR]] * Fact_Sales_Orders[[#This Row],[Order_FX_Rate]]</f>
        <v>1120883.5080000001</v>
      </c>
      <c r="L83" s="3">
        <f>Fact_Sales_Orders[[#This Row],[Base_Shipping_USD]] * Fact_Sales_Orders[[#This Row],[Quantity_Sold]]</f>
        <v>1246419</v>
      </c>
      <c r="M83" s="3">
        <f>Fact_Sales_Orders[[#This Row],[Base_Revenue_USD]] - Fact_Sales_Orders[[#This Row],[Total_COGS_USD]] - Fact_Sales_Orders[[#This Row],[Total_Freight_USD]]</f>
        <v>757536.80199999991</v>
      </c>
      <c r="N83" s="6">
        <f>IFERROR(Fact_Sales_Orders[[#This Row],[Net_Profit_USD]] / Fact_Sales_Orders[[#This Row],[Base_Revenue_USD]], 0)</f>
        <v>0.24242424228847784</v>
      </c>
    </row>
    <row r="84" spans="1:14" x14ac:dyDescent="0.3">
      <c r="A84" t="s">
        <v>121</v>
      </c>
      <c r="B84" s="1">
        <v>46057</v>
      </c>
      <c r="C84" s="4" t="s">
        <v>10</v>
      </c>
      <c r="D84" t="s">
        <v>63</v>
      </c>
      <c r="E84" s="3">
        <v>118</v>
      </c>
      <c r="F84" s="3">
        <v>951810.01</v>
      </c>
      <c r="G84" s="3">
        <f>_xlfn.XLOOKUP(
D84,
Dim_Products_COGS[Product_ID],
Dim_Products_COGS[Base_COGS_EUR],
0
)</f>
        <v>3822</v>
      </c>
      <c r="H84" s="3">
        <f>Fact_Sales_Orders[[#This Row],[Unit_COGS_EUR]] * Fact_Sales_Orders[[#This Row],[Quantity_Sold]]</f>
        <v>450996</v>
      </c>
      <c r="I84" s="3">
        <f>_xlfn.XLOOKUP(Fact_Sales_Orders[[#This Row],[Product_ID]], Dim_Supply_Chain[Product_ID], Dim_Supply_Chain[Base_Shipping_Cost_USD], 2500)</f>
        <v>2109</v>
      </c>
      <c r="J84" s="2">
        <f>_xlfn.XLOOKUP(Fact_Sales_Orders[[#This Row],[Clean_Order_Date]], Dim_FX_Rates[Date], Dim_FX_Rates[Baseline_Rate], 1.05, -1)</f>
        <v>1.0115000000000001</v>
      </c>
      <c r="K84" s="2">
        <f>Fact_Sales_Orders[[#This Row],[Total_Base_COGS_EUR]] * Fact_Sales_Orders[[#This Row],[Order_FX_Rate]]</f>
        <v>456182.45400000003</v>
      </c>
      <c r="L84" s="3">
        <f>Fact_Sales_Orders[[#This Row],[Base_Shipping_USD]] * Fact_Sales_Orders[[#This Row],[Quantity_Sold]]</f>
        <v>248862</v>
      </c>
      <c r="M84" s="3">
        <f>Fact_Sales_Orders[[#This Row],[Base_Revenue_USD]] - Fact_Sales_Orders[[#This Row],[Total_COGS_USD]] - Fact_Sales_Orders[[#This Row],[Total_Freight_USD]]</f>
        <v>246765.55599999998</v>
      </c>
      <c r="N84" s="6">
        <f>IFERROR(Fact_Sales_Orders[[#This Row],[Net_Profit_USD]] / Fact_Sales_Orders[[#This Row],[Base_Revenue_USD]], 0)</f>
        <v>0.2592592570023507</v>
      </c>
    </row>
    <row r="85" spans="1:14" x14ac:dyDescent="0.3">
      <c r="A85" t="s">
        <v>122</v>
      </c>
      <c r="B85" s="1">
        <v>45915</v>
      </c>
      <c r="C85" s="4" t="s">
        <v>7</v>
      </c>
      <c r="D85" t="s">
        <v>45</v>
      </c>
      <c r="E85" s="3">
        <v>194</v>
      </c>
      <c r="F85" s="3">
        <v>2096744.77</v>
      </c>
      <c r="G85" s="3">
        <f>_xlfn.XLOOKUP(
D85,
Dim_Products_COGS[Product_ID],
Dim_Products_COGS[Base_COGS_EUR],
0
)</f>
        <v>4853</v>
      </c>
      <c r="H85" s="3">
        <f>Fact_Sales_Orders[[#This Row],[Unit_COGS_EUR]] * Fact_Sales_Orders[[#This Row],[Quantity_Sold]]</f>
        <v>941482</v>
      </c>
      <c r="I85" s="3">
        <f>_xlfn.XLOOKUP(Fact_Sales_Orders[[#This Row],[Product_ID]], Dim_Supply_Chain[Product_ID], Dim_Supply_Chain[Base_Shipping_Cost_USD], 2500)</f>
        <v>1974</v>
      </c>
      <c r="J85" s="2">
        <f>_xlfn.XLOOKUP(Fact_Sales_Orders[[#This Row],[Clean_Order_Date]], Dim_FX_Rates[Date], Dim_FX_Rates[Baseline_Rate], 1.05, -1)</f>
        <v>1.0306</v>
      </c>
      <c r="K85" s="2">
        <f>Fact_Sales_Orders[[#This Row],[Total_Base_COGS_EUR]] * Fact_Sales_Orders[[#This Row],[Order_FX_Rate]]</f>
        <v>970291.34919999994</v>
      </c>
      <c r="L85" s="3">
        <f>Fact_Sales_Orders[[#This Row],[Base_Shipping_USD]] * Fact_Sales_Orders[[#This Row],[Quantity_Sold]]</f>
        <v>382956</v>
      </c>
      <c r="M85" s="3">
        <f>Fact_Sales_Orders[[#This Row],[Base_Revenue_USD]] - Fact_Sales_Orders[[#This Row],[Total_COGS_USD]] - Fact_Sales_Orders[[#This Row],[Total_Freight_USD]]</f>
        <v>743497.42079999996</v>
      </c>
      <c r="N85" s="6">
        <f>IFERROR(Fact_Sales_Orders[[#This Row],[Net_Profit_USD]] / Fact_Sales_Orders[[#This Row],[Base_Revenue_USD]], 0)</f>
        <v>0.35459605357689766</v>
      </c>
    </row>
    <row r="86" spans="1:14" x14ac:dyDescent="0.3">
      <c r="A86" t="s">
        <v>123</v>
      </c>
      <c r="B86" s="1">
        <v>45777</v>
      </c>
      <c r="C86" s="4" t="s">
        <v>10</v>
      </c>
      <c r="D86" t="s">
        <v>19</v>
      </c>
      <c r="E86" s="3">
        <v>682</v>
      </c>
      <c r="F86" s="3">
        <v>2788819.9</v>
      </c>
      <c r="G86" s="3">
        <f>_xlfn.XLOOKUP(
D86,
Dim_Products_COGS[Product_ID],
Dim_Products_COGS[Base_COGS_EUR],
0
)</f>
        <v>374</v>
      </c>
      <c r="H86" s="3">
        <f>Fact_Sales_Orders[[#This Row],[Unit_COGS_EUR]] * Fact_Sales_Orders[[#This Row],[Quantity_Sold]]</f>
        <v>255068</v>
      </c>
      <c r="I86" s="3">
        <f>_xlfn.XLOOKUP(Fact_Sales_Orders[[#This Row],[Product_ID]], Dim_Supply_Chain[Product_ID], Dim_Supply_Chain[Base_Shipping_Cost_USD], 2500)</f>
        <v>1165</v>
      </c>
      <c r="J86" s="2">
        <f>_xlfn.XLOOKUP(Fact_Sales_Orders[[#This Row],[Clean_Order_Date]], Dim_FX_Rates[Date], Dim_FX_Rates[Baseline_Rate], 1.05, -1)</f>
        <v>0.75490000000000002</v>
      </c>
      <c r="K86" s="2">
        <f>Fact_Sales_Orders[[#This Row],[Total_Base_COGS_EUR]] * Fact_Sales_Orders[[#This Row],[Order_FX_Rate]]</f>
        <v>192550.83319999999</v>
      </c>
      <c r="L86" s="3">
        <f>Fact_Sales_Orders[[#This Row],[Base_Shipping_USD]] * Fact_Sales_Orders[[#This Row],[Quantity_Sold]]</f>
        <v>794530</v>
      </c>
      <c r="M86" s="3">
        <f>Fact_Sales_Orders[[#This Row],[Base_Revenue_USD]] - Fact_Sales_Orders[[#This Row],[Total_COGS_USD]] - Fact_Sales_Orders[[#This Row],[Total_Freight_USD]]</f>
        <v>1801739.0668000001</v>
      </c>
      <c r="N86" s="6">
        <f>IFERROR(Fact_Sales_Orders[[#This Row],[Net_Profit_USD]] / Fact_Sales_Orders[[#This Row],[Base_Revenue_USD]], 0)</f>
        <v>0.64605787802934145</v>
      </c>
    </row>
    <row r="87" spans="1:14" x14ac:dyDescent="0.3">
      <c r="A87" t="s">
        <v>124</v>
      </c>
      <c r="B87" s="1">
        <v>45672</v>
      </c>
      <c r="C87" s="4" t="s">
        <v>13</v>
      </c>
      <c r="D87" t="s">
        <v>35</v>
      </c>
      <c r="E87" s="3">
        <v>981</v>
      </c>
      <c r="F87" s="3">
        <v>5001404.66</v>
      </c>
      <c r="G87" s="3">
        <f>_xlfn.XLOOKUP(
D87,
Dim_Products_COGS[Product_ID],
Dim_Products_COGS[Base_COGS_EUR],
0
)</f>
        <v>1530</v>
      </c>
      <c r="H87" s="3">
        <f>Fact_Sales_Orders[[#This Row],[Unit_COGS_EUR]] * Fact_Sales_Orders[[#This Row],[Quantity_Sold]]</f>
        <v>1500930</v>
      </c>
      <c r="I87" s="3">
        <f>_xlfn.XLOOKUP(Fact_Sales_Orders[[#This Row],[Product_ID]], Dim_Supply_Chain[Product_ID], Dim_Supply_Chain[Base_Shipping_Cost_USD], 2500)</f>
        <v>2109</v>
      </c>
      <c r="J87" s="2">
        <f>_xlfn.XLOOKUP(Fact_Sales_Orders[[#This Row],[Clean_Order_Date]], Dim_FX_Rates[Date], Dim_FX_Rates[Baseline_Rate], 1.05, -1)</f>
        <v>0.90390000000000004</v>
      </c>
      <c r="K87" s="2">
        <f>Fact_Sales_Orders[[#This Row],[Total_Base_COGS_EUR]] * Fact_Sales_Orders[[#This Row],[Order_FX_Rate]]</f>
        <v>1356690.6270000001</v>
      </c>
      <c r="L87" s="3">
        <f>Fact_Sales_Orders[[#This Row],[Base_Shipping_USD]] * Fact_Sales_Orders[[#This Row],[Quantity_Sold]]</f>
        <v>2068929</v>
      </c>
      <c r="M87" s="3">
        <f>Fact_Sales_Orders[[#This Row],[Base_Revenue_USD]] - Fact_Sales_Orders[[#This Row],[Total_COGS_USD]] - Fact_Sales_Orders[[#This Row],[Total_Freight_USD]]</f>
        <v>1575785.0329999998</v>
      </c>
      <c r="N87" s="6">
        <f>IFERROR(Fact_Sales_Orders[[#This Row],[Net_Profit_USD]] / Fact_Sales_Orders[[#This Row],[Base_Revenue_USD]], 0)</f>
        <v>0.31506849377790597</v>
      </c>
    </row>
    <row r="88" spans="1:14" x14ac:dyDescent="0.3">
      <c r="A88" t="s">
        <v>125</v>
      </c>
      <c r="B88" s="1">
        <v>45875</v>
      </c>
      <c r="C88" s="4" t="s">
        <v>7</v>
      </c>
      <c r="D88" t="s">
        <v>11</v>
      </c>
      <c r="E88" s="3">
        <v>102</v>
      </c>
      <c r="F88" s="3">
        <v>587946.57999999996</v>
      </c>
      <c r="G88" s="3">
        <f>_xlfn.XLOOKUP(
D88,
Dim_Products_COGS[Product_ID],
Dim_Products_COGS[Base_COGS_EUR],
0
)</f>
        <v>2418</v>
      </c>
      <c r="H88" s="3">
        <f>Fact_Sales_Orders[[#This Row],[Unit_COGS_EUR]] * Fact_Sales_Orders[[#This Row],[Quantity_Sold]]</f>
        <v>246636</v>
      </c>
      <c r="I88" s="3">
        <f>_xlfn.XLOOKUP(Fact_Sales_Orders[[#This Row],[Product_ID]], Dim_Supply_Chain[Product_ID], Dim_Supply_Chain[Base_Shipping_Cost_USD], 2500)</f>
        <v>2109</v>
      </c>
      <c r="J88" s="2">
        <f>_xlfn.XLOOKUP(Fact_Sales_Orders[[#This Row],[Clean_Order_Date]], Dim_FX_Rates[Date], Dim_FX_Rates[Baseline_Rate], 1.05, -1)</f>
        <v>0.72770000000000001</v>
      </c>
      <c r="K88" s="2">
        <f>Fact_Sales_Orders[[#This Row],[Total_Base_COGS_EUR]] * Fact_Sales_Orders[[#This Row],[Order_FX_Rate]]</f>
        <v>179477.0172</v>
      </c>
      <c r="L88" s="3">
        <f>Fact_Sales_Orders[[#This Row],[Base_Shipping_USD]] * Fact_Sales_Orders[[#This Row],[Quantity_Sold]]</f>
        <v>215118</v>
      </c>
      <c r="M88" s="3">
        <f>Fact_Sales_Orders[[#This Row],[Base_Revenue_USD]] - Fact_Sales_Orders[[#This Row],[Total_COGS_USD]] - Fact_Sales_Orders[[#This Row],[Total_Freight_USD]]</f>
        <v>193351.56279999996</v>
      </c>
      <c r="N88" s="6">
        <f>IFERROR(Fact_Sales_Orders[[#This Row],[Net_Profit_USD]] / Fact_Sales_Orders[[#This Row],[Base_Revenue_USD]], 0)</f>
        <v>0.32885906539332188</v>
      </c>
    </row>
    <row r="89" spans="1:14" x14ac:dyDescent="0.3">
      <c r="A89" t="s">
        <v>126</v>
      </c>
      <c r="B89" s="1">
        <v>46032</v>
      </c>
      <c r="C89" s="4" t="s">
        <v>7</v>
      </c>
      <c r="D89" t="s">
        <v>114</v>
      </c>
      <c r="E89" s="3">
        <v>334</v>
      </c>
      <c r="F89" s="3">
        <v>3267658.83</v>
      </c>
      <c r="G89" s="3">
        <f>_xlfn.XLOOKUP(
D89,
Dim_Products_COGS[Product_ID],
Dim_Products_COGS[Base_COGS_EUR],
0
)</f>
        <v>4420</v>
      </c>
      <c r="H89" s="3">
        <f>Fact_Sales_Orders[[#This Row],[Unit_COGS_EUR]] * Fact_Sales_Orders[[#This Row],[Quantity_Sold]]</f>
        <v>1476280</v>
      </c>
      <c r="I89" s="3">
        <f>_xlfn.XLOOKUP(Fact_Sales_Orders[[#This Row],[Product_ID]], Dim_Supply_Chain[Product_ID], Dim_Supply_Chain[Base_Shipping_Cost_USD], 2500)</f>
        <v>2109</v>
      </c>
      <c r="J89" s="2">
        <f>_xlfn.XLOOKUP(Fact_Sales_Orders[[#This Row],[Clean_Order_Date]], Dim_FX_Rates[Date], Dim_FX_Rates[Baseline_Rate], 1.05, -1)</f>
        <v>1.1997</v>
      </c>
      <c r="K89" s="2">
        <f>Fact_Sales_Orders[[#This Row],[Total_Base_COGS_EUR]] * Fact_Sales_Orders[[#This Row],[Order_FX_Rate]]</f>
        <v>1771093.1159999999</v>
      </c>
      <c r="L89" s="3">
        <f>Fact_Sales_Orders[[#This Row],[Base_Shipping_USD]] * Fact_Sales_Orders[[#This Row],[Quantity_Sold]]</f>
        <v>704406</v>
      </c>
      <c r="M89" s="3">
        <f>Fact_Sales_Orders[[#This Row],[Base_Revenue_USD]] - Fact_Sales_Orders[[#This Row],[Total_COGS_USD]] - Fact_Sales_Orders[[#This Row],[Total_Freight_USD]]</f>
        <v>792159.71400000015</v>
      </c>
      <c r="N89" s="6">
        <f>IFERROR(Fact_Sales_Orders[[#This Row],[Net_Profit_USD]] / Fact_Sales_Orders[[#This Row],[Base_Revenue_USD]], 0)</f>
        <v>0.24242424170090002</v>
      </c>
    </row>
    <row r="90" spans="1:14" x14ac:dyDescent="0.3">
      <c r="A90" t="s">
        <v>127</v>
      </c>
      <c r="B90" s="1">
        <v>45815</v>
      </c>
      <c r="C90" s="4" t="s">
        <v>13</v>
      </c>
      <c r="D90" t="s">
        <v>61</v>
      </c>
      <c r="E90" s="3">
        <v>756</v>
      </c>
      <c r="F90" s="3">
        <v>5405165.5</v>
      </c>
      <c r="G90" s="3">
        <f>_xlfn.XLOOKUP(
D90,
Dim_Products_COGS[Product_ID],
Dim_Products_COGS[Base_COGS_EUR],
0
)</f>
        <v>2418</v>
      </c>
      <c r="H90" s="3">
        <f>Fact_Sales_Orders[[#This Row],[Unit_COGS_EUR]] * Fact_Sales_Orders[[#This Row],[Quantity_Sold]]</f>
        <v>1828008</v>
      </c>
      <c r="I90" s="3">
        <f>_xlfn.XLOOKUP(Fact_Sales_Orders[[#This Row],[Product_ID]], Dim_Supply_Chain[Product_ID], Dim_Supply_Chain[Base_Shipping_Cost_USD], 2500)</f>
        <v>2109</v>
      </c>
      <c r="J90" s="2">
        <f>_xlfn.XLOOKUP(Fact_Sales_Orders[[#This Row],[Clean_Order_Date]], Dim_FX_Rates[Date], Dim_FX_Rates[Baseline_Rate], 1.05, -1)</f>
        <v>1.4023000000000001</v>
      </c>
      <c r="K90" s="2">
        <f>Fact_Sales_Orders[[#This Row],[Total_Base_COGS_EUR]] * Fact_Sales_Orders[[#This Row],[Order_FX_Rate]]</f>
        <v>2563415.6184</v>
      </c>
      <c r="L90" s="3">
        <f>Fact_Sales_Orders[[#This Row],[Base_Shipping_USD]] * Fact_Sales_Orders[[#This Row],[Quantity_Sold]]</f>
        <v>1594404</v>
      </c>
      <c r="M90" s="3">
        <f>Fact_Sales_Orders[[#This Row],[Base_Revenue_USD]] - Fact_Sales_Orders[[#This Row],[Total_COGS_USD]] - Fact_Sales_Orders[[#This Row],[Total_Freight_USD]]</f>
        <v>1247345.8816</v>
      </c>
      <c r="N90" s="6">
        <f>IFERROR(Fact_Sales_Orders[[#This Row],[Net_Profit_USD]] / Fact_Sales_Orders[[#This Row],[Base_Revenue_USD]], 0)</f>
        <v>0.23076923021135984</v>
      </c>
    </row>
    <row r="91" spans="1:14" x14ac:dyDescent="0.3">
      <c r="A91" t="s">
        <v>128</v>
      </c>
      <c r="B91" s="1">
        <v>45771</v>
      </c>
      <c r="C91" s="4" t="s">
        <v>10</v>
      </c>
      <c r="D91" t="s">
        <v>23</v>
      </c>
      <c r="E91" s="3">
        <v>518</v>
      </c>
      <c r="F91" s="3">
        <v>4583006.9400000004</v>
      </c>
      <c r="G91" s="3">
        <f>_xlfn.XLOOKUP(
D91,
Dim_Products_COGS[Product_ID],
Dim_Products_COGS[Base_COGS_EUR],
0
)</f>
        <v>2844</v>
      </c>
      <c r="H91" s="3">
        <f>Fact_Sales_Orders[[#This Row],[Unit_COGS_EUR]] * Fact_Sales_Orders[[#This Row],[Quantity_Sold]]</f>
        <v>1473192</v>
      </c>
      <c r="I91" s="3">
        <f>_xlfn.XLOOKUP(Fact_Sales_Orders[[#This Row],[Product_ID]], Dim_Supply_Chain[Product_ID], Dim_Supply_Chain[Base_Shipping_Cost_USD], 2500)</f>
        <v>3514</v>
      </c>
      <c r="J91" s="2">
        <f>_xlfn.XLOOKUP(Fact_Sales_Orders[[#This Row],[Clean_Order_Date]], Dim_FX_Rates[Date], Dim_FX_Rates[Baseline_Rate], 1.05, -1)</f>
        <v>1.0777000000000001</v>
      </c>
      <c r="K91" s="2">
        <f>Fact_Sales_Orders[[#This Row],[Total_Base_COGS_EUR]] * Fact_Sales_Orders[[#This Row],[Order_FX_Rate]]</f>
        <v>1587659.0184000002</v>
      </c>
      <c r="L91" s="3">
        <f>Fact_Sales_Orders[[#This Row],[Base_Shipping_USD]] * Fact_Sales_Orders[[#This Row],[Quantity_Sold]]</f>
        <v>1820252</v>
      </c>
      <c r="M91" s="3">
        <f>Fact_Sales_Orders[[#This Row],[Base_Revenue_USD]] - Fact_Sales_Orders[[#This Row],[Total_COGS_USD]] - Fact_Sales_Orders[[#This Row],[Total_Freight_USD]]</f>
        <v>1175095.9216</v>
      </c>
      <c r="N91" s="6">
        <f>IFERROR(Fact_Sales_Orders[[#This Row],[Net_Profit_USD]] / Fact_Sales_Orders[[#This Row],[Base_Revenue_USD]], 0)</f>
        <v>0.25640282395033859</v>
      </c>
    </row>
    <row r="92" spans="1:14" x14ac:dyDescent="0.3">
      <c r="A92" t="s">
        <v>129</v>
      </c>
      <c r="B92" s="1">
        <v>46078</v>
      </c>
      <c r="C92" s="4" t="s">
        <v>7</v>
      </c>
      <c r="D92" t="s">
        <v>109</v>
      </c>
      <c r="E92" s="3">
        <v>281</v>
      </c>
      <c r="F92" s="3">
        <v>2953284.8</v>
      </c>
      <c r="G92" s="3">
        <f>_xlfn.XLOOKUP(
D92,
Dim_Products_COGS[Product_ID],
Dim_Products_COGS[Base_COGS_EUR],
0
)</f>
        <v>3051</v>
      </c>
      <c r="H92" s="3">
        <f>Fact_Sales_Orders[[#This Row],[Unit_COGS_EUR]] * Fact_Sales_Orders[[#This Row],[Quantity_Sold]]</f>
        <v>857331</v>
      </c>
      <c r="I92" s="3">
        <f>_xlfn.XLOOKUP(Fact_Sales_Orders[[#This Row],[Product_ID]], Dim_Supply_Chain[Product_ID], Dim_Supply_Chain[Base_Shipping_Cost_USD], 2500)</f>
        <v>4042</v>
      </c>
      <c r="J92" s="2">
        <f>_xlfn.XLOOKUP(Fact_Sales_Orders[[#This Row],[Clean_Order_Date]], Dim_FX_Rates[Date], Dim_FX_Rates[Baseline_Rate], 1.05, -1)</f>
        <v>1.244</v>
      </c>
      <c r="K92" s="2">
        <f>Fact_Sales_Orders[[#This Row],[Total_Base_COGS_EUR]] * Fact_Sales_Orders[[#This Row],[Order_FX_Rate]]</f>
        <v>1066519.764</v>
      </c>
      <c r="L92" s="3">
        <f>Fact_Sales_Orders[[#This Row],[Base_Shipping_USD]] * Fact_Sales_Orders[[#This Row],[Quantity_Sold]]</f>
        <v>1135802</v>
      </c>
      <c r="M92" s="3">
        <f>Fact_Sales_Orders[[#This Row],[Base_Revenue_USD]] - Fact_Sales_Orders[[#This Row],[Total_COGS_USD]] - Fact_Sales_Orders[[#This Row],[Total_Freight_USD]]</f>
        <v>750963.03599999985</v>
      </c>
      <c r="N92" s="6">
        <f>IFERROR(Fact_Sales_Orders[[#This Row],[Net_Profit_USD]] / Fact_Sales_Orders[[#This Row],[Base_Revenue_USD]], 0)</f>
        <v>0.25428060172185218</v>
      </c>
    </row>
    <row r="93" spans="1:14" x14ac:dyDescent="0.3">
      <c r="A93" t="s">
        <v>130</v>
      </c>
      <c r="B93" s="1">
        <v>45837</v>
      </c>
      <c r="C93" s="4" t="s">
        <v>10</v>
      </c>
      <c r="D93" t="s">
        <v>21</v>
      </c>
      <c r="E93" s="3">
        <v>11</v>
      </c>
      <c r="F93" s="3">
        <v>45735.01</v>
      </c>
      <c r="G93" s="3">
        <f>_xlfn.XLOOKUP(
D93,
Dim_Products_COGS[Product_ID],
Dim_Products_COGS[Base_COGS_EUR],
0
)</f>
        <v>545</v>
      </c>
      <c r="H93" s="3">
        <f>Fact_Sales_Orders[[#This Row],[Unit_COGS_EUR]] * Fact_Sales_Orders[[#This Row],[Quantity_Sold]]</f>
        <v>5995</v>
      </c>
      <c r="I93" s="3">
        <f>_xlfn.XLOOKUP(Fact_Sales_Orders[[#This Row],[Product_ID]], Dim_Supply_Chain[Product_ID], Dim_Supply_Chain[Base_Shipping_Cost_USD], 2500)</f>
        <v>2109</v>
      </c>
      <c r="J93" s="2">
        <f>_xlfn.XLOOKUP(Fact_Sales_Orders[[#This Row],[Clean_Order_Date]], Dim_FX_Rates[Date], Dim_FX_Rates[Baseline_Rate], 1.05, -1)</f>
        <v>1.1825000000000001</v>
      </c>
      <c r="K93" s="2">
        <f>Fact_Sales_Orders[[#This Row],[Total_Base_COGS_EUR]] * Fact_Sales_Orders[[#This Row],[Order_FX_Rate]]</f>
        <v>7089.0875000000005</v>
      </c>
      <c r="L93" s="3">
        <f>Fact_Sales_Orders[[#This Row],[Base_Shipping_USD]] * Fact_Sales_Orders[[#This Row],[Quantity_Sold]]</f>
        <v>23199</v>
      </c>
      <c r="M93" s="3">
        <f>Fact_Sales_Orders[[#This Row],[Base_Revenue_USD]] - Fact_Sales_Orders[[#This Row],[Total_COGS_USD]] - Fact_Sales_Orders[[#This Row],[Total_Freight_USD]]</f>
        <v>15446.922500000001</v>
      </c>
      <c r="N93" s="6">
        <f>IFERROR(Fact_Sales_Orders[[#This Row],[Net_Profit_USD]] / Fact_Sales_Orders[[#This Row],[Base_Revenue_USD]], 0)</f>
        <v>0.33774831360045621</v>
      </c>
    </row>
    <row r="94" spans="1:14" x14ac:dyDescent="0.3">
      <c r="A94" t="s">
        <v>131</v>
      </c>
      <c r="B94" s="1">
        <v>45847</v>
      </c>
      <c r="C94" s="4" t="s">
        <v>16</v>
      </c>
      <c r="D94" t="s">
        <v>61</v>
      </c>
      <c r="E94" s="3">
        <v>466</v>
      </c>
      <c r="F94" s="3">
        <v>2986722.27</v>
      </c>
      <c r="G94" s="3">
        <f>_xlfn.XLOOKUP(
D94,
Dim_Products_COGS[Product_ID],
Dim_Products_COGS[Base_COGS_EUR],
0
)</f>
        <v>2418</v>
      </c>
      <c r="H94" s="3">
        <f>Fact_Sales_Orders[[#This Row],[Unit_COGS_EUR]] * Fact_Sales_Orders[[#This Row],[Quantity_Sold]]</f>
        <v>1126788</v>
      </c>
      <c r="I94" s="3">
        <f>_xlfn.XLOOKUP(Fact_Sales_Orders[[#This Row],[Product_ID]], Dim_Supply_Chain[Product_ID], Dim_Supply_Chain[Base_Shipping_Cost_USD], 2500)</f>
        <v>2109</v>
      </c>
      <c r="J94" s="2">
        <f>_xlfn.XLOOKUP(Fact_Sales_Orders[[#This Row],[Clean_Order_Date]], Dim_FX_Rates[Date], Dim_FX_Rates[Baseline_Rate], 1.05, -1)</f>
        <v>1.0768</v>
      </c>
      <c r="K94" s="2">
        <f>Fact_Sales_Orders[[#This Row],[Total_Base_COGS_EUR]] * Fact_Sales_Orders[[#This Row],[Order_FX_Rate]]</f>
        <v>1213325.3184</v>
      </c>
      <c r="L94" s="3">
        <f>Fact_Sales_Orders[[#This Row],[Base_Shipping_USD]] * Fact_Sales_Orders[[#This Row],[Quantity_Sold]]</f>
        <v>982794</v>
      </c>
      <c r="M94" s="3">
        <f>Fact_Sales_Orders[[#This Row],[Base_Revenue_USD]] - Fact_Sales_Orders[[#This Row],[Total_COGS_USD]] - Fact_Sales_Orders[[#This Row],[Total_Freight_USD]]</f>
        <v>790602.95160000003</v>
      </c>
      <c r="N94" s="6">
        <f>IFERROR(Fact_Sales_Orders[[#This Row],[Net_Profit_USD]] / Fact_Sales_Orders[[#This Row],[Base_Revenue_USD]], 0)</f>
        <v>0.26470588160846975</v>
      </c>
    </row>
    <row r="95" spans="1:14" x14ac:dyDescent="0.3">
      <c r="A95" t="s">
        <v>132</v>
      </c>
      <c r="B95" s="1">
        <v>45792</v>
      </c>
      <c r="C95" s="4" t="s">
        <v>16</v>
      </c>
      <c r="D95" t="s">
        <v>35</v>
      </c>
      <c r="E95" s="3">
        <v>73</v>
      </c>
      <c r="F95" s="3">
        <v>318265.53000000003</v>
      </c>
      <c r="G95" s="3">
        <f>_xlfn.XLOOKUP(
D95,
Dim_Products_COGS[Product_ID],
Dim_Products_COGS[Base_COGS_EUR],
0
)</f>
        <v>1530</v>
      </c>
      <c r="H95" s="3">
        <f>Fact_Sales_Orders[[#This Row],[Unit_COGS_EUR]] * Fact_Sales_Orders[[#This Row],[Quantity_Sold]]</f>
        <v>111690</v>
      </c>
      <c r="I95" s="3">
        <f>_xlfn.XLOOKUP(Fact_Sales_Orders[[#This Row],[Product_ID]], Dim_Supply_Chain[Product_ID], Dim_Supply_Chain[Base_Shipping_Cost_USD], 2500)</f>
        <v>2109</v>
      </c>
      <c r="J95" s="2">
        <f>_xlfn.XLOOKUP(Fact_Sales_Orders[[#This Row],[Clean_Order_Date]], Dim_FX_Rates[Date], Dim_FX_Rates[Baseline_Rate], 1.05, -1)</f>
        <v>0.67159999999999997</v>
      </c>
      <c r="K95" s="2">
        <f>Fact_Sales_Orders[[#This Row],[Total_Base_COGS_EUR]] * Fact_Sales_Orders[[#This Row],[Order_FX_Rate]]</f>
        <v>75011.004000000001</v>
      </c>
      <c r="L95" s="3">
        <f>Fact_Sales_Orders[[#This Row],[Base_Shipping_USD]] * Fact_Sales_Orders[[#This Row],[Quantity_Sold]]</f>
        <v>153957</v>
      </c>
      <c r="M95" s="3">
        <f>Fact_Sales_Orders[[#This Row],[Base_Revenue_USD]] - Fact_Sales_Orders[[#This Row],[Total_COGS_USD]] - Fact_Sales_Orders[[#This Row],[Total_Freight_USD]]</f>
        <v>89297.526000000013</v>
      </c>
      <c r="N95" s="6">
        <f>IFERROR(Fact_Sales_Orders[[#This Row],[Net_Profit_USD]] / Fact_Sales_Orders[[#This Row],[Base_Revenue_USD]], 0)</f>
        <v>0.28057554960475928</v>
      </c>
    </row>
    <row r="96" spans="1:14" x14ac:dyDescent="0.3">
      <c r="A96" t="s">
        <v>133</v>
      </c>
      <c r="B96" s="1">
        <v>45932</v>
      </c>
      <c r="C96" s="4" t="s">
        <v>13</v>
      </c>
      <c r="D96" t="s">
        <v>102</v>
      </c>
      <c r="E96" s="3">
        <v>316</v>
      </c>
      <c r="F96" s="3">
        <v>2075820.46</v>
      </c>
      <c r="G96" s="3">
        <f>_xlfn.XLOOKUP(
D96,
Dim_Products_COGS[Product_ID],
Dim_Products_COGS[Base_COGS_EUR],
0
)</f>
        <v>2418</v>
      </c>
      <c r="H96" s="3">
        <f>Fact_Sales_Orders[[#This Row],[Unit_COGS_EUR]] * Fact_Sales_Orders[[#This Row],[Quantity_Sold]]</f>
        <v>764088</v>
      </c>
      <c r="I96" s="3">
        <f>_xlfn.XLOOKUP(Fact_Sales_Orders[[#This Row],[Product_ID]], Dim_Supply_Chain[Product_ID], Dim_Supply_Chain[Base_Shipping_Cost_USD], 2500)</f>
        <v>2109</v>
      </c>
      <c r="J96" s="2">
        <f>_xlfn.XLOOKUP(Fact_Sales_Orders[[#This Row],[Clean_Order_Date]], Dim_FX_Rates[Date], Dim_FX_Rates[Baseline_Rate], 1.05, -1)</f>
        <v>0.95109999999999995</v>
      </c>
      <c r="K96" s="2">
        <f>Fact_Sales_Orders[[#This Row],[Total_Base_COGS_EUR]] * Fact_Sales_Orders[[#This Row],[Order_FX_Rate]]</f>
        <v>726724.09679999994</v>
      </c>
      <c r="L96" s="3">
        <f>Fact_Sales_Orders[[#This Row],[Base_Shipping_USD]] * Fact_Sales_Orders[[#This Row],[Quantity_Sold]]</f>
        <v>666444</v>
      </c>
      <c r="M96" s="3">
        <f>Fact_Sales_Orders[[#This Row],[Base_Revenue_USD]] - Fact_Sales_Orders[[#This Row],[Total_COGS_USD]] - Fact_Sales_Orders[[#This Row],[Total_Freight_USD]]</f>
        <v>682652.36320000002</v>
      </c>
      <c r="N96" s="6">
        <f>IFERROR(Fact_Sales_Orders[[#This Row],[Net_Profit_USD]] / Fact_Sales_Orders[[#This Row],[Base_Revenue_USD]], 0)</f>
        <v>0.32885905903442153</v>
      </c>
    </row>
    <row r="97" spans="1:14" x14ac:dyDescent="0.3">
      <c r="A97" t="s">
        <v>134</v>
      </c>
      <c r="B97" s="1">
        <v>46027</v>
      </c>
      <c r="C97" s="4" t="s">
        <v>13</v>
      </c>
      <c r="D97" t="s">
        <v>92</v>
      </c>
      <c r="E97" s="3">
        <v>207</v>
      </c>
      <c r="F97" s="3">
        <v>1458331.44</v>
      </c>
      <c r="G97" s="3">
        <f>_xlfn.XLOOKUP(
D97,
Dim_Products_COGS[Product_ID],
Dim_Products_COGS[Base_COGS_EUR],
0
)</f>
        <v>3211</v>
      </c>
      <c r="H97" s="3">
        <f>Fact_Sales_Orders[[#This Row],[Unit_COGS_EUR]] * Fact_Sales_Orders[[#This Row],[Quantity_Sold]]</f>
        <v>664677</v>
      </c>
      <c r="I97" s="3">
        <f>_xlfn.XLOOKUP(Fact_Sales_Orders[[#This Row],[Product_ID]], Dim_Supply_Chain[Product_ID], Dim_Supply_Chain[Base_Shipping_Cost_USD], 2500)</f>
        <v>2109</v>
      </c>
      <c r="J97" s="2">
        <f>_xlfn.XLOOKUP(Fact_Sales_Orders[[#This Row],[Clean_Order_Date]], Dim_FX_Rates[Date], Dim_FX_Rates[Baseline_Rate], 1.05, -1)</f>
        <v>0.76790000000000003</v>
      </c>
      <c r="K97" s="2">
        <f>Fact_Sales_Orders[[#This Row],[Total_Base_COGS_EUR]] * Fact_Sales_Orders[[#This Row],[Order_FX_Rate]]</f>
        <v>510405.46830000001</v>
      </c>
      <c r="L97" s="3">
        <f>Fact_Sales_Orders[[#This Row],[Base_Shipping_USD]] * Fact_Sales_Orders[[#This Row],[Quantity_Sold]]</f>
        <v>436563</v>
      </c>
      <c r="M97" s="3">
        <f>Fact_Sales_Orders[[#This Row],[Base_Revenue_USD]] - Fact_Sales_Orders[[#This Row],[Total_COGS_USD]] - Fact_Sales_Orders[[#This Row],[Total_Freight_USD]]</f>
        <v>511362.97169999988</v>
      </c>
      <c r="N97" s="6">
        <f>IFERROR(Fact_Sales_Orders[[#This Row],[Net_Profit_USD]] / Fact_Sales_Orders[[#This Row],[Base_Revenue_USD]], 0)</f>
        <v>0.35064935012304194</v>
      </c>
    </row>
    <row r="98" spans="1:14" x14ac:dyDescent="0.3">
      <c r="A98" t="s">
        <v>135</v>
      </c>
      <c r="B98" s="1">
        <v>46007</v>
      </c>
      <c r="C98" s="4" t="s">
        <v>13</v>
      </c>
      <c r="D98" t="s">
        <v>76</v>
      </c>
      <c r="E98" s="3">
        <v>652</v>
      </c>
      <c r="F98" s="3">
        <v>3945197.68</v>
      </c>
      <c r="G98" s="3">
        <f>_xlfn.XLOOKUP(
D98,
Dim_Products_COGS[Product_ID],
Dim_Products_COGS[Base_COGS_EUR],
0
)</f>
        <v>1289</v>
      </c>
      <c r="H98" s="3">
        <f>Fact_Sales_Orders[[#This Row],[Unit_COGS_EUR]] * Fact_Sales_Orders[[#This Row],[Quantity_Sold]]</f>
        <v>840428</v>
      </c>
      <c r="I98" s="3">
        <f>_xlfn.XLOOKUP(Fact_Sales_Orders[[#This Row],[Product_ID]], Dim_Supply_Chain[Product_ID], Dim_Supply_Chain[Base_Shipping_Cost_USD], 2500)</f>
        <v>2109</v>
      </c>
      <c r="J98" s="2">
        <f>_xlfn.XLOOKUP(Fact_Sales_Orders[[#This Row],[Clean_Order_Date]], Dim_FX_Rates[Date], Dim_FX_Rates[Baseline_Rate], 1.05, -1)</f>
        <v>1.0772999999999999</v>
      </c>
      <c r="K98" s="2">
        <f>Fact_Sales_Orders[[#This Row],[Total_Base_COGS_EUR]] * Fact_Sales_Orders[[#This Row],[Order_FX_Rate]]</f>
        <v>905393.08439999993</v>
      </c>
      <c r="L98" s="3">
        <f>Fact_Sales_Orders[[#This Row],[Base_Shipping_USD]] * Fact_Sales_Orders[[#This Row],[Quantity_Sold]]</f>
        <v>1375068</v>
      </c>
      <c r="M98" s="3">
        <f>Fact_Sales_Orders[[#This Row],[Base_Revenue_USD]] - Fact_Sales_Orders[[#This Row],[Total_COGS_USD]] - Fact_Sales_Orders[[#This Row],[Total_Freight_USD]]</f>
        <v>1664736.5956000001</v>
      </c>
      <c r="N98" s="6">
        <f>IFERROR(Fact_Sales_Orders[[#This Row],[Net_Profit_USD]] / Fact_Sales_Orders[[#This Row],[Base_Revenue_USD]], 0)</f>
        <v>0.42196531850338104</v>
      </c>
    </row>
    <row r="99" spans="1:14" x14ac:dyDescent="0.3">
      <c r="A99" t="s">
        <v>136</v>
      </c>
      <c r="B99" s="1">
        <v>46096</v>
      </c>
      <c r="C99" s="4" t="s">
        <v>7</v>
      </c>
      <c r="D99" t="s">
        <v>23</v>
      </c>
      <c r="E99" s="3">
        <v>904</v>
      </c>
      <c r="F99" s="3">
        <v>6338871.1399999997</v>
      </c>
      <c r="G99" s="3">
        <f>_xlfn.XLOOKUP(
D99,
Dim_Products_COGS[Product_ID],
Dim_Products_COGS[Base_COGS_EUR],
0
)</f>
        <v>2844</v>
      </c>
      <c r="H99" s="3">
        <f>Fact_Sales_Orders[[#This Row],[Unit_COGS_EUR]] * Fact_Sales_Orders[[#This Row],[Quantity_Sold]]</f>
        <v>2570976</v>
      </c>
      <c r="I99" s="3">
        <f>_xlfn.XLOOKUP(Fact_Sales_Orders[[#This Row],[Product_ID]], Dim_Supply_Chain[Product_ID], Dim_Supply_Chain[Base_Shipping_Cost_USD], 2500)</f>
        <v>3514</v>
      </c>
      <c r="J99" s="2">
        <f>_xlfn.XLOOKUP(Fact_Sales_Orders[[#This Row],[Clean_Order_Date]], Dim_FX_Rates[Date], Dim_FX_Rates[Baseline_Rate], 1.05, -1)</f>
        <v>0.98260000000000003</v>
      </c>
      <c r="K99" s="2">
        <f>Fact_Sales_Orders[[#This Row],[Total_Base_COGS_EUR]] * Fact_Sales_Orders[[#This Row],[Order_FX_Rate]]</f>
        <v>2526241.0175999999</v>
      </c>
      <c r="L99" s="3">
        <f>Fact_Sales_Orders[[#This Row],[Base_Shipping_USD]] * Fact_Sales_Orders[[#This Row],[Quantity_Sold]]</f>
        <v>3176656</v>
      </c>
      <c r="M99" s="3">
        <f>Fact_Sales_Orders[[#This Row],[Base_Revenue_USD]] - Fact_Sales_Orders[[#This Row],[Total_COGS_USD]] - Fact_Sales_Orders[[#This Row],[Total_Freight_USD]]</f>
        <v>635974.12239999976</v>
      </c>
      <c r="N99" s="6">
        <f>IFERROR(Fact_Sales_Orders[[#This Row],[Net_Profit_USD]] / Fact_Sales_Orders[[#This Row],[Base_Revenue_USD]], 0)</f>
        <v>0.10032923975797997</v>
      </c>
    </row>
    <row r="100" spans="1:14" x14ac:dyDescent="0.3">
      <c r="A100" t="s">
        <v>137</v>
      </c>
      <c r="B100" s="1">
        <v>45958</v>
      </c>
      <c r="C100" s="4" t="s">
        <v>7</v>
      </c>
      <c r="D100" t="s">
        <v>27</v>
      </c>
      <c r="E100" s="3">
        <v>434</v>
      </c>
      <c r="F100" s="3">
        <v>3798268.97</v>
      </c>
      <c r="G100" s="3">
        <f>_xlfn.XLOOKUP(
D100,
Dim_Products_COGS[Product_ID],
Dim_Products_COGS[Base_COGS_EUR],
0
)</f>
        <v>3506</v>
      </c>
      <c r="H100" s="3">
        <f>Fact_Sales_Orders[[#This Row],[Unit_COGS_EUR]] * Fact_Sales_Orders[[#This Row],[Quantity_Sold]]</f>
        <v>1521604</v>
      </c>
      <c r="I100" s="3">
        <f>_xlfn.XLOOKUP(Fact_Sales_Orders[[#This Row],[Product_ID]], Dim_Supply_Chain[Product_ID], Dim_Supply_Chain[Base_Shipping_Cost_USD], 2500)</f>
        <v>2109</v>
      </c>
      <c r="J100" s="2">
        <f>_xlfn.XLOOKUP(Fact_Sales_Orders[[#This Row],[Clean_Order_Date]], Dim_FX_Rates[Date], Dim_FX_Rates[Baseline_Rate], 1.05, -1)</f>
        <v>0.79300000000000004</v>
      </c>
      <c r="K100" s="2">
        <f>Fact_Sales_Orders[[#This Row],[Total_Base_COGS_EUR]] * Fact_Sales_Orders[[#This Row],[Order_FX_Rate]]</f>
        <v>1206631.9720000001</v>
      </c>
      <c r="L100" s="3">
        <f>Fact_Sales_Orders[[#This Row],[Base_Shipping_USD]] * Fact_Sales_Orders[[#This Row],[Quantity_Sold]]</f>
        <v>915306</v>
      </c>
      <c r="M100" s="3">
        <f>Fact_Sales_Orders[[#This Row],[Base_Revenue_USD]] - Fact_Sales_Orders[[#This Row],[Total_COGS_USD]] - Fact_Sales_Orders[[#This Row],[Total_Freight_USD]]</f>
        <v>1676330.9980000001</v>
      </c>
      <c r="N100" s="6">
        <f>IFERROR(Fact_Sales_Orders[[#This Row],[Net_Profit_USD]] / Fact_Sales_Orders[[#This Row],[Base_Revenue_USD]], 0)</f>
        <v>0.44134078214055494</v>
      </c>
    </row>
    <row r="101" spans="1:14" x14ac:dyDescent="0.3">
      <c r="A101" t="s">
        <v>138</v>
      </c>
      <c r="B101" s="1">
        <v>45956</v>
      </c>
      <c r="C101" s="4" t="s">
        <v>10</v>
      </c>
      <c r="D101" t="s">
        <v>35</v>
      </c>
      <c r="E101" s="3">
        <v>808</v>
      </c>
      <c r="F101" s="3">
        <v>5399463.5899999999</v>
      </c>
      <c r="G101" s="3">
        <f>_xlfn.XLOOKUP(
D101,
Dim_Products_COGS[Product_ID],
Dim_Products_COGS[Base_COGS_EUR],
0
)</f>
        <v>1530</v>
      </c>
      <c r="H101" s="3">
        <f>Fact_Sales_Orders[[#This Row],[Unit_COGS_EUR]] * Fact_Sales_Orders[[#This Row],[Quantity_Sold]]</f>
        <v>1236240</v>
      </c>
      <c r="I101" s="3">
        <f>_xlfn.XLOOKUP(Fact_Sales_Orders[[#This Row],[Product_ID]], Dim_Supply_Chain[Product_ID], Dim_Supply_Chain[Base_Shipping_Cost_USD], 2500)</f>
        <v>2109</v>
      </c>
      <c r="J101" s="2">
        <f>_xlfn.XLOOKUP(Fact_Sales_Orders[[#This Row],[Clean_Order_Date]], Dim_FX_Rates[Date], Dim_FX_Rates[Baseline_Rate], 1.05, -1)</f>
        <v>1.1609</v>
      </c>
      <c r="K101" s="2">
        <f>Fact_Sales_Orders[[#This Row],[Total_Base_COGS_EUR]] * Fact_Sales_Orders[[#This Row],[Order_FX_Rate]]</f>
        <v>1435151.0160000001</v>
      </c>
      <c r="L101" s="3">
        <f>Fact_Sales_Orders[[#This Row],[Base_Shipping_USD]] * Fact_Sales_Orders[[#This Row],[Quantity_Sold]]</f>
        <v>1704072</v>
      </c>
      <c r="M101" s="3">
        <f>Fact_Sales_Orders[[#This Row],[Base_Revenue_USD]] - Fact_Sales_Orders[[#This Row],[Total_COGS_USD]] - Fact_Sales_Orders[[#This Row],[Total_Freight_USD]]</f>
        <v>2260240.574</v>
      </c>
      <c r="N101" s="6">
        <f>IFERROR(Fact_Sales_Orders[[#This Row],[Net_Profit_USD]] / Fact_Sales_Orders[[#This Row],[Base_Revenue_USD]], 0)</f>
        <v>0.41860465142982844</v>
      </c>
    </row>
    <row r="102" spans="1:14" x14ac:dyDescent="0.3">
      <c r="A102" t="s">
        <v>139</v>
      </c>
      <c r="B102" s="1">
        <v>45683</v>
      </c>
      <c r="C102" s="4" t="s">
        <v>16</v>
      </c>
      <c r="D102" t="s">
        <v>56</v>
      </c>
      <c r="E102" s="3">
        <v>391</v>
      </c>
      <c r="F102" s="3">
        <v>1540825.22</v>
      </c>
      <c r="G102" s="3">
        <f>_xlfn.XLOOKUP(
D102,
Dim_Products_COGS[Product_ID],
Dim_Products_COGS[Base_COGS_EUR],
0
)</f>
        <v>897</v>
      </c>
      <c r="H102" s="3">
        <f>Fact_Sales_Orders[[#This Row],[Unit_COGS_EUR]] * Fact_Sales_Orders[[#This Row],[Quantity_Sold]]</f>
        <v>350727</v>
      </c>
      <c r="I102" s="3">
        <f>_xlfn.XLOOKUP(Fact_Sales_Orders[[#This Row],[Product_ID]], Dim_Supply_Chain[Product_ID], Dim_Supply_Chain[Base_Shipping_Cost_USD], 2500)</f>
        <v>2109</v>
      </c>
      <c r="J102" s="2">
        <f>_xlfn.XLOOKUP(Fact_Sales_Orders[[#This Row],[Clean_Order_Date]], Dim_FX_Rates[Date], Dim_FX_Rates[Baseline_Rate], 1.05, -1)</f>
        <v>1.2796000000000001</v>
      </c>
      <c r="K102" s="2">
        <f>Fact_Sales_Orders[[#This Row],[Total_Base_COGS_EUR]] * Fact_Sales_Orders[[#This Row],[Order_FX_Rate]]</f>
        <v>448790.26920000004</v>
      </c>
      <c r="L102" s="3">
        <f>Fact_Sales_Orders[[#This Row],[Base_Shipping_USD]] * Fact_Sales_Orders[[#This Row],[Quantity_Sold]]</f>
        <v>824619</v>
      </c>
      <c r="M102" s="3">
        <f>Fact_Sales_Orders[[#This Row],[Base_Revenue_USD]] - Fact_Sales_Orders[[#This Row],[Total_COGS_USD]] - Fact_Sales_Orders[[#This Row],[Total_Freight_USD]]</f>
        <v>267415.95079999999</v>
      </c>
      <c r="N102" s="6">
        <f>IFERROR(Fact_Sales_Orders[[#This Row],[Net_Profit_USD]] / Fact_Sales_Orders[[#This Row],[Base_Revenue_USD]], 0)</f>
        <v>0.17355372129747459</v>
      </c>
    </row>
    <row r="103" spans="1:14" x14ac:dyDescent="0.3">
      <c r="A103" t="s">
        <v>140</v>
      </c>
      <c r="B103" s="1">
        <v>45801</v>
      </c>
      <c r="C103" s="4" t="s">
        <v>10</v>
      </c>
      <c r="D103" t="s">
        <v>88</v>
      </c>
      <c r="E103" s="3">
        <v>243</v>
      </c>
      <c r="F103" s="3">
        <v>2294496.14</v>
      </c>
      <c r="G103" s="3">
        <f>_xlfn.XLOOKUP(
D103,
Dim_Products_COGS[Product_ID],
Dim_Products_COGS[Base_COGS_EUR],
0
)</f>
        <v>3776</v>
      </c>
      <c r="H103" s="3">
        <f>Fact_Sales_Orders[[#This Row],[Unit_COGS_EUR]] * Fact_Sales_Orders[[#This Row],[Quantity_Sold]]</f>
        <v>917568</v>
      </c>
      <c r="I103" s="3">
        <f>_xlfn.XLOOKUP(Fact_Sales_Orders[[#This Row],[Product_ID]], Dim_Supply_Chain[Product_ID], Dim_Supply_Chain[Base_Shipping_Cost_USD], 2500)</f>
        <v>2221</v>
      </c>
      <c r="J103" s="2">
        <f>_xlfn.XLOOKUP(Fact_Sales_Orders[[#This Row],[Clean_Order_Date]], Dim_FX_Rates[Date], Dim_FX_Rates[Baseline_Rate], 1.05, -1)</f>
        <v>0.97560000000000002</v>
      </c>
      <c r="K103" s="2">
        <f>Fact_Sales_Orders[[#This Row],[Total_Base_COGS_EUR]] * Fact_Sales_Orders[[#This Row],[Order_FX_Rate]]</f>
        <v>895179.34080000001</v>
      </c>
      <c r="L103" s="3">
        <f>Fact_Sales_Orders[[#This Row],[Base_Shipping_USD]] * Fact_Sales_Orders[[#This Row],[Quantity_Sold]]</f>
        <v>539703</v>
      </c>
      <c r="M103" s="3">
        <f>Fact_Sales_Orders[[#This Row],[Base_Revenue_USD]] - Fact_Sales_Orders[[#This Row],[Total_COGS_USD]] - Fact_Sales_Orders[[#This Row],[Total_Freight_USD]]</f>
        <v>859613.79920000024</v>
      </c>
      <c r="N103" s="6">
        <f>IFERROR(Fact_Sales_Orders[[#This Row],[Net_Profit_USD]] / Fact_Sales_Orders[[#This Row],[Base_Revenue_USD]], 0)</f>
        <v>0.37464164101840686</v>
      </c>
    </row>
    <row r="104" spans="1:14" x14ac:dyDescent="0.3">
      <c r="A104" t="s">
        <v>141</v>
      </c>
      <c r="B104" s="1">
        <v>45790</v>
      </c>
      <c r="C104" s="4" t="s">
        <v>7</v>
      </c>
      <c r="D104" t="s">
        <v>17</v>
      </c>
      <c r="E104" s="3">
        <v>764</v>
      </c>
      <c r="F104" s="3">
        <v>5592903.9100000001</v>
      </c>
      <c r="G104" s="3">
        <f>_xlfn.XLOOKUP(
D104,
Dim_Products_COGS[Product_ID],
Dim_Products_COGS[Base_COGS_EUR],
0
)</f>
        <v>4299</v>
      </c>
      <c r="H104" s="3">
        <f>Fact_Sales_Orders[[#This Row],[Unit_COGS_EUR]] * Fact_Sales_Orders[[#This Row],[Quantity_Sold]]</f>
        <v>3284436</v>
      </c>
      <c r="I104" s="3">
        <f>_xlfn.XLOOKUP(Fact_Sales_Orders[[#This Row],[Product_ID]], Dim_Supply_Chain[Product_ID], Dim_Supply_Chain[Base_Shipping_Cost_USD], 2500)</f>
        <v>2109</v>
      </c>
      <c r="J104" s="2">
        <f>_xlfn.XLOOKUP(Fact_Sales_Orders[[#This Row],[Clean_Order_Date]], Dim_FX_Rates[Date], Dim_FX_Rates[Baseline_Rate], 1.05, -1)</f>
        <v>0.9052</v>
      </c>
      <c r="K104" s="2">
        <f>Fact_Sales_Orders[[#This Row],[Total_Base_COGS_EUR]] * Fact_Sales_Orders[[#This Row],[Order_FX_Rate]]</f>
        <v>2973071.4671999998</v>
      </c>
      <c r="L104" s="3">
        <f>Fact_Sales_Orders[[#This Row],[Base_Shipping_USD]] * Fact_Sales_Orders[[#This Row],[Quantity_Sold]]</f>
        <v>1611276</v>
      </c>
      <c r="M104" s="3">
        <f>Fact_Sales_Orders[[#This Row],[Base_Revenue_USD]] - Fact_Sales_Orders[[#This Row],[Total_COGS_USD]] - Fact_Sales_Orders[[#This Row],[Total_Freight_USD]]</f>
        <v>1008556.4428000003</v>
      </c>
      <c r="N104" s="6">
        <f>IFERROR(Fact_Sales_Orders[[#This Row],[Net_Profit_USD]] / Fact_Sales_Orders[[#This Row],[Base_Revenue_USD]], 0)</f>
        <v>0.18032786885480395</v>
      </c>
    </row>
    <row r="105" spans="1:14" x14ac:dyDescent="0.3">
      <c r="A105" t="s">
        <v>142</v>
      </c>
      <c r="B105" s="1">
        <v>46075</v>
      </c>
      <c r="C105" s="4" t="s">
        <v>16</v>
      </c>
      <c r="D105" t="s">
        <v>21</v>
      </c>
      <c r="E105" s="3">
        <v>740</v>
      </c>
      <c r="F105" s="3">
        <v>2648735.35</v>
      </c>
      <c r="G105" s="3">
        <f>_xlfn.XLOOKUP(
D105,
Dim_Products_COGS[Product_ID],
Dim_Products_COGS[Base_COGS_EUR],
0
)</f>
        <v>545</v>
      </c>
      <c r="H105" s="3">
        <f>Fact_Sales_Orders[[#This Row],[Unit_COGS_EUR]] * Fact_Sales_Orders[[#This Row],[Quantity_Sold]]</f>
        <v>403300</v>
      </c>
      <c r="I105" s="3">
        <f>_xlfn.XLOOKUP(Fact_Sales_Orders[[#This Row],[Product_ID]], Dim_Supply_Chain[Product_ID], Dim_Supply_Chain[Base_Shipping_Cost_USD], 2500)</f>
        <v>2109</v>
      </c>
      <c r="J105" s="2">
        <f>_xlfn.XLOOKUP(Fact_Sales_Orders[[#This Row],[Clean_Order_Date]], Dim_FX_Rates[Date], Dim_FX_Rates[Baseline_Rate], 1.05, -1)</f>
        <v>1.3427</v>
      </c>
      <c r="K105" s="2">
        <f>Fact_Sales_Orders[[#This Row],[Total_Base_COGS_EUR]] * Fact_Sales_Orders[[#This Row],[Order_FX_Rate]]</f>
        <v>541510.91</v>
      </c>
      <c r="L105" s="3">
        <f>Fact_Sales_Orders[[#This Row],[Base_Shipping_USD]] * Fact_Sales_Orders[[#This Row],[Quantity_Sold]]</f>
        <v>1560660</v>
      </c>
      <c r="M105" s="3">
        <f>Fact_Sales_Orders[[#This Row],[Base_Revenue_USD]] - Fact_Sales_Orders[[#This Row],[Total_COGS_USD]] - Fact_Sales_Orders[[#This Row],[Total_Freight_USD]]</f>
        <v>546564.43999999994</v>
      </c>
      <c r="N105" s="6">
        <f>IFERROR(Fact_Sales_Orders[[#This Row],[Net_Profit_USD]] / Fact_Sales_Orders[[#This Row],[Base_Revenue_USD]], 0)</f>
        <v>0.20634920736796145</v>
      </c>
    </row>
    <row r="106" spans="1:14" x14ac:dyDescent="0.3">
      <c r="A106" t="s">
        <v>143</v>
      </c>
      <c r="B106" s="1">
        <v>46045</v>
      </c>
      <c r="C106" s="4" t="s">
        <v>13</v>
      </c>
      <c r="D106" t="s">
        <v>109</v>
      </c>
      <c r="E106" s="3">
        <v>702</v>
      </c>
      <c r="F106" s="3">
        <v>5360840.5199999996</v>
      </c>
      <c r="G106" s="3">
        <f>_xlfn.XLOOKUP(
D106,
Dim_Products_COGS[Product_ID],
Dim_Products_COGS[Base_COGS_EUR],
0
)</f>
        <v>3051</v>
      </c>
      <c r="H106" s="3">
        <f>Fact_Sales_Orders[[#This Row],[Unit_COGS_EUR]] * Fact_Sales_Orders[[#This Row],[Quantity_Sold]]</f>
        <v>2141802</v>
      </c>
      <c r="I106" s="3">
        <f>_xlfn.XLOOKUP(Fact_Sales_Orders[[#This Row],[Product_ID]], Dim_Supply_Chain[Product_ID], Dim_Supply_Chain[Base_Shipping_Cost_USD], 2500)</f>
        <v>4042</v>
      </c>
      <c r="J106" s="2">
        <f>_xlfn.XLOOKUP(Fact_Sales_Orders[[#This Row],[Clean_Order_Date]], Dim_FX_Rates[Date], Dim_FX_Rates[Baseline_Rate], 1.05, -1)</f>
        <v>0.87309999999999999</v>
      </c>
      <c r="K106" s="2">
        <f>Fact_Sales_Orders[[#This Row],[Total_Base_COGS_EUR]] * Fact_Sales_Orders[[#This Row],[Order_FX_Rate]]</f>
        <v>1870007.3262</v>
      </c>
      <c r="L106" s="3">
        <f>Fact_Sales_Orders[[#This Row],[Base_Shipping_USD]] * Fact_Sales_Orders[[#This Row],[Quantity_Sold]]</f>
        <v>2837484</v>
      </c>
      <c r="M106" s="3">
        <f>Fact_Sales_Orders[[#This Row],[Base_Revenue_USD]] - Fact_Sales_Orders[[#This Row],[Total_COGS_USD]] - Fact_Sales_Orders[[#This Row],[Total_Freight_USD]]</f>
        <v>653349.19379999954</v>
      </c>
      <c r="N106" s="6">
        <f>IFERROR(Fact_Sales_Orders[[#This Row],[Net_Profit_USD]] / Fact_Sales_Orders[[#This Row],[Base_Revenue_USD]], 0)</f>
        <v>0.12187439476375238</v>
      </c>
    </row>
    <row r="107" spans="1:14" x14ac:dyDescent="0.3">
      <c r="A107" t="s">
        <v>144</v>
      </c>
      <c r="B107" s="1">
        <v>45833</v>
      </c>
      <c r="C107" s="4" t="s">
        <v>16</v>
      </c>
      <c r="D107" t="s">
        <v>69</v>
      </c>
      <c r="E107" s="3">
        <v>202</v>
      </c>
      <c r="F107" s="3">
        <v>1954221.77</v>
      </c>
      <c r="G107" s="3">
        <f>_xlfn.XLOOKUP(
D107,
Dim_Products_COGS[Product_ID],
Dim_Products_COGS[Base_COGS_EUR],
0
)</f>
        <v>3901</v>
      </c>
      <c r="H107" s="3">
        <f>Fact_Sales_Orders[[#This Row],[Unit_COGS_EUR]] * Fact_Sales_Orders[[#This Row],[Quantity_Sold]]</f>
        <v>788002</v>
      </c>
      <c r="I107" s="3">
        <f>_xlfn.XLOOKUP(Fact_Sales_Orders[[#This Row],[Product_ID]], Dim_Supply_Chain[Product_ID], Dim_Supply_Chain[Base_Shipping_Cost_USD], 2500)</f>
        <v>2109</v>
      </c>
      <c r="J107" s="2">
        <f>_xlfn.XLOOKUP(Fact_Sales_Orders[[#This Row],[Clean_Order_Date]], Dim_FX_Rates[Date], Dim_FX_Rates[Baseline_Rate], 1.05, -1)</f>
        <v>1.4276</v>
      </c>
      <c r="K107" s="2">
        <f>Fact_Sales_Orders[[#This Row],[Total_Base_COGS_EUR]] * Fact_Sales_Orders[[#This Row],[Order_FX_Rate]]</f>
        <v>1124951.6551999999</v>
      </c>
      <c r="L107" s="3">
        <f>Fact_Sales_Orders[[#This Row],[Base_Shipping_USD]] * Fact_Sales_Orders[[#This Row],[Quantity_Sold]]</f>
        <v>426018</v>
      </c>
      <c r="M107" s="3">
        <f>Fact_Sales_Orders[[#This Row],[Base_Revenue_USD]] - Fact_Sales_Orders[[#This Row],[Total_COGS_USD]] - Fact_Sales_Orders[[#This Row],[Total_Freight_USD]]</f>
        <v>403252.1148000001</v>
      </c>
      <c r="N107" s="6">
        <f>IFERROR(Fact_Sales_Orders[[#This Row],[Net_Profit_USD]] / Fact_Sales_Orders[[#This Row],[Base_Revenue_USD]], 0)</f>
        <v>0.20634920815563326</v>
      </c>
    </row>
    <row r="108" spans="1:14" x14ac:dyDescent="0.3">
      <c r="A108" t="s">
        <v>145</v>
      </c>
      <c r="B108" s="1">
        <v>45774</v>
      </c>
      <c r="C108" s="4" t="s">
        <v>13</v>
      </c>
      <c r="D108" t="s">
        <v>58</v>
      </c>
      <c r="E108" s="3">
        <v>761</v>
      </c>
      <c r="F108" s="3">
        <v>4551648.88</v>
      </c>
      <c r="G108" s="3">
        <f>_xlfn.XLOOKUP(
D108,
Dim_Products_COGS[Product_ID],
Dim_Products_COGS[Base_COGS_EUR],
0
)</f>
        <v>2039</v>
      </c>
      <c r="H108" s="3">
        <f>Fact_Sales_Orders[[#This Row],[Unit_COGS_EUR]] * Fact_Sales_Orders[[#This Row],[Quantity_Sold]]</f>
        <v>1551679</v>
      </c>
      <c r="I108" s="3">
        <f>_xlfn.XLOOKUP(Fact_Sales_Orders[[#This Row],[Product_ID]], Dim_Supply_Chain[Product_ID], Dim_Supply_Chain[Base_Shipping_Cost_USD], 2500)</f>
        <v>2109</v>
      </c>
      <c r="J108" s="2">
        <f>_xlfn.XLOOKUP(Fact_Sales_Orders[[#This Row],[Clean_Order_Date]], Dim_FX_Rates[Date], Dim_FX_Rates[Baseline_Rate], 1.05, -1)</f>
        <v>1.0912999999999999</v>
      </c>
      <c r="K108" s="2">
        <f>Fact_Sales_Orders[[#This Row],[Total_Base_COGS_EUR]] * Fact_Sales_Orders[[#This Row],[Order_FX_Rate]]</f>
        <v>1693347.2926999999</v>
      </c>
      <c r="L108" s="3">
        <f>Fact_Sales_Orders[[#This Row],[Base_Shipping_USD]] * Fact_Sales_Orders[[#This Row],[Quantity_Sold]]</f>
        <v>1604949</v>
      </c>
      <c r="M108" s="3">
        <f>Fact_Sales_Orders[[#This Row],[Base_Revenue_USD]] - Fact_Sales_Orders[[#This Row],[Total_COGS_USD]] - Fact_Sales_Orders[[#This Row],[Total_Freight_USD]]</f>
        <v>1253352.5872999998</v>
      </c>
      <c r="N108" s="6">
        <f>IFERROR(Fact_Sales_Orders[[#This Row],[Net_Profit_USD]] / Fact_Sales_Orders[[#This Row],[Base_Revenue_USD]], 0)</f>
        <v>0.27536231821554735</v>
      </c>
    </row>
    <row r="109" spans="1:14" x14ac:dyDescent="0.3">
      <c r="A109" t="s">
        <v>146</v>
      </c>
      <c r="B109" s="1">
        <v>45682</v>
      </c>
      <c r="C109" s="4" t="s">
        <v>7</v>
      </c>
      <c r="D109" t="s">
        <v>51</v>
      </c>
      <c r="E109" s="3">
        <v>399</v>
      </c>
      <c r="F109" s="3">
        <v>3218056.24</v>
      </c>
      <c r="G109" s="3">
        <f>_xlfn.XLOOKUP(
D109,
Dim_Products_COGS[Product_ID],
Dim_Products_COGS[Base_COGS_EUR],
0
)</f>
        <v>4717</v>
      </c>
      <c r="H109" s="3">
        <f>Fact_Sales_Orders[[#This Row],[Unit_COGS_EUR]] * Fact_Sales_Orders[[#This Row],[Quantity_Sold]]</f>
        <v>1882083</v>
      </c>
      <c r="I109" s="3">
        <f>_xlfn.XLOOKUP(Fact_Sales_Orders[[#This Row],[Product_ID]], Dim_Supply_Chain[Product_ID], Dim_Supply_Chain[Base_Shipping_Cost_USD], 2500)</f>
        <v>1088</v>
      </c>
      <c r="J109" s="2">
        <f>_xlfn.XLOOKUP(Fact_Sales_Orders[[#This Row],[Clean_Order_Date]], Dim_FX_Rates[Date], Dim_FX_Rates[Baseline_Rate], 1.05, -1)</f>
        <v>0.95440000000000003</v>
      </c>
      <c r="K109" s="2">
        <f>Fact_Sales_Orders[[#This Row],[Total_Base_COGS_EUR]] * Fact_Sales_Orders[[#This Row],[Order_FX_Rate]]</f>
        <v>1796260.0152</v>
      </c>
      <c r="L109" s="3">
        <f>Fact_Sales_Orders[[#This Row],[Base_Shipping_USD]] * Fact_Sales_Orders[[#This Row],[Quantity_Sold]]</f>
        <v>434112</v>
      </c>
      <c r="M109" s="3">
        <f>Fact_Sales_Orders[[#This Row],[Base_Revenue_USD]] - Fact_Sales_Orders[[#This Row],[Total_COGS_USD]] - Fact_Sales_Orders[[#This Row],[Total_Freight_USD]]</f>
        <v>987684.2248000002</v>
      </c>
      <c r="N109" s="6">
        <f>IFERROR(Fact_Sales_Orders[[#This Row],[Net_Profit_USD]] / Fact_Sales_Orders[[#This Row],[Base_Revenue_USD]], 0)</f>
        <v>0.30691950393011158</v>
      </c>
    </row>
    <row r="110" spans="1:14" x14ac:dyDescent="0.3">
      <c r="A110" t="s">
        <v>147</v>
      </c>
      <c r="B110" s="1">
        <v>46085</v>
      </c>
      <c r="C110" s="4" t="s">
        <v>7</v>
      </c>
      <c r="D110" t="s">
        <v>63</v>
      </c>
      <c r="E110" s="3">
        <v>982</v>
      </c>
      <c r="F110" s="3">
        <v>10668210.16</v>
      </c>
      <c r="G110" s="3">
        <f>_xlfn.XLOOKUP(
D110,
Dim_Products_COGS[Product_ID],
Dim_Products_COGS[Base_COGS_EUR],
0
)</f>
        <v>3822</v>
      </c>
      <c r="H110" s="3">
        <f>Fact_Sales_Orders[[#This Row],[Unit_COGS_EUR]] * Fact_Sales_Orders[[#This Row],[Quantity_Sold]]</f>
        <v>3753204</v>
      </c>
      <c r="I110" s="3">
        <f>_xlfn.XLOOKUP(Fact_Sales_Orders[[#This Row],[Product_ID]], Dim_Supply_Chain[Product_ID], Dim_Supply_Chain[Base_Shipping_Cost_USD], 2500)</f>
        <v>2109</v>
      </c>
      <c r="J110" s="2">
        <f>_xlfn.XLOOKUP(Fact_Sales_Orders[[#This Row],[Clean_Order_Date]], Dim_FX_Rates[Date], Dim_FX_Rates[Baseline_Rate], 1.05, -1)</f>
        <v>1.4784999999999999</v>
      </c>
      <c r="K110" s="2">
        <f>Fact_Sales_Orders[[#This Row],[Total_Base_COGS_EUR]] * Fact_Sales_Orders[[#This Row],[Order_FX_Rate]]</f>
        <v>5549112.1140000001</v>
      </c>
      <c r="L110" s="3">
        <f>Fact_Sales_Orders[[#This Row],[Base_Shipping_USD]] * Fact_Sales_Orders[[#This Row],[Quantity_Sold]]</f>
        <v>2071038</v>
      </c>
      <c r="M110" s="3">
        <f>Fact_Sales_Orders[[#This Row],[Base_Revenue_USD]] - Fact_Sales_Orders[[#This Row],[Total_COGS_USD]] - Fact_Sales_Orders[[#This Row],[Total_Freight_USD]]</f>
        <v>3048060.0460000001</v>
      </c>
      <c r="N110" s="6">
        <f>IFERROR(Fact_Sales_Orders[[#This Row],[Net_Profit_USD]] / Fact_Sales_Orders[[#This Row],[Base_Revenue_USD]], 0)</f>
        <v>0.28571428574106755</v>
      </c>
    </row>
    <row r="111" spans="1:14" x14ac:dyDescent="0.3">
      <c r="A111" t="s">
        <v>148</v>
      </c>
      <c r="B111" s="1">
        <v>45795</v>
      </c>
      <c r="C111" s="4" t="s">
        <v>16</v>
      </c>
      <c r="D111" t="s">
        <v>76</v>
      </c>
      <c r="E111" s="3">
        <v>360</v>
      </c>
      <c r="F111" s="3">
        <v>2281774.71</v>
      </c>
      <c r="G111" s="3">
        <f>_xlfn.XLOOKUP(
D111,
Dim_Products_COGS[Product_ID],
Dim_Products_COGS[Base_COGS_EUR],
0
)</f>
        <v>1289</v>
      </c>
      <c r="H111" s="3">
        <f>Fact_Sales_Orders[[#This Row],[Unit_COGS_EUR]] * Fact_Sales_Orders[[#This Row],[Quantity_Sold]]</f>
        <v>464040</v>
      </c>
      <c r="I111" s="3">
        <f>_xlfn.XLOOKUP(Fact_Sales_Orders[[#This Row],[Product_ID]], Dim_Supply_Chain[Product_ID], Dim_Supply_Chain[Base_Shipping_Cost_USD], 2500)</f>
        <v>2109</v>
      </c>
      <c r="J111" s="2">
        <f>_xlfn.XLOOKUP(Fact_Sales_Orders[[#This Row],[Clean_Order_Date]], Dim_FX_Rates[Date], Dim_FX_Rates[Baseline_Rate], 1.05, -1)</f>
        <v>1.2394000000000001</v>
      </c>
      <c r="K111" s="2">
        <f>Fact_Sales_Orders[[#This Row],[Total_Base_COGS_EUR]] * Fact_Sales_Orders[[#This Row],[Order_FX_Rate]]</f>
        <v>575131.17599999998</v>
      </c>
      <c r="L111" s="3">
        <f>Fact_Sales_Orders[[#This Row],[Base_Shipping_USD]] * Fact_Sales_Orders[[#This Row],[Quantity_Sold]]</f>
        <v>759240</v>
      </c>
      <c r="M111" s="3">
        <f>Fact_Sales_Orders[[#This Row],[Base_Revenue_USD]] - Fact_Sales_Orders[[#This Row],[Total_COGS_USD]] - Fact_Sales_Orders[[#This Row],[Total_Freight_USD]]</f>
        <v>947403.53399999999</v>
      </c>
      <c r="N111" s="6">
        <f>IFERROR(Fact_Sales_Orders[[#This Row],[Net_Profit_USD]] / Fact_Sales_Orders[[#This Row],[Base_Revenue_USD]], 0)</f>
        <v>0.415204678116535</v>
      </c>
    </row>
    <row r="112" spans="1:14" x14ac:dyDescent="0.3">
      <c r="A112" t="s">
        <v>149</v>
      </c>
      <c r="B112" s="1">
        <v>45965</v>
      </c>
      <c r="C112" s="4" t="s">
        <v>16</v>
      </c>
      <c r="D112" t="s">
        <v>29</v>
      </c>
      <c r="E112" s="3">
        <v>473</v>
      </c>
      <c r="F112" s="3">
        <v>2920388.57</v>
      </c>
      <c r="G112" s="3">
        <f>_xlfn.XLOOKUP(
D112,
Dim_Products_COGS[Product_ID],
Dim_Products_COGS[Base_COGS_EUR],
0
)</f>
        <v>2418</v>
      </c>
      <c r="H112" s="3">
        <f>Fact_Sales_Orders[[#This Row],[Unit_COGS_EUR]] * Fact_Sales_Orders[[#This Row],[Quantity_Sold]]</f>
        <v>1143714</v>
      </c>
      <c r="I112" s="3">
        <f>_xlfn.XLOOKUP(Fact_Sales_Orders[[#This Row],[Product_ID]], Dim_Supply_Chain[Product_ID], Dim_Supply_Chain[Base_Shipping_Cost_USD], 2500)</f>
        <v>2109</v>
      </c>
      <c r="J112" s="2">
        <f>_xlfn.XLOOKUP(Fact_Sales_Orders[[#This Row],[Clean_Order_Date]], Dim_FX_Rates[Date], Dim_FX_Rates[Baseline_Rate], 1.05, -1)</f>
        <v>0.84150000000000003</v>
      </c>
      <c r="K112" s="2">
        <f>Fact_Sales_Orders[[#This Row],[Total_Base_COGS_EUR]] * Fact_Sales_Orders[[#This Row],[Order_FX_Rate]]</f>
        <v>962435.33100000001</v>
      </c>
      <c r="L112" s="3">
        <f>Fact_Sales_Orders[[#This Row],[Base_Shipping_USD]] * Fact_Sales_Orders[[#This Row],[Quantity_Sold]]</f>
        <v>997557</v>
      </c>
      <c r="M112" s="3">
        <f>Fact_Sales_Orders[[#This Row],[Base_Revenue_USD]] - Fact_Sales_Orders[[#This Row],[Total_COGS_USD]] - Fact_Sales_Orders[[#This Row],[Total_Freight_USD]]</f>
        <v>960396.23899999983</v>
      </c>
      <c r="N112" s="6">
        <f>IFERROR(Fact_Sales_Orders[[#This Row],[Net_Profit_USD]] / Fact_Sales_Orders[[#This Row],[Base_Revenue_USD]], 0)</f>
        <v>0.32885905966958356</v>
      </c>
    </row>
    <row r="113" spans="1:14" x14ac:dyDescent="0.3">
      <c r="A113" t="s">
        <v>150</v>
      </c>
      <c r="B113" s="1">
        <v>45768</v>
      </c>
      <c r="C113" s="4" t="s">
        <v>13</v>
      </c>
      <c r="D113" t="s">
        <v>29</v>
      </c>
      <c r="E113" s="3">
        <v>356</v>
      </c>
      <c r="F113" s="3">
        <v>2369438.7400000002</v>
      </c>
      <c r="G113" s="3">
        <f>_xlfn.XLOOKUP(
D113,
Dim_Products_COGS[Product_ID],
Dim_Products_COGS[Base_COGS_EUR],
0
)</f>
        <v>2418</v>
      </c>
      <c r="H113" s="3">
        <f>Fact_Sales_Orders[[#This Row],[Unit_COGS_EUR]] * Fact_Sales_Orders[[#This Row],[Quantity_Sold]]</f>
        <v>860808</v>
      </c>
      <c r="I113" s="3">
        <f>_xlfn.XLOOKUP(Fact_Sales_Orders[[#This Row],[Product_ID]], Dim_Supply_Chain[Product_ID], Dim_Supply_Chain[Base_Shipping_Cost_USD], 2500)</f>
        <v>2109</v>
      </c>
      <c r="J113" s="2">
        <f>_xlfn.XLOOKUP(Fact_Sales_Orders[[#This Row],[Clean_Order_Date]], Dim_FX_Rates[Date], Dim_FX_Rates[Baseline_Rate], 1.05, -1)</f>
        <v>0.65700000000000003</v>
      </c>
      <c r="K113" s="2">
        <f>Fact_Sales_Orders[[#This Row],[Total_Base_COGS_EUR]] * Fact_Sales_Orders[[#This Row],[Order_FX_Rate]]</f>
        <v>565550.85600000003</v>
      </c>
      <c r="L113" s="3">
        <f>Fact_Sales_Orders[[#This Row],[Base_Shipping_USD]] * Fact_Sales_Orders[[#This Row],[Quantity_Sold]]</f>
        <v>750804</v>
      </c>
      <c r="M113" s="3">
        <f>Fact_Sales_Orders[[#This Row],[Base_Revenue_USD]] - Fact_Sales_Orders[[#This Row],[Total_COGS_USD]] - Fact_Sales_Orders[[#This Row],[Total_Freight_USD]]</f>
        <v>1053083.8840000001</v>
      </c>
      <c r="N113" s="6">
        <f>IFERROR(Fact_Sales_Orders[[#This Row],[Net_Profit_USD]] / Fact_Sales_Orders[[#This Row],[Base_Revenue_USD]], 0)</f>
        <v>0.44444444425687069</v>
      </c>
    </row>
    <row r="114" spans="1:14" x14ac:dyDescent="0.3">
      <c r="A114" t="s">
        <v>151</v>
      </c>
      <c r="B114" s="1">
        <v>46012</v>
      </c>
      <c r="C114" s="4" t="s">
        <v>13</v>
      </c>
      <c r="D114" t="s">
        <v>21</v>
      </c>
      <c r="E114" s="3">
        <v>844</v>
      </c>
      <c r="F114" s="3">
        <v>2838776.21</v>
      </c>
      <c r="G114" s="3">
        <f>_xlfn.XLOOKUP(
D114,
Dim_Products_COGS[Product_ID],
Dim_Products_COGS[Base_COGS_EUR],
0
)</f>
        <v>545</v>
      </c>
      <c r="H114" s="3">
        <f>Fact_Sales_Orders[[#This Row],[Unit_COGS_EUR]] * Fact_Sales_Orders[[#This Row],[Quantity_Sold]]</f>
        <v>459980</v>
      </c>
      <c r="I114" s="3">
        <f>_xlfn.XLOOKUP(Fact_Sales_Orders[[#This Row],[Product_ID]], Dim_Supply_Chain[Product_ID], Dim_Supply_Chain[Base_Shipping_Cost_USD], 2500)</f>
        <v>2109</v>
      </c>
      <c r="J114" s="2">
        <f>_xlfn.XLOOKUP(Fact_Sales_Orders[[#This Row],[Clean_Order_Date]], Dim_FX_Rates[Date], Dim_FX_Rates[Baseline_Rate], 1.05, -1)</f>
        <v>0.91439999999999999</v>
      </c>
      <c r="K114" s="2">
        <f>Fact_Sales_Orders[[#This Row],[Total_Base_COGS_EUR]] * Fact_Sales_Orders[[#This Row],[Order_FX_Rate]]</f>
        <v>420605.712</v>
      </c>
      <c r="L114" s="3">
        <f>Fact_Sales_Orders[[#This Row],[Base_Shipping_USD]] * Fact_Sales_Orders[[#This Row],[Quantity_Sold]]</f>
        <v>1779996</v>
      </c>
      <c r="M114" s="3">
        <f>Fact_Sales_Orders[[#This Row],[Base_Revenue_USD]] - Fact_Sales_Orders[[#This Row],[Total_COGS_USD]] - Fact_Sales_Orders[[#This Row],[Total_Freight_USD]]</f>
        <v>638174.49800000014</v>
      </c>
      <c r="N114" s="6">
        <f>IFERROR(Fact_Sales_Orders[[#This Row],[Net_Profit_USD]] / Fact_Sales_Orders[[#This Row],[Base_Revenue_USD]], 0)</f>
        <v>0.22480620196545897</v>
      </c>
    </row>
    <row r="115" spans="1:14" x14ac:dyDescent="0.3">
      <c r="A115" t="s">
        <v>152</v>
      </c>
      <c r="B115" s="1">
        <v>45887</v>
      </c>
      <c r="C115" s="4" t="s">
        <v>10</v>
      </c>
      <c r="D115" t="s">
        <v>61</v>
      </c>
      <c r="E115" s="3">
        <v>995</v>
      </c>
      <c r="F115" s="3">
        <v>7739404.2300000004</v>
      </c>
      <c r="G115" s="3">
        <f>_xlfn.XLOOKUP(
D115,
Dim_Products_COGS[Product_ID],
Dim_Products_COGS[Base_COGS_EUR],
0
)</f>
        <v>2418</v>
      </c>
      <c r="H115" s="3">
        <f>Fact_Sales_Orders[[#This Row],[Unit_COGS_EUR]] * Fact_Sales_Orders[[#This Row],[Quantity_Sold]]</f>
        <v>2405910</v>
      </c>
      <c r="I115" s="3">
        <f>_xlfn.XLOOKUP(Fact_Sales_Orders[[#This Row],[Product_ID]], Dim_Supply_Chain[Product_ID], Dim_Supply_Chain[Base_Shipping_Cost_USD], 2500)</f>
        <v>2109</v>
      </c>
      <c r="J115" s="2">
        <f>_xlfn.XLOOKUP(Fact_Sales_Orders[[#This Row],[Clean_Order_Date]], Dim_FX_Rates[Date], Dim_FX_Rates[Baseline_Rate], 1.05, -1)</f>
        <v>1.3310999999999999</v>
      </c>
      <c r="K115" s="2">
        <f>Fact_Sales_Orders[[#This Row],[Total_Base_COGS_EUR]] * Fact_Sales_Orders[[#This Row],[Order_FX_Rate]]</f>
        <v>3202506.801</v>
      </c>
      <c r="L115" s="3">
        <f>Fact_Sales_Orders[[#This Row],[Base_Shipping_USD]] * Fact_Sales_Orders[[#This Row],[Quantity_Sold]]</f>
        <v>2098455</v>
      </c>
      <c r="M115" s="3">
        <f>Fact_Sales_Orders[[#This Row],[Base_Revenue_USD]] - Fact_Sales_Orders[[#This Row],[Total_COGS_USD]] - Fact_Sales_Orders[[#This Row],[Total_Freight_USD]]</f>
        <v>2438442.4290000005</v>
      </c>
      <c r="N115" s="6">
        <f>IFERROR(Fact_Sales_Orders[[#This Row],[Net_Profit_USD]] / Fact_Sales_Orders[[#This Row],[Base_Revenue_USD]], 0)</f>
        <v>0.31506849319847458</v>
      </c>
    </row>
    <row r="116" spans="1:14" x14ac:dyDescent="0.3">
      <c r="A116" t="s">
        <v>153</v>
      </c>
      <c r="B116" s="1">
        <v>46059</v>
      </c>
      <c r="C116" s="4" t="s">
        <v>13</v>
      </c>
      <c r="D116" t="s">
        <v>61</v>
      </c>
      <c r="E116" s="3">
        <v>543</v>
      </c>
      <c r="F116" s="3">
        <v>3595906</v>
      </c>
      <c r="G116" s="3">
        <f>_xlfn.XLOOKUP(
D116,
Dim_Products_COGS[Product_ID],
Dim_Products_COGS[Base_COGS_EUR],
0
)</f>
        <v>2418</v>
      </c>
      <c r="H116" s="3">
        <f>Fact_Sales_Orders[[#This Row],[Unit_COGS_EUR]] * Fact_Sales_Orders[[#This Row],[Quantity_Sold]]</f>
        <v>1312974</v>
      </c>
      <c r="I116" s="3">
        <f>_xlfn.XLOOKUP(Fact_Sales_Orders[[#This Row],[Product_ID]], Dim_Supply_Chain[Product_ID], Dim_Supply_Chain[Base_Shipping_Cost_USD], 2500)</f>
        <v>2109</v>
      </c>
      <c r="J116" s="2">
        <f>_xlfn.XLOOKUP(Fact_Sales_Orders[[#This Row],[Clean_Order_Date]], Dim_FX_Rates[Date], Dim_FX_Rates[Baseline_Rate], 1.05, -1)</f>
        <v>0.92959999999999998</v>
      </c>
      <c r="K116" s="2">
        <f>Fact_Sales_Orders[[#This Row],[Total_Base_COGS_EUR]] * Fact_Sales_Orders[[#This Row],[Order_FX_Rate]]</f>
        <v>1220540.6303999999</v>
      </c>
      <c r="L116" s="3">
        <f>Fact_Sales_Orders[[#This Row],[Base_Shipping_USD]] * Fact_Sales_Orders[[#This Row],[Quantity_Sold]]</f>
        <v>1145187</v>
      </c>
      <c r="M116" s="3">
        <f>Fact_Sales_Orders[[#This Row],[Base_Revenue_USD]] - Fact_Sales_Orders[[#This Row],[Total_COGS_USD]] - Fact_Sales_Orders[[#This Row],[Total_Freight_USD]]</f>
        <v>1230178.3695999999</v>
      </c>
      <c r="N116" s="6">
        <f>IFERROR(Fact_Sales_Orders[[#This Row],[Net_Profit_USD]] / Fact_Sales_Orders[[#This Row],[Base_Revenue_USD]], 0)</f>
        <v>0.34210526348575293</v>
      </c>
    </row>
    <row r="117" spans="1:14" x14ac:dyDescent="0.3">
      <c r="A117" t="s">
        <v>154</v>
      </c>
      <c r="B117" s="1">
        <v>46053</v>
      </c>
      <c r="C117" s="4" t="s">
        <v>10</v>
      </c>
      <c r="D117" t="s">
        <v>114</v>
      </c>
      <c r="E117" s="3">
        <v>77</v>
      </c>
      <c r="F117" s="3">
        <v>858920.44</v>
      </c>
      <c r="G117" s="3">
        <f>_xlfn.XLOOKUP(
D117,
Dim_Products_COGS[Product_ID],
Dim_Products_COGS[Base_COGS_EUR],
0
)</f>
        <v>4420</v>
      </c>
      <c r="H117" s="3">
        <f>Fact_Sales_Orders[[#This Row],[Unit_COGS_EUR]] * Fact_Sales_Orders[[#This Row],[Quantity_Sold]]</f>
        <v>340340</v>
      </c>
      <c r="I117" s="3">
        <f>_xlfn.XLOOKUP(Fact_Sales_Orders[[#This Row],[Product_ID]], Dim_Supply_Chain[Product_ID], Dim_Supply_Chain[Base_Shipping_Cost_USD], 2500)</f>
        <v>2109</v>
      </c>
      <c r="J117" s="2">
        <f>_xlfn.XLOOKUP(Fact_Sales_Orders[[#This Row],[Clean_Order_Date]], Dim_FX_Rates[Date], Dim_FX_Rates[Baseline_Rate], 1.05, -1)</f>
        <v>1.0617000000000001</v>
      </c>
      <c r="K117" s="2">
        <f>Fact_Sales_Orders[[#This Row],[Total_Base_COGS_EUR]] * Fact_Sales_Orders[[#This Row],[Order_FX_Rate]]</f>
        <v>361338.978</v>
      </c>
      <c r="L117" s="3">
        <f>Fact_Sales_Orders[[#This Row],[Base_Shipping_USD]] * Fact_Sales_Orders[[#This Row],[Quantity_Sold]]</f>
        <v>162393</v>
      </c>
      <c r="M117" s="3">
        <f>Fact_Sales_Orders[[#This Row],[Base_Revenue_USD]] - Fact_Sales_Orders[[#This Row],[Total_COGS_USD]] - Fact_Sales_Orders[[#This Row],[Total_Freight_USD]]</f>
        <v>335188.46199999994</v>
      </c>
      <c r="N117" s="6">
        <f>IFERROR(Fact_Sales_Orders[[#This Row],[Net_Profit_USD]] / Fact_Sales_Orders[[#This Row],[Base_Revenue_USD]], 0)</f>
        <v>0.39024389965617767</v>
      </c>
    </row>
    <row r="118" spans="1:14" x14ac:dyDescent="0.3">
      <c r="A118" t="s">
        <v>155</v>
      </c>
      <c r="B118" s="1">
        <v>45849</v>
      </c>
      <c r="C118" s="4" t="s">
        <v>13</v>
      </c>
      <c r="D118" t="s">
        <v>27</v>
      </c>
      <c r="E118" s="3">
        <v>52</v>
      </c>
      <c r="F118" s="3">
        <v>417664.71</v>
      </c>
      <c r="G118" s="3">
        <f>_xlfn.XLOOKUP(
D118,
Dim_Products_COGS[Product_ID],
Dim_Products_COGS[Base_COGS_EUR],
0
)</f>
        <v>3506</v>
      </c>
      <c r="H118" s="3">
        <f>Fact_Sales_Orders[[#This Row],[Unit_COGS_EUR]] * Fact_Sales_Orders[[#This Row],[Quantity_Sold]]</f>
        <v>182312</v>
      </c>
      <c r="I118" s="3">
        <f>_xlfn.XLOOKUP(Fact_Sales_Orders[[#This Row],[Product_ID]], Dim_Supply_Chain[Product_ID], Dim_Supply_Chain[Base_Shipping_Cost_USD], 2500)</f>
        <v>2109</v>
      </c>
      <c r="J118" s="2">
        <f>_xlfn.XLOOKUP(Fact_Sales_Orders[[#This Row],[Clean_Order_Date]], Dim_FX_Rates[Date], Dim_FX_Rates[Baseline_Rate], 1.05, -1)</f>
        <v>0.82140000000000002</v>
      </c>
      <c r="K118" s="2">
        <f>Fact_Sales_Orders[[#This Row],[Total_Base_COGS_EUR]] * Fact_Sales_Orders[[#This Row],[Order_FX_Rate]]</f>
        <v>149751.07680000001</v>
      </c>
      <c r="L118" s="3">
        <f>Fact_Sales_Orders[[#This Row],[Base_Shipping_USD]] * Fact_Sales_Orders[[#This Row],[Quantity_Sold]]</f>
        <v>109668</v>
      </c>
      <c r="M118" s="3">
        <f>Fact_Sales_Orders[[#This Row],[Base_Revenue_USD]] - Fact_Sales_Orders[[#This Row],[Total_COGS_USD]] - Fact_Sales_Orders[[#This Row],[Total_Freight_USD]]</f>
        <v>158245.63320000004</v>
      </c>
      <c r="N118" s="6">
        <f>IFERROR(Fact_Sales_Orders[[#This Row],[Net_Profit_USD]] / Fact_Sales_Orders[[#This Row],[Base_Revenue_USD]], 0)</f>
        <v>0.37888198215262198</v>
      </c>
    </row>
    <row r="119" spans="1:14" x14ac:dyDescent="0.3">
      <c r="A119" t="s">
        <v>156</v>
      </c>
      <c r="B119" s="1">
        <v>45766</v>
      </c>
      <c r="C119" s="4" t="s">
        <v>13</v>
      </c>
      <c r="D119" t="s">
        <v>61</v>
      </c>
      <c r="E119" s="3">
        <v>198</v>
      </c>
      <c r="F119" s="3">
        <v>1305394.6000000001</v>
      </c>
      <c r="G119" s="3">
        <f>_xlfn.XLOOKUP(
D119,
Dim_Products_COGS[Product_ID],
Dim_Products_COGS[Base_COGS_EUR],
0
)</f>
        <v>2418</v>
      </c>
      <c r="H119" s="3">
        <f>Fact_Sales_Orders[[#This Row],[Unit_COGS_EUR]] * Fact_Sales_Orders[[#This Row],[Quantity_Sold]]</f>
        <v>478764</v>
      </c>
      <c r="I119" s="3">
        <f>_xlfn.XLOOKUP(Fact_Sales_Orders[[#This Row],[Product_ID]], Dim_Supply_Chain[Product_ID], Dim_Supply_Chain[Base_Shipping_Cost_USD], 2500)</f>
        <v>2109</v>
      </c>
      <c r="J119" s="2">
        <f>_xlfn.XLOOKUP(Fact_Sales_Orders[[#This Row],[Clean_Order_Date]], Dim_FX_Rates[Date], Dim_FX_Rates[Baseline_Rate], 1.05, -1)</f>
        <v>1.0345</v>
      </c>
      <c r="K119" s="2">
        <f>Fact_Sales_Orders[[#This Row],[Total_Base_COGS_EUR]] * Fact_Sales_Orders[[#This Row],[Order_FX_Rate]]</f>
        <v>495281.35800000001</v>
      </c>
      <c r="L119" s="3">
        <f>Fact_Sales_Orders[[#This Row],[Base_Shipping_USD]] * Fact_Sales_Orders[[#This Row],[Quantity_Sold]]</f>
        <v>417582</v>
      </c>
      <c r="M119" s="3">
        <f>Fact_Sales_Orders[[#This Row],[Base_Revenue_USD]] - Fact_Sales_Orders[[#This Row],[Total_COGS_USD]] - Fact_Sales_Orders[[#This Row],[Total_Freight_USD]]</f>
        <v>392531.24200000009</v>
      </c>
      <c r="N119" s="6">
        <f>IFERROR(Fact_Sales_Orders[[#This Row],[Net_Profit_USD]] / Fact_Sales_Orders[[#This Row],[Base_Revenue_USD]], 0)</f>
        <v>0.30069929966004155</v>
      </c>
    </row>
    <row r="120" spans="1:14" x14ac:dyDescent="0.3">
      <c r="A120" t="s">
        <v>157</v>
      </c>
      <c r="B120" s="1">
        <v>46029</v>
      </c>
      <c r="C120" s="4" t="s">
        <v>7</v>
      </c>
      <c r="D120" t="s">
        <v>8</v>
      </c>
      <c r="E120" s="3">
        <v>375</v>
      </c>
      <c r="F120" s="3">
        <v>1523159</v>
      </c>
      <c r="G120" s="3">
        <f>_xlfn.XLOOKUP(
D120,
Dim_Products_COGS[Product_ID],
Dim_Products_COGS[Base_COGS_EUR],
0
)</f>
        <v>739</v>
      </c>
      <c r="H120" s="3">
        <f>Fact_Sales_Orders[[#This Row],[Unit_COGS_EUR]] * Fact_Sales_Orders[[#This Row],[Quantity_Sold]]</f>
        <v>277125</v>
      </c>
      <c r="I120" s="3">
        <f>_xlfn.XLOOKUP(Fact_Sales_Orders[[#This Row],[Product_ID]], Dim_Supply_Chain[Product_ID], Dim_Supply_Chain[Base_Shipping_Cost_USD], 2500)</f>
        <v>2109</v>
      </c>
      <c r="J120" s="2">
        <f>_xlfn.XLOOKUP(Fact_Sales_Orders[[#This Row],[Clean_Order_Date]], Dim_FX_Rates[Date], Dim_FX_Rates[Baseline_Rate], 1.05, -1)</f>
        <v>1.0767</v>
      </c>
      <c r="K120" s="2">
        <f>Fact_Sales_Orders[[#This Row],[Total_Base_COGS_EUR]] * Fact_Sales_Orders[[#This Row],[Order_FX_Rate]]</f>
        <v>298380.48749999999</v>
      </c>
      <c r="L120" s="3">
        <f>Fact_Sales_Orders[[#This Row],[Base_Shipping_USD]] * Fact_Sales_Orders[[#This Row],[Quantity_Sold]]</f>
        <v>790875</v>
      </c>
      <c r="M120" s="3">
        <f>Fact_Sales_Orders[[#This Row],[Base_Revenue_USD]] - Fact_Sales_Orders[[#This Row],[Total_COGS_USD]] - Fact_Sales_Orders[[#This Row],[Total_Freight_USD]]</f>
        <v>433903.51249999995</v>
      </c>
      <c r="N120" s="6">
        <f>IFERROR(Fact_Sales_Orders[[#This Row],[Net_Profit_USD]] / Fact_Sales_Orders[[#This Row],[Base_Revenue_USD]], 0)</f>
        <v>0.2848707932001846</v>
      </c>
    </row>
    <row r="121" spans="1:14" x14ac:dyDescent="0.3">
      <c r="A121" t="s">
        <v>158</v>
      </c>
      <c r="B121" s="1">
        <v>45826</v>
      </c>
      <c r="C121" s="4" t="s">
        <v>16</v>
      </c>
      <c r="D121" t="s">
        <v>29</v>
      </c>
      <c r="E121" s="3">
        <v>608</v>
      </c>
      <c r="F121" s="3">
        <v>5310777.22</v>
      </c>
      <c r="G121" s="3">
        <f>_xlfn.XLOOKUP(
D121,
Dim_Products_COGS[Product_ID],
Dim_Products_COGS[Base_COGS_EUR],
0
)</f>
        <v>2418</v>
      </c>
      <c r="H121" s="3">
        <f>Fact_Sales_Orders[[#This Row],[Unit_COGS_EUR]] * Fact_Sales_Orders[[#This Row],[Quantity_Sold]]</f>
        <v>1470144</v>
      </c>
      <c r="I121" s="3">
        <f>_xlfn.XLOOKUP(Fact_Sales_Orders[[#This Row],[Product_ID]], Dim_Supply_Chain[Product_ID], Dim_Supply_Chain[Base_Shipping_Cost_USD], 2500)</f>
        <v>2109</v>
      </c>
      <c r="J121" s="2">
        <f>_xlfn.XLOOKUP(Fact_Sales_Orders[[#This Row],[Clean_Order_Date]], Dim_FX_Rates[Date], Dim_FX_Rates[Baseline_Rate], 1.05, -1)</f>
        <v>1.3440000000000001</v>
      </c>
      <c r="K121" s="2">
        <f>Fact_Sales_Orders[[#This Row],[Total_Base_COGS_EUR]] * Fact_Sales_Orders[[#This Row],[Order_FX_Rate]]</f>
        <v>1975873.5360000001</v>
      </c>
      <c r="L121" s="3">
        <f>Fact_Sales_Orders[[#This Row],[Base_Shipping_USD]] * Fact_Sales_Orders[[#This Row],[Quantity_Sold]]</f>
        <v>1282272</v>
      </c>
      <c r="M121" s="3">
        <f>Fact_Sales_Orders[[#This Row],[Base_Revenue_USD]] - Fact_Sales_Orders[[#This Row],[Total_COGS_USD]] - Fact_Sales_Orders[[#This Row],[Total_Freight_USD]]</f>
        <v>2052631.6839999994</v>
      </c>
      <c r="N121" s="6">
        <f>IFERROR(Fact_Sales_Orders[[#This Row],[Net_Profit_USD]] / Fact_Sales_Orders[[#This Row],[Base_Revenue_USD]], 0)</f>
        <v>0.38650306705955167</v>
      </c>
    </row>
    <row r="122" spans="1:14" x14ac:dyDescent="0.3">
      <c r="A122" t="s">
        <v>159</v>
      </c>
      <c r="B122" s="1">
        <v>46022</v>
      </c>
      <c r="C122" s="4" t="s">
        <v>16</v>
      </c>
      <c r="D122" t="s">
        <v>76</v>
      </c>
      <c r="E122" s="3">
        <v>378</v>
      </c>
      <c r="F122" s="3">
        <v>1813789.92</v>
      </c>
      <c r="G122" s="3">
        <f>_xlfn.XLOOKUP(
D122,
Dim_Products_COGS[Product_ID],
Dim_Products_COGS[Base_COGS_EUR],
0
)</f>
        <v>1289</v>
      </c>
      <c r="H122" s="3">
        <f>Fact_Sales_Orders[[#This Row],[Unit_COGS_EUR]] * Fact_Sales_Orders[[#This Row],[Quantity_Sold]]</f>
        <v>487242</v>
      </c>
      <c r="I122" s="3">
        <f>_xlfn.XLOOKUP(Fact_Sales_Orders[[#This Row],[Product_ID]], Dim_Supply_Chain[Product_ID], Dim_Supply_Chain[Base_Shipping_Cost_USD], 2500)</f>
        <v>2109</v>
      </c>
      <c r="J122" s="2">
        <f>_xlfn.XLOOKUP(Fact_Sales_Orders[[#This Row],[Clean_Order_Date]], Dim_FX_Rates[Date], Dim_FX_Rates[Baseline_Rate], 1.05, -1)</f>
        <v>0.67600000000000005</v>
      </c>
      <c r="K122" s="2">
        <f>Fact_Sales_Orders[[#This Row],[Total_Base_COGS_EUR]] * Fact_Sales_Orders[[#This Row],[Order_FX_Rate]]</f>
        <v>329375.592</v>
      </c>
      <c r="L122" s="3">
        <f>Fact_Sales_Orders[[#This Row],[Base_Shipping_USD]] * Fact_Sales_Orders[[#This Row],[Quantity_Sold]]</f>
        <v>797202</v>
      </c>
      <c r="M122" s="3">
        <f>Fact_Sales_Orders[[#This Row],[Base_Revenue_USD]] - Fact_Sales_Orders[[#This Row],[Total_COGS_USD]] - Fact_Sales_Orders[[#This Row],[Total_Freight_USD]]</f>
        <v>687212.32799999998</v>
      </c>
      <c r="N122" s="6">
        <f>IFERROR(Fact_Sales_Orders[[#This Row],[Net_Profit_USD]] / Fact_Sales_Orders[[#This Row],[Base_Revenue_USD]], 0)</f>
        <v>0.37888198650922045</v>
      </c>
    </row>
    <row r="123" spans="1:14" x14ac:dyDescent="0.3">
      <c r="A123" t="s">
        <v>160</v>
      </c>
      <c r="B123" s="1">
        <v>45940</v>
      </c>
      <c r="C123" s="4" t="s">
        <v>13</v>
      </c>
      <c r="D123" t="s">
        <v>114</v>
      </c>
      <c r="E123" s="3">
        <v>631</v>
      </c>
      <c r="F123" s="3">
        <v>5037305.9000000004</v>
      </c>
      <c r="G123" s="3">
        <f>_xlfn.XLOOKUP(
D123,
Dim_Products_COGS[Product_ID],
Dim_Products_COGS[Base_COGS_EUR],
0
)</f>
        <v>4420</v>
      </c>
      <c r="H123" s="3">
        <f>Fact_Sales_Orders[[#This Row],[Unit_COGS_EUR]] * Fact_Sales_Orders[[#This Row],[Quantity_Sold]]</f>
        <v>2789020</v>
      </c>
      <c r="I123" s="3">
        <f>_xlfn.XLOOKUP(Fact_Sales_Orders[[#This Row],[Product_ID]], Dim_Supply_Chain[Product_ID], Dim_Supply_Chain[Base_Shipping_Cost_USD], 2500)</f>
        <v>2109</v>
      </c>
      <c r="J123" s="2">
        <f>_xlfn.XLOOKUP(Fact_Sales_Orders[[#This Row],[Clean_Order_Date]], Dim_FX_Rates[Date], Dim_FX_Rates[Baseline_Rate], 1.05, -1)</f>
        <v>0.63090000000000002</v>
      </c>
      <c r="K123" s="2">
        <f>Fact_Sales_Orders[[#This Row],[Total_Base_COGS_EUR]] * Fact_Sales_Orders[[#This Row],[Order_FX_Rate]]</f>
        <v>1759592.7180000001</v>
      </c>
      <c r="L123" s="3">
        <f>Fact_Sales_Orders[[#This Row],[Base_Shipping_USD]] * Fact_Sales_Orders[[#This Row],[Quantity_Sold]]</f>
        <v>1330779</v>
      </c>
      <c r="M123" s="3">
        <f>Fact_Sales_Orders[[#This Row],[Base_Revenue_USD]] - Fact_Sales_Orders[[#This Row],[Total_COGS_USD]] - Fact_Sales_Orders[[#This Row],[Total_Freight_USD]]</f>
        <v>1946934.182</v>
      </c>
      <c r="N123" s="6">
        <f>IFERROR(Fact_Sales_Orders[[#This Row],[Net_Profit_USD]] / Fact_Sales_Orders[[#This Row],[Base_Revenue_USD]], 0)</f>
        <v>0.38650306744325374</v>
      </c>
    </row>
    <row r="124" spans="1:14" x14ac:dyDescent="0.3">
      <c r="A124" t="s">
        <v>161</v>
      </c>
      <c r="B124" s="1">
        <v>46115</v>
      </c>
      <c r="C124" s="4" t="s">
        <v>7</v>
      </c>
      <c r="D124" t="s">
        <v>114</v>
      </c>
      <c r="E124" s="3">
        <v>803</v>
      </c>
      <c r="F124" s="3">
        <v>8492742</v>
      </c>
      <c r="G124" s="3">
        <f>_xlfn.XLOOKUP(
D124,
Dim_Products_COGS[Product_ID],
Dim_Products_COGS[Base_COGS_EUR],
0
)</f>
        <v>4420</v>
      </c>
      <c r="H124" s="3">
        <f>Fact_Sales_Orders[[#This Row],[Unit_COGS_EUR]] * Fact_Sales_Orders[[#This Row],[Quantity_Sold]]</f>
        <v>3549260</v>
      </c>
      <c r="I124" s="3">
        <f>_xlfn.XLOOKUP(Fact_Sales_Orders[[#This Row],[Product_ID]], Dim_Supply_Chain[Product_ID], Dim_Supply_Chain[Base_Shipping_Cost_USD], 2500)</f>
        <v>2109</v>
      </c>
      <c r="J124" s="2">
        <f>_xlfn.XLOOKUP(Fact_Sales_Orders[[#This Row],[Clean_Order_Date]], Dim_FX_Rates[Date], Dim_FX_Rates[Baseline_Rate], 1.05, -1)</f>
        <v>1.1074999999999999</v>
      </c>
      <c r="K124" s="2">
        <f>Fact_Sales_Orders[[#This Row],[Total_Base_COGS_EUR]] * Fact_Sales_Orders[[#This Row],[Order_FX_Rate]]</f>
        <v>3930805.4499999997</v>
      </c>
      <c r="L124" s="3">
        <f>Fact_Sales_Orders[[#This Row],[Base_Shipping_USD]] * Fact_Sales_Orders[[#This Row],[Quantity_Sold]]</f>
        <v>1693527</v>
      </c>
      <c r="M124" s="3">
        <f>Fact_Sales_Orders[[#This Row],[Base_Revenue_USD]] - Fact_Sales_Orders[[#This Row],[Total_COGS_USD]] - Fact_Sales_Orders[[#This Row],[Total_Freight_USD]]</f>
        <v>2868409.5500000007</v>
      </c>
      <c r="N124" s="6">
        <f>IFERROR(Fact_Sales_Orders[[#This Row],[Net_Profit_USD]] / Fact_Sales_Orders[[#This Row],[Base_Revenue_USD]], 0)</f>
        <v>0.3377483444098503</v>
      </c>
    </row>
    <row r="125" spans="1:14" x14ac:dyDescent="0.3">
      <c r="A125" t="s">
        <v>162</v>
      </c>
      <c r="B125" s="1">
        <v>46008</v>
      </c>
      <c r="C125" s="4" t="s">
        <v>13</v>
      </c>
      <c r="D125" t="s">
        <v>51</v>
      </c>
      <c r="E125" s="3">
        <v>173</v>
      </c>
      <c r="F125" s="3">
        <v>1651243.17</v>
      </c>
      <c r="G125" s="3">
        <f>_xlfn.XLOOKUP(
D125,
Dim_Products_COGS[Product_ID],
Dim_Products_COGS[Base_COGS_EUR],
0
)</f>
        <v>4717</v>
      </c>
      <c r="H125" s="3">
        <f>Fact_Sales_Orders[[#This Row],[Unit_COGS_EUR]] * Fact_Sales_Orders[[#This Row],[Quantity_Sold]]</f>
        <v>816041</v>
      </c>
      <c r="I125" s="3">
        <f>_xlfn.XLOOKUP(Fact_Sales_Orders[[#This Row],[Product_ID]], Dim_Supply_Chain[Product_ID], Dim_Supply_Chain[Base_Shipping_Cost_USD], 2500)</f>
        <v>1088</v>
      </c>
      <c r="J125" s="2">
        <f>_xlfn.XLOOKUP(Fact_Sales_Orders[[#This Row],[Clean_Order_Date]], Dim_FX_Rates[Date], Dim_FX_Rates[Baseline_Rate], 1.05, -1)</f>
        <v>1.198</v>
      </c>
      <c r="K125" s="2">
        <f>Fact_Sales_Orders[[#This Row],[Total_Base_COGS_EUR]] * Fact_Sales_Orders[[#This Row],[Order_FX_Rate]]</f>
        <v>977617.11800000002</v>
      </c>
      <c r="L125" s="3">
        <f>Fact_Sales_Orders[[#This Row],[Base_Shipping_USD]] * Fact_Sales_Orders[[#This Row],[Quantity_Sold]]</f>
        <v>188224</v>
      </c>
      <c r="M125" s="3">
        <f>Fact_Sales_Orders[[#This Row],[Base_Revenue_USD]] - Fact_Sales_Orders[[#This Row],[Total_COGS_USD]] - Fact_Sales_Orders[[#This Row],[Total_Freight_USD]]</f>
        <v>485402.05199999991</v>
      </c>
      <c r="N125" s="6">
        <f>IFERROR(Fact_Sales_Orders[[#This Row],[Net_Profit_USD]] / Fact_Sales_Orders[[#This Row],[Base_Revenue_USD]], 0)</f>
        <v>0.29396158047394066</v>
      </c>
    </row>
    <row r="126" spans="1:14" x14ac:dyDescent="0.3">
      <c r="A126" t="s">
        <v>163</v>
      </c>
      <c r="B126" s="1">
        <v>46104</v>
      </c>
      <c r="C126" s="4" t="s">
        <v>7</v>
      </c>
      <c r="D126" t="s">
        <v>96</v>
      </c>
      <c r="E126" s="3">
        <v>51</v>
      </c>
      <c r="F126" s="3">
        <v>304910.88</v>
      </c>
      <c r="G126" s="3">
        <f>_xlfn.XLOOKUP(
D126,
Dim_Products_COGS[Product_ID],
Dim_Products_COGS[Base_COGS_EUR],
0
)</f>
        <v>2914</v>
      </c>
      <c r="H126" s="3">
        <f>Fact_Sales_Orders[[#This Row],[Unit_COGS_EUR]] * Fact_Sales_Orders[[#This Row],[Quantity_Sold]]</f>
        <v>148614</v>
      </c>
      <c r="I126" s="3">
        <f>_xlfn.XLOOKUP(Fact_Sales_Orders[[#This Row],[Product_ID]], Dim_Supply_Chain[Product_ID], Dim_Supply_Chain[Base_Shipping_Cost_USD], 2500)</f>
        <v>2109</v>
      </c>
      <c r="J126" s="2">
        <f>_xlfn.XLOOKUP(Fact_Sales_Orders[[#This Row],[Clean_Order_Date]], Dim_FX_Rates[Date], Dim_FX_Rates[Baseline_Rate], 1.05, -1)</f>
        <v>0.98599999999999999</v>
      </c>
      <c r="K126" s="2">
        <f>Fact_Sales_Orders[[#This Row],[Total_Base_COGS_EUR]] * Fact_Sales_Orders[[#This Row],[Order_FX_Rate]]</f>
        <v>146533.40400000001</v>
      </c>
      <c r="L126" s="3">
        <f>Fact_Sales_Orders[[#This Row],[Base_Shipping_USD]] * Fact_Sales_Orders[[#This Row],[Quantity_Sold]]</f>
        <v>107559</v>
      </c>
      <c r="M126" s="3">
        <f>Fact_Sales_Orders[[#This Row],[Base_Revenue_USD]] - Fact_Sales_Orders[[#This Row],[Total_COGS_USD]] - Fact_Sales_Orders[[#This Row],[Total_Freight_USD]]</f>
        <v>50818.475999999995</v>
      </c>
      <c r="N126" s="6">
        <f>IFERROR(Fact_Sales_Orders[[#This Row],[Net_Profit_USD]] / Fact_Sales_Orders[[#This Row],[Base_Revenue_USD]], 0)</f>
        <v>0.16666665354807933</v>
      </c>
    </row>
    <row r="127" spans="1:14" x14ac:dyDescent="0.3">
      <c r="A127" t="s">
        <v>164</v>
      </c>
      <c r="B127" s="1">
        <v>45992</v>
      </c>
      <c r="C127" s="4" t="s">
        <v>16</v>
      </c>
      <c r="D127" t="s">
        <v>17</v>
      </c>
      <c r="E127" s="3">
        <v>939</v>
      </c>
      <c r="F127" s="3">
        <v>8775726.3900000006</v>
      </c>
      <c r="G127" s="3">
        <f>_xlfn.XLOOKUP(
D127,
Dim_Products_COGS[Product_ID],
Dim_Products_COGS[Base_COGS_EUR],
0
)</f>
        <v>4299</v>
      </c>
      <c r="H127" s="3">
        <f>Fact_Sales_Orders[[#This Row],[Unit_COGS_EUR]] * Fact_Sales_Orders[[#This Row],[Quantity_Sold]]</f>
        <v>4036761</v>
      </c>
      <c r="I127" s="3">
        <f>_xlfn.XLOOKUP(Fact_Sales_Orders[[#This Row],[Product_ID]], Dim_Supply_Chain[Product_ID], Dim_Supply_Chain[Base_Shipping_Cost_USD], 2500)</f>
        <v>2109</v>
      </c>
      <c r="J127" s="2">
        <f>_xlfn.XLOOKUP(Fact_Sales_Orders[[#This Row],[Clean_Order_Date]], Dim_FX_Rates[Date], Dim_FX_Rates[Baseline_Rate], 1.05, -1)</f>
        <v>0.98829999999999996</v>
      </c>
      <c r="K127" s="2">
        <f>Fact_Sales_Orders[[#This Row],[Total_Base_COGS_EUR]] * Fact_Sales_Orders[[#This Row],[Order_FX_Rate]]</f>
        <v>3989530.8962999997</v>
      </c>
      <c r="L127" s="3">
        <f>Fact_Sales_Orders[[#This Row],[Base_Shipping_USD]] * Fact_Sales_Orders[[#This Row],[Quantity_Sold]]</f>
        <v>1980351</v>
      </c>
      <c r="M127" s="3">
        <f>Fact_Sales_Orders[[#This Row],[Base_Revenue_USD]] - Fact_Sales_Orders[[#This Row],[Total_COGS_USD]] - Fact_Sales_Orders[[#This Row],[Total_Freight_USD]]</f>
        <v>2805844.4937000014</v>
      </c>
      <c r="N127" s="6">
        <f>IFERROR(Fact_Sales_Orders[[#This Row],[Net_Profit_USD]] / Fact_Sales_Orders[[#This Row],[Base_Revenue_USD]], 0)</f>
        <v>0.31972789134552781</v>
      </c>
    </row>
    <row r="128" spans="1:14" x14ac:dyDescent="0.3">
      <c r="A128" t="s">
        <v>165</v>
      </c>
      <c r="B128" s="1">
        <v>45914</v>
      </c>
      <c r="C128" s="4" t="s">
        <v>7</v>
      </c>
      <c r="D128" t="s">
        <v>61</v>
      </c>
      <c r="E128" s="3">
        <v>245</v>
      </c>
      <c r="F128" s="3">
        <v>1238149.32</v>
      </c>
      <c r="G128" s="3">
        <f>_xlfn.XLOOKUP(
D128,
Dim_Products_COGS[Product_ID],
Dim_Products_COGS[Base_COGS_EUR],
0
)</f>
        <v>2418</v>
      </c>
      <c r="H128" s="3">
        <f>Fact_Sales_Orders[[#This Row],[Unit_COGS_EUR]] * Fact_Sales_Orders[[#This Row],[Quantity_Sold]]</f>
        <v>592410</v>
      </c>
      <c r="I128" s="3">
        <f>_xlfn.XLOOKUP(Fact_Sales_Orders[[#This Row],[Product_ID]], Dim_Supply_Chain[Product_ID], Dim_Supply_Chain[Base_Shipping_Cost_USD], 2500)</f>
        <v>2109</v>
      </c>
      <c r="J128" s="2">
        <f>_xlfn.XLOOKUP(Fact_Sales_Orders[[#This Row],[Clean_Order_Date]], Dim_FX_Rates[Date], Dim_FX_Rates[Baseline_Rate], 1.05, -1)</f>
        <v>0.73550000000000004</v>
      </c>
      <c r="K128" s="2">
        <f>Fact_Sales_Orders[[#This Row],[Total_Base_COGS_EUR]] * Fact_Sales_Orders[[#This Row],[Order_FX_Rate]]</f>
        <v>435717.55500000005</v>
      </c>
      <c r="L128" s="3">
        <f>Fact_Sales_Orders[[#This Row],[Base_Shipping_USD]] * Fact_Sales_Orders[[#This Row],[Quantity_Sold]]</f>
        <v>516705</v>
      </c>
      <c r="M128" s="3">
        <f>Fact_Sales_Orders[[#This Row],[Base_Revenue_USD]] - Fact_Sales_Orders[[#This Row],[Total_COGS_USD]] - Fact_Sales_Orders[[#This Row],[Total_Freight_USD]]</f>
        <v>285726.76500000001</v>
      </c>
      <c r="N128" s="6">
        <f>IFERROR(Fact_Sales_Orders[[#This Row],[Net_Profit_USD]] / Fact_Sales_Orders[[#This Row],[Base_Revenue_USD]], 0)</f>
        <v>0.23076922983731882</v>
      </c>
    </row>
    <row r="129" spans="1:14" x14ac:dyDescent="0.3">
      <c r="A129" t="s">
        <v>166</v>
      </c>
      <c r="B129" s="1">
        <v>46003</v>
      </c>
      <c r="C129" s="4" t="s">
        <v>7</v>
      </c>
      <c r="D129" t="s">
        <v>58</v>
      </c>
      <c r="E129" s="3">
        <v>614</v>
      </c>
      <c r="F129" s="3">
        <v>3648748.07</v>
      </c>
      <c r="G129" s="3">
        <f>_xlfn.XLOOKUP(
D129,
Dim_Products_COGS[Product_ID],
Dim_Products_COGS[Base_COGS_EUR],
0
)</f>
        <v>2039</v>
      </c>
      <c r="H129" s="3">
        <f>Fact_Sales_Orders[[#This Row],[Unit_COGS_EUR]] * Fact_Sales_Orders[[#This Row],[Quantity_Sold]]</f>
        <v>1251946</v>
      </c>
      <c r="I129" s="3">
        <f>_xlfn.XLOOKUP(Fact_Sales_Orders[[#This Row],[Product_ID]], Dim_Supply_Chain[Product_ID], Dim_Supply_Chain[Base_Shipping_Cost_USD], 2500)</f>
        <v>2109</v>
      </c>
      <c r="J129" s="2">
        <f>_xlfn.XLOOKUP(Fact_Sales_Orders[[#This Row],[Clean_Order_Date]], Dim_FX_Rates[Date], Dim_FX_Rates[Baseline_Rate], 1.05, -1)</f>
        <v>0.93489999999999995</v>
      </c>
      <c r="K129" s="2">
        <f>Fact_Sales_Orders[[#This Row],[Total_Base_COGS_EUR]] * Fact_Sales_Orders[[#This Row],[Order_FX_Rate]]</f>
        <v>1170444.3154</v>
      </c>
      <c r="L129" s="3">
        <f>Fact_Sales_Orders[[#This Row],[Base_Shipping_USD]] * Fact_Sales_Orders[[#This Row],[Quantity_Sold]]</f>
        <v>1294926</v>
      </c>
      <c r="M129" s="3">
        <f>Fact_Sales_Orders[[#This Row],[Base_Revenue_USD]] - Fact_Sales_Orders[[#This Row],[Total_COGS_USD]] - Fact_Sales_Orders[[#This Row],[Total_Freight_USD]]</f>
        <v>1183377.7545999996</v>
      </c>
      <c r="N129" s="6">
        <f>IFERROR(Fact_Sales_Orders[[#This Row],[Net_Profit_USD]] / Fact_Sales_Orders[[#This Row],[Base_Revenue_USD]], 0)</f>
        <v>0.32432432491838215</v>
      </c>
    </row>
    <row r="130" spans="1:14" x14ac:dyDescent="0.3">
      <c r="A130" t="s">
        <v>167</v>
      </c>
      <c r="B130" s="1">
        <v>45782</v>
      </c>
      <c r="C130" s="4" t="s">
        <v>13</v>
      </c>
      <c r="D130" t="s">
        <v>35</v>
      </c>
      <c r="E130" s="3">
        <v>616</v>
      </c>
      <c r="F130" s="3">
        <v>3754710.26</v>
      </c>
      <c r="G130" s="3">
        <f>_xlfn.XLOOKUP(
D130,
Dim_Products_COGS[Product_ID],
Dim_Products_COGS[Base_COGS_EUR],
0
)</f>
        <v>1530</v>
      </c>
      <c r="H130" s="3">
        <f>Fact_Sales_Orders[[#This Row],[Unit_COGS_EUR]] * Fact_Sales_Orders[[#This Row],[Quantity_Sold]]</f>
        <v>942480</v>
      </c>
      <c r="I130" s="3">
        <f>_xlfn.XLOOKUP(Fact_Sales_Orders[[#This Row],[Product_ID]], Dim_Supply_Chain[Product_ID], Dim_Supply_Chain[Base_Shipping_Cost_USD], 2500)</f>
        <v>2109</v>
      </c>
      <c r="J130" s="2">
        <f>_xlfn.XLOOKUP(Fact_Sales_Orders[[#This Row],[Clean_Order_Date]], Dim_FX_Rates[Date], Dim_FX_Rates[Baseline_Rate], 1.05, -1)</f>
        <v>1.2254</v>
      </c>
      <c r="K130" s="2">
        <f>Fact_Sales_Orders[[#This Row],[Total_Base_COGS_EUR]] * Fact_Sales_Orders[[#This Row],[Order_FX_Rate]]</f>
        <v>1154914.9920000001</v>
      </c>
      <c r="L130" s="3">
        <f>Fact_Sales_Orders[[#This Row],[Base_Shipping_USD]] * Fact_Sales_Orders[[#This Row],[Quantity_Sold]]</f>
        <v>1299144</v>
      </c>
      <c r="M130" s="3">
        <f>Fact_Sales_Orders[[#This Row],[Base_Revenue_USD]] - Fact_Sales_Orders[[#This Row],[Total_COGS_USD]] - Fact_Sales_Orders[[#This Row],[Total_Freight_USD]]</f>
        <v>1300651.2679999997</v>
      </c>
      <c r="N130" s="6">
        <f>IFERROR(Fact_Sales_Orders[[#This Row],[Net_Profit_USD]] / Fact_Sales_Orders[[#This Row],[Base_Revenue_USD]], 0)</f>
        <v>0.34640522914809402</v>
      </c>
    </row>
    <row r="131" spans="1:14" x14ac:dyDescent="0.3">
      <c r="A131" t="s">
        <v>168</v>
      </c>
      <c r="B131" s="1">
        <v>46117</v>
      </c>
      <c r="C131" s="4" t="s">
        <v>7</v>
      </c>
      <c r="D131" t="s">
        <v>96</v>
      </c>
      <c r="E131" s="3">
        <v>905</v>
      </c>
      <c r="F131" s="3">
        <v>5132275.01</v>
      </c>
      <c r="G131" s="3">
        <f>_xlfn.XLOOKUP(
D131,
Dim_Products_COGS[Product_ID],
Dim_Products_COGS[Base_COGS_EUR],
0
)</f>
        <v>2914</v>
      </c>
      <c r="H131" s="3">
        <f>Fact_Sales_Orders[[#This Row],[Unit_COGS_EUR]] * Fact_Sales_Orders[[#This Row],[Quantity_Sold]]</f>
        <v>2637170</v>
      </c>
      <c r="I131" s="3">
        <f>_xlfn.XLOOKUP(Fact_Sales_Orders[[#This Row],[Product_ID]], Dim_Supply_Chain[Product_ID], Dim_Supply_Chain[Base_Shipping_Cost_USD], 2500)</f>
        <v>2109</v>
      </c>
      <c r="J131" s="2">
        <f>_xlfn.XLOOKUP(Fact_Sales_Orders[[#This Row],[Clean_Order_Date]], Dim_FX_Rates[Date], Dim_FX_Rates[Baseline_Rate], 1.05, -1)</f>
        <v>0.82079999999999997</v>
      </c>
      <c r="K131" s="2">
        <f>Fact_Sales_Orders[[#This Row],[Total_Base_COGS_EUR]] * Fact_Sales_Orders[[#This Row],[Order_FX_Rate]]</f>
        <v>2164589.1359999999</v>
      </c>
      <c r="L131" s="3">
        <f>Fact_Sales_Orders[[#This Row],[Base_Shipping_USD]] * Fact_Sales_Orders[[#This Row],[Quantity_Sold]]</f>
        <v>1908645</v>
      </c>
      <c r="M131" s="3">
        <f>Fact_Sales_Orders[[#This Row],[Base_Revenue_USD]] - Fact_Sales_Orders[[#This Row],[Total_COGS_USD]] - Fact_Sales_Orders[[#This Row],[Total_Freight_USD]]</f>
        <v>1059040.8739999998</v>
      </c>
      <c r="N131" s="6">
        <f>IFERROR(Fact_Sales_Orders[[#This Row],[Net_Profit_USD]] / Fact_Sales_Orders[[#This Row],[Base_Revenue_USD]], 0)</f>
        <v>0.20634920613889704</v>
      </c>
    </row>
    <row r="132" spans="1:14" x14ac:dyDescent="0.3">
      <c r="A132" t="s">
        <v>169</v>
      </c>
      <c r="B132" s="1">
        <v>45803</v>
      </c>
      <c r="C132" s="4" t="s">
        <v>7</v>
      </c>
      <c r="D132" t="s">
        <v>45</v>
      </c>
      <c r="E132" s="3">
        <v>203</v>
      </c>
      <c r="F132" s="3">
        <v>3151138.41</v>
      </c>
      <c r="G132" s="3">
        <f>_xlfn.XLOOKUP(
D132,
Dim_Products_COGS[Product_ID],
Dim_Products_COGS[Base_COGS_EUR],
0
)</f>
        <v>4853</v>
      </c>
      <c r="H132" s="3">
        <f>Fact_Sales_Orders[[#This Row],[Unit_COGS_EUR]] * Fact_Sales_Orders[[#This Row],[Quantity_Sold]]</f>
        <v>985159</v>
      </c>
      <c r="I132" s="3">
        <f>_xlfn.XLOOKUP(Fact_Sales_Orders[[#This Row],[Product_ID]], Dim_Supply_Chain[Product_ID], Dim_Supply_Chain[Base_Shipping_Cost_USD], 2500)</f>
        <v>1974</v>
      </c>
      <c r="J132" s="2">
        <f>_xlfn.XLOOKUP(Fact_Sales_Orders[[#This Row],[Clean_Order_Date]], Dim_FX_Rates[Date], Dim_FX_Rates[Baseline_Rate], 1.05, -1)</f>
        <v>1.3932</v>
      </c>
      <c r="K132" s="2">
        <f>Fact_Sales_Orders[[#This Row],[Total_Base_COGS_EUR]] * Fact_Sales_Orders[[#This Row],[Order_FX_Rate]]</f>
        <v>1372523.5188</v>
      </c>
      <c r="L132" s="3">
        <f>Fact_Sales_Orders[[#This Row],[Base_Shipping_USD]] * Fact_Sales_Orders[[#This Row],[Quantity_Sold]]</f>
        <v>400722</v>
      </c>
      <c r="M132" s="3">
        <f>Fact_Sales_Orders[[#This Row],[Base_Revenue_USD]] - Fact_Sales_Orders[[#This Row],[Total_COGS_USD]] - Fact_Sales_Orders[[#This Row],[Total_Freight_USD]]</f>
        <v>1377892.8912000002</v>
      </c>
      <c r="N132" s="6">
        <f>IFERROR(Fact_Sales_Orders[[#This Row],[Net_Profit_USD]] / Fact_Sales_Orders[[#This Row],[Base_Revenue_USD]], 0)</f>
        <v>0.43726828590813949</v>
      </c>
    </row>
    <row r="133" spans="1:14" x14ac:dyDescent="0.3">
      <c r="A133" t="s">
        <v>170</v>
      </c>
      <c r="B133" s="1">
        <v>46010</v>
      </c>
      <c r="C133" s="4" t="s">
        <v>7</v>
      </c>
      <c r="D133" t="s">
        <v>96</v>
      </c>
      <c r="E133" s="3">
        <v>119</v>
      </c>
      <c r="F133" s="3">
        <v>984921.33</v>
      </c>
      <c r="G133" s="3">
        <f>_xlfn.XLOOKUP(
D133,
Dim_Products_COGS[Product_ID],
Dim_Products_COGS[Base_COGS_EUR],
0
)</f>
        <v>2914</v>
      </c>
      <c r="H133" s="3">
        <f>Fact_Sales_Orders[[#This Row],[Unit_COGS_EUR]] * Fact_Sales_Orders[[#This Row],[Quantity_Sold]]</f>
        <v>346766</v>
      </c>
      <c r="I133" s="3">
        <f>_xlfn.XLOOKUP(Fact_Sales_Orders[[#This Row],[Product_ID]], Dim_Supply_Chain[Product_ID], Dim_Supply_Chain[Base_Shipping_Cost_USD], 2500)</f>
        <v>2109</v>
      </c>
      <c r="J133" s="2">
        <f>_xlfn.XLOOKUP(Fact_Sales_Orders[[#This Row],[Clean_Order_Date]], Dim_FX_Rates[Date], Dim_FX_Rates[Baseline_Rate], 1.05, -1)</f>
        <v>0.85419999999999996</v>
      </c>
      <c r="K133" s="2">
        <f>Fact_Sales_Orders[[#This Row],[Total_Base_COGS_EUR]] * Fact_Sales_Orders[[#This Row],[Order_FX_Rate]]</f>
        <v>296207.5172</v>
      </c>
      <c r="L133" s="3">
        <f>Fact_Sales_Orders[[#This Row],[Base_Shipping_USD]] * Fact_Sales_Orders[[#This Row],[Quantity_Sold]]</f>
        <v>250971</v>
      </c>
      <c r="M133" s="3">
        <f>Fact_Sales_Orders[[#This Row],[Base_Revenue_USD]] - Fact_Sales_Orders[[#This Row],[Total_COGS_USD]] - Fact_Sales_Orders[[#This Row],[Total_Freight_USD]]</f>
        <v>437742.81279999996</v>
      </c>
      <c r="N133" s="6">
        <f>IFERROR(Fact_Sales_Orders[[#This Row],[Net_Profit_USD]] / Fact_Sales_Orders[[#This Row],[Base_Revenue_USD]], 0)</f>
        <v>0.44444444390294602</v>
      </c>
    </row>
    <row r="134" spans="1:14" x14ac:dyDescent="0.3">
      <c r="A134" t="s">
        <v>171</v>
      </c>
      <c r="B134" s="1">
        <v>45792</v>
      </c>
      <c r="C134" s="4" t="s">
        <v>16</v>
      </c>
      <c r="D134" t="s">
        <v>172</v>
      </c>
      <c r="E134" s="3">
        <v>633</v>
      </c>
      <c r="F134" s="3">
        <v>3831370.33</v>
      </c>
      <c r="G134" s="3">
        <f>_xlfn.XLOOKUP(
D134,
Dim_Products_COGS[Product_ID],
Dim_Products_COGS[Base_COGS_EUR],
0
)</f>
        <v>3677</v>
      </c>
      <c r="H134" s="3">
        <f>Fact_Sales_Orders[[#This Row],[Unit_COGS_EUR]] * Fact_Sales_Orders[[#This Row],[Quantity_Sold]]</f>
        <v>2327541</v>
      </c>
      <c r="I134" s="3">
        <f>_xlfn.XLOOKUP(Fact_Sales_Orders[[#This Row],[Product_ID]], Dim_Supply_Chain[Product_ID], Dim_Supply_Chain[Base_Shipping_Cost_USD], 2500)</f>
        <v>263</v>
      </c>
      <c r="J134" s="2">
        <f>_xlfn.XLOOKUP(Fact_Sales_Orders[[#This Row],[Clean_Order_Date]], Dim_FX_Rates[Date], Dim_FX_Rates[Baseline_Rate], 1.05, -1)</f>
        <v>0.67159999999999997</v>
      </c>
      <c r="K134" s="2">
        <f>Fact_Sales_Orders[[#This Row],[Total_Base_COGS_EUR]] * Fact_Sales_Orders[[#This Row],[Order_FX_Rate]]</f>
        <v>1563176.5355999998</v>
      </c>
      <c r="L134" s="3">
        <f>Fact_Sales_Orders[[#This Row],[Base_Shipping_USD]] * Fact_Sales_Orders[[#This Row],[Quantity_Sold]]</f>
        <v>166479</v>
      </c>
      <c r="M134" s="3">
        <f>Fact_Sales_Orders[[#This Row],[Base_Revenue_USD]] - Fact_Sales_Orders[[#This Row],[Total_COGS_USD]] - Fact_Sales_Orders[[#This Row],[Total_Freight_USD]]</f>
        <v>2101714.7944</v>
      </c>
      <c r="N134" s="6">
        <f>IFERROR(Fact_Sales_Orders[[#This Row],[Net_Profit_USD]] / Fact_Sales_Orders[[#This Row],[Base_Revenue_USD]], 0)</f>
        <v>0.54855433262176978</v>
      </c>
    </row>
    <row r="135" spans="1:14" x14ac:dyDescent="0.3">
      <c r="A135" t="s">
        <v>173</v>
      </c>
      <c r="B135" s="1">
        <v>45795</v>
      </c>
      <c r="C135" s="4" t="s">
        <v>13</v>
      </c>
      <c r="D135" t="s">
        <v>102</v>
      </c>
      <c r="E135" s="3">
        <v>764</v>
      </c>
      <c r="F135" s="3">
        <v>7021591.3200000003</v>
      </c>
      <c r="G135" s="3">
        <f>_xlfn.XLOOKUP(
D135,
Dim_Products_COGS[Product_ID],
Dim_Products_COGS[Base_COGS_EUR],
0
)</f>
        <v>2418</v>
      </c>
      <c r="H135" s="3">
        <f>Fact_Sales_Orders[[#This Row],[Unit_COGS_EUR]] * Fact_Sales_Orders[[#This Row],[Quantity_Sold]]</f>
        <v>1847352</v>
      </c>
      <c r="I135" s="3">
        <f>_xlfn.XLOOKUP(Fact_Sales_Orders[[#This Row],[Product_ID]], Dim_Supply_Chain[Product_ID], Dim_Supply_Chain[Base_Shipping_Cost_USD], 2500)</f>
        <v>2109</v>
      </c>
      <c r="J135" s="2">
        <f>_xlfn.XLOOKUP(Fact_Sales_Orders[[#This Row],[Clean_Order_Date]], Dim_FX_Rates[Date], Dim_FX_Rates[Baseline_Rate], 1.05, -1)</f>
        <v>1.2394000000000001</v>
      </c>
      <c r="K135" s="2">
        <f>Fact_Sales_Orders[[#This Row],[Total_Base_COGS_EUR]] * Fact_Sales_Orders[[#This Row],[Order_FX_Rate]]</f>
        <v>2289608.0688</v>
      </c>
      <c r="L135" s="3">
        <f>Fact_Sales_Orders[[#This Row],[Base_Shipping_USD]] * Fact_Sales_Orders[[#This Row],[Quantity_Sold]]</f>
        <v>1611276</v>
      </c>
      <c r="M135" s="3">
        <f>Fact_Sales_Orders[[#This Row],[Base_Revenue_USD]] - Fact_Sales_Orders[[#This Row],[Total_COGS_USD]] - Fact_Sales_Orders[[#This Row],[Total_Freight_USD]]</f>
        <v>3120707.2511999998</v>
      </c>
      <c r="N135" s="6">
        <f>IFERROR(Fact_Sales_Orders[[#This Row],[Net_Profit_USD]] / Fact_Sales_Orders[[#This Row],[Base_Revenue_USD]], 0)</f>
        <v>0.44444444414061962</v>
      </c>
    </row>
    <row r="136" spans="1:14" x14ac:dyDescent="0.3">
      <c r="A136" t="s">
        <v>174</v>
      </c>
      <c r="B136" s="1">
        <v>45695</v>
      </c>
      <c r="C136" s="4" t="s">
        <v>10</v>
      </c>
      <c r="D136" t="s">
        <v>27</v>
      </c>
      <c r="E136" s="3">
        <v>952</v>
      </c>
      <c r="F136" s="3">
        <v>6864780.6299999999</v>
      </c>
      <c r="G136" s="3">
        <f>_xlfn.XLOOKUP(
D136,
Dim_Products_COGS[Product_ID],
Dim_Products_COGS[Base_COGS_EUR],
0
)</f>
        <v>3506</v>
      </c>
      <c r="H136" s="3">
        <f>Fact_Sales_Orders[[#This Row],[Unit_COGS_EUR]] * Fact_Sales_Orders[[#This Row],[Quantity_Sold]]</f>
        <v>3337712</v>
      </c>
      <c r="I136" s="3">
        <f>_xlfn.XLOOKUP(Fact_Sales_Orders[[#This Row],[Product_ID]], Dim_Supply_Chain[Product_ID], Dim_Supply_Chain[Base_Shipping_Cost_USD], 2500)</f>
        <v>2109</v>
      </c>
      <c r="J136" s="2">
        <f>_xlfn.XLOOKUP(Fact_Sales_Orders[[#This Row],[Clean_Order_Date]], Dim_FX_Rates[Date], Dim_FX_Rates[Baseline_Rate], 1.05, -1)</f>
        <v>1.0706</v>
      </c>
      <c r="K136" s="2">
        <f>Fact_Sales_Orders[[#This Row],[Total_Base_COGS_EUR]] * Fact_Sales_Orders[[#This Row],[Order_FX_Rate]]</f>
        <v>3573354.4671999998</v>
      </c>
      <c r="L136" s="3">
        <f>Fact_Sales_Orders[[#This Row],[Base_Shipping_USD]] * Fact_Sales_Orders[[#This Row],[Quantity_Sold]]</f>
        <v>2007768</v>
      </c>
      <c r="M136" s="3">
        <f>Fact_Sales_Orders[[#This Row],[Base_Revenue_USD]] - Fact_Sales_Orders[[#This Row],[Total_COGS_USD]] - Fact_Sales_Orders[[#This Row],[Total_Freight_USD]]</f>
        <v>1283658.1628</v>
      </c>
      <c r="N136" s="6">
        <f>IFERROR(Fact_Sales_Orders[[#This Row],[Net_Profit_USD]] / Fact_Sales_Orders[[#This Row],[Base_Revenue_USD]], 0)</f>
        <v>0.18699186936728088</v>
      </c>
    </row>
    <row r="137" spans="1:14" x14ac:dyDescent="0.3">
      <c r="A137" t="s">
        <v>175</v>
      </c>
      <c r="B137" s="1">
        <v>45801</v>
      </c>
      <c r="C137" s="4" t="s">
        <v>13</v>
      </c>
      <c r="D137" t="s">
        <v>69</v>
      </c>
      <c r="E137" s="3">
        <v>600</v>
      </c>
      <c r="F137" s="3">
        <v>5820178.5499999998</v>
      </c>
      <c r="G137" s="3">
        <f>_xlfn.XLOOKUP(
D137,
Dim_Products_COGS[Product_ID],
Dim_Products_COGS[Base_COGS_EUR],
0
)</f>
        <v>3901</v>
      </c>
      <c r="H137" s="3">
        <f>Fact_Sales_Orders[[#This Row],[Unit_COGS_EUR]] * Fact_Sales_Orders[[#This Row],[Quantity_Sold]]</f>
        <v>2340600</v>
      </c>
      <c r="I137" s="3">
        <f>_xlfn.XLOOKUP(Fact_Sales_Orders[[#This Row],[Product_ID]], Dim_Supply_Chain[Product_ID], Dim_Supply_Chain[Base_Shipping_Cost_USD], 2500)</f>
        <v>2109</v>
      </c>
      <c r="J137" s="2">
        <f>_xlfn.XLOOKUP(Fact_Sales_Orders[[#This Row],[Clean_Order_Date]], Dim_FX_Rates[Date], Dim_FX_Rates[Baseline_Rate], 1.05, -1)</f>
        <v>0.97560000000000002</v>
      </c>
      <c r="K137" s="2">
        <f>Fact_Sales_Orders[[#This Row],[Total_Base_COGS_EUR]] * Fact_Sales_Orders[[#This Row],[Order_FX_Rate]]</f>
        <v>2283489.36</v>
      </c>
      <c r="L137" s="3">
        <f>Fact_Sales_Orders[[#This Row],[Base_Shipping_USD]] * Fact_Sales_Orders[[#This Row],[Quantity_Sold]]</f>
        <v>1265400</v>
      </c>
      <c r="M137" s="3">
        <f>Fact_Sales_Orders[[#This Row],[Base_Revenue_USD]] - Fact_Sales_Orders[[#This Row],[Total_COGS_USD]] - Fact_Sales_Orders[[#This Row],[Total_Freight_USD]]</f>
        <v>2271289.19</v>
      </c>
      <c r="N137" s="6">
        <f>IFERROR(Fact_Sales_Orders[[#This Row],[Net_Profit_USD]] / Fact_Sales_Orders[[#This Row],[Base_Revenue_USD]], 0)</f>
        <v>0.39024390239711804</v>
      </c>
    </row>
    <row r="138" spans="1:14" x14ac:dyDescent="0.3">
      <c r="A138" t="s">
        <v>176</v>
      </c>
      <c r="B138" s="1">
        <v>45900</v>
      </c>
      <c r="C138" s="4" t="s">
        <v>13</v>
      </c>
      <c r="D138" t="s">
        <v>54</v>
      </c>
      <c r="E138" s="3">
        <v>521</v>
      </c>
      <c r="F138" s="3">
        <v>5105291.37</v>
      </c>
      <c r="G138" s="3">
        <f>_xlfn.XLOOKUP(
D138,
Dim_Products_COGS[Product_ID],
Dim_Products_COGS[Base_COGS_EUR],
0
)</f>
        <v>2513</v>
      </c>
      <c r="H138" s="3">
        <f>Fact_Sales_Orders[[#This Row],[Unit_COGS_EUR]] * Fact_Sales_Orders[[#This Row],[Quantity_Sold]]</f>
        <v>1309273</v>
      </c>
      <c r="I138" s="3">
        <f>_xlfn.XLOOKUP(Fact_Sales_Orders[[#This Row],[Product_ID]], Dim_Supply_Chain[Product_ID], Dim_Supply_Chain[Base_Shipping_Cost_USD], 2500)</f>
        <v>2109</v>
      </c>
      <c r="J138" s="2">
        <f>_xlfn.XLOOKUP(Fact_Sales_Orders[[#This Row],[Clean_Order_Date]], Dim_FX_Rates[Date], Dim_FX_Rates[Baseline_Rate], 1.05, -1)</f>
        <v>1.363</v>
      </c>
      <c r="K138" s="2">
        <f>Fact_Sales_Orders[[#This Row],[Total_Base_COGS_EUR]] * Fact_Sales_Orders[[#This Row],[Order_FX_Rate]]</f>
        <v>1784539.0989999999</v>
      </c>
      <c r="L138" s="3">
        <f>Fact_Sales_Orders[[#This Row],[Base_Shipping_USD]] * Fact_Sales_Orders[[#This Row],[Quantity_Sold]]</f>
        <v>1098789</v>
      </c>
      <c r="M138" s="3">
        <f>Fact_Sales_Orders[[#This Row],[Base_Revenue_USD]] - Fact_Sales_Orders[[#This Row],[Total_COGS_USD]] - Fact_Sales_Orders[[#This Row],[Total_Freight_USD]]</f>
        <v>2221963.2710000002</v>
      </c>
      <c r="N138" s="6">
        <f>IFERROR(Fact_Sales_Orders[[#This Row],[Net_Profit_USD]] / Fact_Sales_Orders[[#This Row],[Base_Revenue_USD]], 0)</f>
        <v>0.4352275139587185</v>
      </c>
    </row>
    <row r="139" spans="1:14" x14ac:dyDescent="0.3">
      <c r="A139" t="s">
        <v>177</v>
      </c>
      <c r="B139" s="1">
        <v>45682</v>
      </c>
      <c r="C139" s="4" t="s">
        <v>10</v>
      </c>
      <c r="D139" t="s">
        <v>29</v>
      </c>
      <c r="E139" s="3">
        <v>177</v>
      </c>
      <c r="F139" s="3">
        <v>1063197.46</v>
      </c>
      <c r="G139" s="3">
        <f>_xlfn.XLOOKUP(
D139,
Dim_Products_COGS[Product_ID],
Dim_Products_COGS[Base_COGS_EUR],
0
)</f>
        <v>2418</v>
      </c>
      <c r="H139" s="3">
        <f>Fact_Sales_Orders[[#This Row],[Unit_COGS_EUR]] * Fact_Sales_Orders[[#This Row],[Quantity_Sold]]</f>
        <v>427986</v>
      </c>
      <c r="I139" s="3">
        <f>_xlfn.XLOOKUP(Fact_Sales_Orders[[#This Row],[Product_ID]], Dim_Supply_Chain[Product_ID], Dim_Supply_Chain[Base_Shipping_Cost_USD], 2500)</f>
        <v>2109</v>
      </c>
      <c r="J139" s="2">
        <f>_xlfn.XLOOKUP(Fact_Sales_Orders[[#This Row],[Clean_Order_Date]], Dim_FX_Rates[Date], Dim_FX_Rates[Baseline_Rate], 1.05, -1)</f>
        <v>0.95440000000000003</v>
      </c>
      <c r="K139" s="2">
        <f>Fact_Sales_Orders[[#This Row],[Total_Base_COGS_EUR]] * Fact_Sales_Orders[[#This Row],[Order_FX_Rate]]</f>
        <v>408469.83840000001</v>
      </c>
      <c r="L139" s="3">
        <f>Fact_Sales_Orders[[#This Row],[Base_Shipping_USD]] * Fact_Sales_Orders[[#This Row],[Quantity_Sold]]</f>
        <v>373293</v>
      </c>
      <c r="M139" s="3">
        <f>Fact_Sales_Orders[[#This Row],[Base_Revenue_USD]] - Fact_Sales_Orders[[#This Row],[Total_COGS_USD]] - Fact_Sales_Orders[[#This Row],[Total_Freight_USD]]</f>
        <v>281434.62159999995</v>
      </c>
      <c r="N139" s="6">
        <f>IFERROR(Fact_Sales_Orders[[#This Row],[Net_Profit_USD]] / Fact_Sales_Orders[[#This Row],[Base_Revenue_USD]], 0)</f>
        <v>0.26470588219802554</v>
      </c>
    </row>
    <row r="140" spans="1:14" x14ac:dyDescent="0.3">
      <c r="A140" t="s">
        <v>178</v>
      </c>
      <c r="B140" s="1">
        <v>46092</v>
      </c>
      <c r="C140" s="4" t="s">
        <v>10</v>
      </c>
      <c r="D140" t="s">
        <v>61</v>
      </c>
      <c r="E140" s="3">
        <v>361</v>
      </c>
      <c r="F140" s="3">
        <v>2112973.7599999998</v>
      </c>
      <c r="G140" s="3">
        <f>_xlfn.XLOOKUP(
D140,
Dim_Products_COGS[Product_ID],
Dim_Products_COGS[Base_COGS_EUR],
0
)</f>
        <v>2418</v>
      </c>
      <c r="H140" s="3">
        <f>Fact_Sales_Orders[[#This Row],[Unit_COGS_EUR]] * Fact_Sales_Orders[[#This Row],[Quantity_Sold]]</f>
        <v>872898</v>
      </c>
      <c r="I140" s="3">
        <f>_xlfn.XLOOKUP(Fact_Sales_Orders[[#This Row],[Product_ID]], Dim_Supply_Chain[Product_ID], Dim_Supply_Chain[Base_Shipping_Cost_USD], 2500)</f>
        <v>2109</v>
      </c>
      <c r="J140" s="2">
        <f>_xlfn.XLOOKUP(Fact_Sales_Orders[[#This Row],[Clean_Order_Date]], Dim_FX_Rates[Date], Dim_FX_Rates[Baseline_Rate], 1.05, -1)</f>
        <v>0.79720000000000002</v>
      </c>
      <c r="K140" s="2">
        <f>Fact_Sales_Orders[[#This Row],[Total_Base_COGS_EUR]] * Fact_Sales_Orders[[#This Row],[Order_FX_Rate]]</f>
        <v>695874.28560000006</v>
      </c>
      <c r="L140" s="3">
        <f>Fact_Sales_Orders[[#This Row],[Base_Shipping_USD]] * Fact_Sales_Orders[[#This Row],[Quantity_Sold]]</f>
        <v>761349</v>
      </c>
      <c r="M140" s="3">
        <f>Fact_Sales_Orders[[#This Row],[Base_Revenue_USD]] - Fact_Sales_Orders[[#This Row],[Total_COGS_USD]] - Fact_Sales_Orders[[#This Row],[Total_Freight_USD]]</f>
        <v>655750.47439999972</v>
      </c>
      <c r="N140" s="6">
        <f>IFERROR(Fact_Sales_Orders[[#This Row],[Net_Profit_USD]] / Fact_Sales_Orders[[#This Row],[Base_Revenue_USD]], 0)</f>
        <v>0.31034482624147675</v>
      </c>
    </row>
    <row r="141" spans="1:14" x14ac:dyDescent="0.3">
      <c r="A141" t="s">
        <v>179</v>
      </c>
      <c r="B141" s="1">
        <v>45699</v>
      </c>
      <c r="C141" s="4" t="s">
        <v>10</v>
      </c>
      <c r="D141" t="s">
        <v>14</v>
      </c>
      <c r="E141" s="3">
        <v>392</v>
      </c>
      <c r="F141" s="3">
        <v>3526868.71</v>
      </c>
      <c r="G141" s="3">
        <f>_xlfn.XLOOKUP(
D141,
Dim_Products_COGS[Product_ID],
Dim_Products_COGS[Base_COGS_EUR],
0
)</f>
        <v>2401</v>
      </c>
      <c r="H141" s="3">
        <f>Fact_Sales_Orders[[#This Row],[Unit_COGS_EUR]] * Fact_Sales_Orders[[#This Row],[Quantity_Sold]]</f>
        <v>941192</v>
      </c>
      <c r="I141" s="3">
        <f>_xlfn.XLOOKUP(Fact_Sales_Orders[[#This Row],[Product_ID]], Dim_Supply_Chain[Product_ID], Dim_Supply_Chain[Base_Shipping_Cost_USD], 2500)</f>
        <v>2109</v>
      </c>
      <c r="J141" s="2">
        <f>_xlfn.XLOOKUP(Fact_Sales_Orders[[#This Row],[Clean_Order_Date]], Dim_FX_Rates[Date], Dim_FX_Rates[Baseline_Rate], 1.05, -1)</f>
        <v>1.2751999999999999</v>
      </c>
      <c r="K141" s="2">
        <f>Fact_Sales_Orders[[#This Row],[Total_Base_COGS_EUR]] * Fact_Sales_Orders[[#This Row],[Order_FX_Rate]]</f>
        <v>1200208.0384</v>
      </c>
      <c r="L141" s="3">
        <f>Fact_Sales_Orders[[#This Row],[Base_Shipping_USD]] * Fact_Sales_Orders[[#This Row],[Quantity_Sold]]</f>
        <v>826728</v>
      </c>
      <c r="M141" s="3">
        <f>Fact_Sales_Orders[[#This Row],[Base_Revenue_USD]] - Fact_Sales_Orders[[#This Row],[Total_COGS_USD]] - Fact_Sales_Orders[[#This Row],[Total_Freight_USD]]</f>
        <v>1499932.6716</v>
      </c>
      <c r="N141" s="6">
        <f>IFERROR(Fact_Sales_Orders[[#This Row],[Net_Profit_USD]] / Fact_Sales_Orders[[#This Row],[Base_Revenue_USD]], 0)</f>
        <v>0.42528735684068036</v>
      </c>
    </row>
    <row r="142" spans="1:14" x14ac:dyDescent="0.3">
      <c r="A142" t="s">
        <v>180</v>
      </c>
      <c r="B142" s="1">
        <v>45770</v>
      </c>
      <c r="C142" s="4" t="s">
        <v>10</v>
      </c>
      <c r="D142" t="s">
        <v>54</v>
      </c>
      <c r="E142" s="3">
        <v>650</v>
      </c>
      <c r="F142" s="3">
        <v>5387847.0899999999</v>
      </c>
      <c r="G142" s="3">
        <f>_xlfn.XLOOKUP(
D142,
Dim_Products_COGS[Product_ID],
Dim_Products_COGS[Base_COGS_EUR],
0
)</f>
        <v>2513</v>
      </c>
      <c r="H142" s="3">
        <f>Fact_Sales_Orders[[#This Row],[Unit_COGS_EUR]] * Fact_Sales_Orders[[#This Row],[Quantity_Sold]]</f>
        <v>1633450</v>
      </c>
      <c r="I142" s="3">
        <f>_xlfn.XLOOKUP(Fact_Sales_Orders[[#This Row],[Product_ID]], Dim_Supply_Chain[Product_ID], Dim_Supply_Chain[Base_Shipping_Cost_USD], 2500)</f>
        <v>2109</v>
      </c>
      <c r="J142" s="2">
        <f>_xlfn.XLOOKUP(Fact_Sales_Orders[[#This Row],[Clean_Order_Date]], Dim_FX_Rates[Date], Dim_FX_Rates[Baseline_Rate], 1.05, -1)</f>
        <v>0.78080000000000005</v>
      </c>
      <c r="K142" s="2">
        <f>Fact_Sales_Orders[[#This Row],[Total_Base_COGS_EUR]] * Fact_Sales_Orders[[#This Row],[Order_FX_Rate]]</f>
        <v>1275397.76</v>
      </c>
      <c r="L142" s="3">
        <f>Fact_Sales_Orders[[#This Row],[Base_Shipping_USD]] * Fact_Sales_Orders[[#This Row],[Quantity_Sold]]</f>
        <v>1370850</v>
      </c>
      <c r="M142" s="3">
        <f>Fact_Sales_Orders[[#This Row],[Base_Revenue_USD]] - Fact_Sales_Orders[[#This Row],[Total_COGS_USD]] - Fact_Sales_Orders[[#This Row],[Total_Freight_USD]]</f>
        <v>2741599.33</v>
      </c>
      <c r="N142" s="6">
        <f>IFERROR(Fact_Sales_Orders[[#This Row],[Net_Profit_USD]] / Fact_Sales_Orders[[#This Row],[Base_Revenue_USD]], 0)</f>
        <v>0.50884876356058584</v>
      </c>
    </row>
    <row r="143" spans="1:14" x14ac:dyDescent="0.3">
      <c r="A143" t="s">
        <v>181</v>
      </c>
      <c r="B143" s="1">
        <v>45992</v>
      </c>
      <c r="C143" s="4" t="s">
        <v>10</v>
      </c>
      <c r="D143" t="s">
        <v>40</v>
      </c>
      <c r="E143" s="3">
        <v>285</v>
      </c>
      <c r="F143" s="3">
        <v>3063264.79</v>
      </c>
      <c r="G143" s="3">
        <f>_xlfn.XLOOKUP(
D143,
Dim_Products_COGS[Product_ID],
Dim_Products_COGS[Base_COGS_EUR],
0
)</f>
        <v>3908</v>
      </c>
      <c r="H143" s="3">
        <f>Fact_Sales_Orders[[#This Row],[Unit_COGS_EUR]] * Fact_Sales_Orders[[#This Row],[Quantity_Sold]]</f>
        <v>1113780</v>
      </c>
      <c r="I143" s="3">
        <f>_xlfn.XLOOKUP(Fact_Sales_Orders[[#This Row],[Product_ID]], Dim_Supply_Chain[Product_ID], Dim_Supply_Chain[Base_Shipping_Cost_USD], 2500)</f>
        <v>2109</v>
      </c>
      <c r="J143" s="2">
        <f>_xlfn.XLOOKUP(Fact_Sales_Orders[[#This Row],[Clean_Order_Date]], Dim_FX_Rates[Date], Dim_FX_Rates[Baseline_Rate], 1.05, -1)</f>
        <v>0.98829999999999996</v>
      </c>
      <c r="K143" s="2">
        <f>Fact_Sales_Orders[[#This Row],[Total_Base_COGS_EUR]] * Fact_Sales_Orders[[#This Row],[Order_FX_Rate]]</f>
        <v>1100748.774</v>
      </c>
      <c r="L143" s="3">
        <f>Fact_Sales_Orders[[#This Row],[Base_Shipping_USD]] * Fact_Sales_Orders[[#This Row],[Quantity_Sold]]</f>
        <v>601065</v>
      </c>
      <c r="M143" s="3">
        <f>Fact_Sales_Orders[[#This Row],[Base_Revenue_USD]] - Fact_Sales_Orders[[#This Row],[Total_COGS_USD]] - Fact_Sales_Orders[[#This Row],[Total_Freight_USD]]</f>
        <v>1361451.0160000001</v>
      </c>
      <c r="N143" s="6">
        <f>IFERROR(Fact_Sales_Orders[[#This Row],[Net_Profit_USD]] / Fact_Sales_Orders[[#This Row],[Base_Revenue_USD]], 0)</f>
        <v>0.44444444386409054</v>
      </c>
    </row>
    <row r="144" spans="1:14" x14ac:dyDescent="0.3">
      <c r="A144" t="s">
        <v>182</v>
      </c>
      <c r="B144" s="1">
        <v>45777</v>
      </c>
      <c r="C144" s="4" t="s">
        <v>13</v>
      </c>
      <c r="D144" t="s">
        <v>109</v>
      </c>
      <c r="E144" s="3">
        <v>515</v>
      </c>
      <c r="F144" s="3">
        <v>3749266.87</v>
      </c>
      <c r="G144" s="3">
        <f>_xlfn.XLOOKUP(
D144,
Dim_Products_COGS[Product_ID],
Dim_Products_COGS[Base_COGS_EUR],
0
)</f>
        <v>3051</v>
      </c>
      <c r="H144" s="3">
        <f>Fact_Sales_Orders[[#This Row],[Unit_COGS_EUR]] * Fact_Sales_Orders[[#This Row],[Quantity_Sold]]</f>
        <v>1571265</v>
      </c>
      <c r="I144" s="3">
        <f>_xlfn.XLOOKUP(Fact_Sales_Orders[[#This Row],[Product_ID]], Dim_Supply_Chain[Product_ID], Dim_Supply_Chain[Base_Shipping_Cost_USD], 2500)</f>
        <v>4042</v>
      </c>
      <c r="J144" s="2">
        <f>_xlfn.XLOOKUP(Fact_Sales_Orders[[#This Row],[Clean_Order_Date]], Dim_FX_Rates[Date], Dim_FX_Rates[Baseline_Rate], 1.05, -1)</f>
        <v>0.75490000000000002</v>
      </c>
      <c r="K144" s="2">
        <f>Fact_Sales_Orders[[#This Row],[Total_Base_COGS_EUR]] * Fact_Sales_Orders[[#This Row],[Order_FX_Rate]]</f>
        <v>1186147.9484999999</v>
      </c>
      <c r="L144" s="3">
        <f>Fact_Sales_Orders[[#This Row],[Base_Shipping_USD]] * Fact_Sales_Orders[[#This Row],[Quantity_Sold]]</f>
        <v>2081630</v>
      </c>
      <c r="M144" s="3">
        <f>Fact_Sales_Orders[[#This Row],[Base_Revenue_USD]] - Fact_Sales_Orders[[#This Row],[Total_COGS_USD]] - Fact_Sales_Orders[[#This Row],[Total_Freight_USD]]</f>
        <v>481488.92150000017</v>
      </c>
      <c r="N144" s="6">
        <f>IFERROR(Fact_Sales_Orders[[#This Row],[Net_Profit_USD]] / Fact_Sales_Orders[[#This Row],[Base_Revenue_USD]], 0)</f>
        <v>0.12842215243536403</v>
      </c>
    </row>
    <row r="145" spans="1:14" x14ac:dyDescent="0.3">
      <c r="A145" t="s">
        <v>183</v>
      </c>
      <c r="B145" s="1">
        <v>46082</v>
      </c>
      <c r="C145" s="4" t="s">
        <v>10</v>
      </c>
      <c r="D145" t="s">
        <v>69</v>
      </c>
      <c r="E145" s="3">
        <v>741</v>
      </c>
      <c r="F145" s="3">
        <v>5959167.0199999996</v>
      </c>
      <c r="G145" s="3">
        <f>_xlfn.XLOOKUP(
D145,
Dim_Products_COGS[Product_ID],
Dim_Products_COGS[Base_COGS_EUR],
0
)</f>
        <v>3901</v>
      </c>
      <c r="H145" s="3">
        <f>Fact_Sales_Orders[[#This Row],[Unit_COGS_EUR]] * Fact_Sales_Orders[[#This Row],[Quantity_Sold]]</f>
        <v>2890641</v>
      </c>
      <c r="I145" s="3">
        <f>_xlfn.XLOOKUP(Fact_Sales_Orders[[#This Row],[Product_ID]], Dim_Supply_Chain[Product_ID], Dim_Supply_Chain[Base_Shipping_Cost_USD], 2500)</f>
        <v>2109</v>
      </c>
      <c r="J145" s="2">
        <f>_xlfn.XLOOKUP(Fact_Sales_Orders[[#This Row],[Clean_Order_Date]], Dim_FX_Rates[Date], Dim_FX_Rates[Baseline_Rate], 1.05, -1)</f>
        <v>1.1086</v>
      </c>
      <c r="K145" s="2">
        <f>Fact_Sales_Orders[[#This Row],[Total_Base_COGS_EUR]] * Fact_Sales_Orders[[#This Row],[Order_FX_Rate]]</f>
        <v>3204564.6126000001</v>
      </c>
      <c r="L145" s="3">
        <f>Fact_Sales_Orders[[#This Row],[Base_Shipping_USD]] * Fact_Sales_Orders[[#This Row],[Quantity_Sold]]</f>
        <v>1562769</v>
      </c>
      <c r="M145" s="3">
        <f>Fact_Sales_Orders[[#This Row],[Base_Revenue_USD]] - Fact_Sales_Orders[[#This Row],[Total_COGS_USD]] - Fact_Sales_Orders[[#This Row],[Total_Freight_USD]]</f>
        <v>1191833.4073999994</v>
      </c>
      <c r="N145" s="6">
        <f>IFERROR(Fact_Sales_Orders[[#This Row],[Net_Profit_USD]] / Fact_Sales_Orders[[#This Row],[Base_Revenue_USD]], 0)</f>
        <v>0.20000000057054945</v>
      </c>
    </row>
    <row r="146" spans="1:14" x14ac:dyDescent="0.3">
      <c r="A146" t="s">
        <v>184</v>
      </c>
      <c r="B146" s="1">
        <v>46110</v>
      </c>
      <c r="C146" s="4" t="s">
        <v>16</v>
      </c>
      <c r="D146" t="s">
        <v>69</v>
      </c>
      <c r="E146" s="3">
        <v>645</v>
      </c>
      <c r="F146" s="3">
        <v>5437759.46</v>
      </c>
      <c r="G146" s="3">
        <f>_xlfn.XLOOKUP(
D146,
Dim_Products_COGS[Product_ID],
Dim_Products_COGS[Base_COGS_EUR],
0
)</f>
        <v>3901</v>
      </c>
      <c r="H146" s="3">
        <f>Fact_Sales_Orders[[#This Row],[Unit_COGS_EUR]] * Fact_Sales_Orders[[#This Row],[Quantity_Sold]]</f>
        <v>2516145</v>
      </c>
      <c r="I146" s="3">
        <f>_xlfn.XLOOKUP(Fact_Sales_Orders[[#This Row],[Product_ID]], Dim_Supply_Chain[Product_ID], Dim_Supply_Chain[Base_Shipping_Cost_USD], 2500)</f>
        <v>2109</v>
      </c>
      <c r="J146" s="2">
        <f>_xlfn.XLOOKUP(Fact_Sales_Orders[[#This Row],[Clean_Order_Date]], Dim_FX_Rates[Date], Dim_FX_Rates[Baseline_Rate], 1.05, -1)</f>
        <v>1.1091</v>
      </c>
      <c r="K146" s="2">
        <f>Fact_Sales_Orders[[#This Row],[Total_Base_COGS_EUR]] * Fact_Sales_Orders[[#This Row],[Order_FX_Rate]]</f>
        <v>2790656.4194999998</v>
      </c>
      <c r="L146" s="3">
        <f>Fact_Sales_Orders[[#This Row],[Base_Shipping_USD]] * Fact_Sales_Orders[[#This Row],[Quantity_Sold]]</f>
        <v>1360305</v>
      </c>
      <c r="M146" s="3">
        <f>Fact_Sales_Orders[[#This Row],[Base_Revenue_USD]] - Fact_Sales_Orders[[#This Row],[Total_COGS_USD]] - Fact_Sales_Orders[[#This Row],[Total_Freight_USD]]</f>
        <v>1286798.0405000001</v>
      </c>
      <c r="N146" s="6">
        <f>IFERROR(Fact_Sales_Orders[[#This Row],[Net_Profit_USD]] / Fact_Sales_Orders[[#This Row],[Base_Revenue_USD]], 0)</f>
        <v>0.23664122143791924</v>
      </c>
    </row>
    <row r="147" spans="1:14" x14ac:dyDescent="0.3">
      <c r="A147" t="s">
        <v>185</v>
      </c>
      <c r="B147" s="1">
        <v>45909</v>
      </c>
      <c r="C147" s="4" t="s">
        <v>7</v>
      </c>
      <c r="D147" t="s">
        <v>92</v>
      </c>
      <c r="E147" s="3">
        <v>664</v>
      </c>
      <c r="F147" s="3">
        <v>6902267.0899999999</v>
      </c>
      <c r="G147" s="3">
        <f>_xlfn.XLOOKUP(
D147,
Dim_Products_COGS[Product_ID],
Dim_Products_COGS[Base_COGS_EUR],
0
)</f>
        <v>3211</v>
      </c>
      <c r="H147" s="3">
        <f>Fact_Sales_Orders[[#This Row],[Unit_COGS_EUR]] * Fact_Sales_Orders[[#This Row],[Quantity_Sold]]</f>
        <v>2132104</v>
      </c>
      <c r="I147" s="3">
        <f>_xlfn.XLOOKUP(Fact_Sales_Orders[[#This Row],[Product_ID]], Dim_Supply_Chain[Product_ID], Dim_Supply_Chain[Base_Shipping_Cost_USD], 2500)</f>
        <v>2109</v>
      </c>
      <c r="J147" s="2">
        <f>_xlfn.XLOOKUP(Fact_Sales_Orders[[#This Row],[Clean_Order_Date]], Dim_FX_Rates[Date], Dim_FX_Rates[Baseline_Rate], 1.05, -1)</f>
        <v>1.4730000000000001</v>
      </c>
      <c r="K147" s="2">
        <f>Fact_Sales_Orders[[#This Row],[Total_Base_COGS_EUR]] * Fact_Sales_Orders[[#This Row],[Order_FX_Rate]]</f>
        <v>3140589.1920000003</v>
      </c>
      <c r="L147" s="3">
        <f>Fact_Sales_Orders[[#This Row],[Base_Shipping_USD]] * Fact_Sales_Orders[[#This Row],[Quantity_Sold]]</f>
        <v>1400376</v>
      </c>
      <c r="M147" s="3">
        <f>Fact_Sales_Orders[[#This Row],[Base_Revenue_USD]] - Fact_Sales_Orders[[#This Row],[Total_COGS_USD]] - Fact_Sales_Orders[[#This Row],[Total_Freight_USD]]</f>
        <v>2361301.8979999996</v>
      </c>
      <c r="N147" s="6">
        <f>IFERROR(Fact_Sales_Orders[[#This Row],[Net_Profit_USD]] / Fact_Sales_Orders[[#This Row],[Base_Revenue_USD]], 0)</f>
        <v>0.3421052629825137</v>
      </c>
    </row>
    <row r="148" spans="1:14" x14ac:dyDescent="0.3">
      <c r="A148" t="s">
        <v>186</v>
      </c>
      <c r="B148" s="1">
        <v>46033</v>
      </c>
      <c r="C148" s="4" t="s">
        <v>16</v>
      </c>
      <c r="D148" t="s">
        <v>172</v>
      </c>
      <c r="E148" s="3">
        <v>977</v>
      </c>
      <c r="F148" s="3">
        <v>10026915.779999999</v>
      </c>
      <c r="G148" s="3">
        <f>_xlfn.XLOOKUP(
D148,
Dim_Products_COGS[Product_ID],
Dim_Products_COGS[Base_COGS_EUR],
0
)</f>
        <v>3677</v>
      </c>
      <c r="H148" s="3">
        <f>Fact_Sales_Orders[[#This Row],[Unit_COGS_EUR]] * Fact_Sales_Orders[[#This Row],[Quantity_Sold]]</f>
        <v>3592429</v>
      </c>
      <c r="I148" s="3">
        <f>_xlfn.XLOOKUP(Fact_Sales_Orders[[#This Row],[Product_ID]], Dim_Supply_Chain[Product_ID], Dim_Supply_Chain[Base_Shipping_Cost_USD], 2500)</f>
        <v>263</v>
      </c>
      <c r="J148" s="2">
        <f>_xlfn.XLOOKUP(Fact_Sales_Orders[[#This Row],[Clean_Order_Date]], Dim_FX_Rates[Date], Dim_FX_Rates[Baseline_Rate], 1.05, -1)</f>
        <v>1.1997</v>
      </c>
      <c r="K148" s="2">
        <f>Fact_Sales_Orders[[#This Row],[Total_Base_COGS_EUR]] * Fact_Sales_Orders[[#This Row],[Order_FX_Rate]]</f>
        <v>4309837.0713</v>
      </c>
      <c r="L148" s="3">
        <f>Fact_Sales_Orders[[#This Row],[Base_Shipping_USD]] * Fact_Sales_Orders[[#This Row],[Quantity_Sold]]</f>
        <v>256951</v>
      </c>
      <c r="M148" s="3">
        <f>Fact_Sales_Orders[[#This Row],[Base_Revenue_USD]] - Fact_Sales_Orders[[#This Row],[Total_COGS_USD]] - Fact_Sales_Orders[[#This Row],[Total_Freight_USD]]</f>
        <v>5460127.7086999994</v>
      </c>
      <c r="N148" s="6">
        <f>IFERROR(Fact_Sales_Orders[[#This Row],[Net_Profit_USD]] / Fact_Sales_Orders[[#This Row],[Base_Revenue_USD]], 0)</f>
        <v>0.54454707992969698</v>
      </c>
    </row>
    <row r="149" spans="1:14" x14ac:dyDescent="0.3">
      <c r="A149" t="s">
        <v>187</v>
      </c>
      <c r="B149" s="1">
        <v>45728</v>
      </c>
      <c r="C149" s="4" t="s">
        <v>16</v>
      </c>
      <c r="D149" t="s">
        <v>56</v>
      </c>
      <c r="E149" s="3">
        <v>606</v>
      </c>
      <c r="F149" s="3">
        <v>2310419.81</v>
      </c>
      <c r="G149" s="3">
        <f>_xlfn.XLOOKUP(
D149,
Dim_Products_COGS[Product_ID],
Dim_Products_COGS[Base_COGS_EUR],
0
)</f>
        <v>897</v>
      </c>
      <c r="H149" s="3">
        <f>Fact_Sales_Orders[[#This Row],[Unit_COGS_EUR]] * Fact_Sales_Orders[[#This Row],[Quantity_Sold]]</f>
        <v>543582</v>
      </c>
      <c r="I149" s="3">
        <f>_xlfn.XLOOKUP(Fact_Sales_Orders[[#This Row],[Product_ID]], Dim_Supply_Chain[Product_ID], Dim_Supply_Chain[Base_Shipping_Cost_USD], 2500)</f>
        <v>2109</v>
      </c>
      <c r="J149" s="2">
        <f>_xlfn.XLOOKUP(Fact_Sales_Orders[[#This Row],[Clean_Order_Date]], Dim_FX_Rates[Date], Dim_FX_Rates[Baseline_Rate], 1.05, -1)</f>
        <v>0.86880000000000002</v>
      </c>
      <c r="K149" s="2">
        <f>Fact_Sales_Orders[[#This Row],[Total_Base_COGS_EUR]] * Fact_Sales_Orders[[#This Row],[Order_FX_Rate]]</f>
        <v>472264.0416</v>
      </c>
      <c r="L149" s="3">
        <f>Fact_Sales_Orders[[#This Row],[Base_Shipping_USD]] * Fact_Sales_Orders[[#This Row],[Quantity_Sold]]</f>
        <v>1278054</v>
      </c>
      <c r="M149" s="3">
        <f>Fact_Sales_Orders[[#This Row],[Base_Revenue_USD]] - Fact_Sales_Orders[[#This Row],[Total_COGS_USD]] - Fact_Sales_Orders[[#This Row],[Total_Freight_USD]]</f>
        <v>560101.76839999994</v>
      </c>
      <c r="N149" s="6">
        <f>IFERROR(Fact_Sales_Orders[[#This Row],[Net_Profit_USD]] / Fact_Sales_Orders[[#This Row],[Base_Revenue_USD]], 0)</f>
        <v>0.24242424081362077</v>
      </c>
    </row>
    <row r="150" spans="1:14" x14ac:dyDescent="0.3">
      <c r="A150" t="s">
        <v>188</v>
      </c>
      <c r="B150" s="1">
        <v>45982</v>
      </c>
      <c r="C150" s="4" t="s">
        <v>10</v>
      </c>
      <c r="D150" t="s">
        <v>40</v>
      </c>
      <c r="E150" s="3">
        <v>546</v>
      </c>
      <c r="F150" s="3">
        <v>6938043.3200000003</v>
      </c>
      <c r="G150" s="3">
        <f>_xlfn.XLOOKUP(
D150,
Dim_Products_COGS[Product_ID],
Dim_Products_COGS[Base_COGS_EUR],
0
)</f>
        <v>3908</v>
      </c>
      <c r="H150" s="3">
        <f>Fact_Sales_Orders[[#This Row],[Unit_COGS_EUR]] * Fact_Sales_Orders[[#This Row],[Quantity_Sold]]</f>
        <v>2133768</v>
      </c>
      <c r="I150" s="3">
        <f>_xlfn.XLOOKUP(Fact_Sales_Orders[[#This Row],[Product_ID]], Dim_Supply_Chain[Product_ID], Dim_Supply_Chain[Base_Shipping_Cost_USD], 2500)</f>
        <v>2109</v>
      </c>
      <c r="J150" s="2">
        <f>_xlfn.XLOOKUP(Fact_Sales_Orders[[#This Row],[Clean_Order_Date]], Dim_FX_Rates[Date], Dim_FX_Rates[Baseline_Rate], 1.05, -1)</f>
        <v>1.4191</v>
      </c>
      <c r="K150" s="2">
        <f>Fact_Sales_Orders[[#This Row],[Total_Base_COGS_EUR]] * Fact_Sales_Orders[[#This Row],[Order_FX_Rate]]</f>
        <v>3028030.1688000001</v>
      </c>
      <c r="L150" s="3">
        <f>Fact_Sales_Orders[[#This Row],[Base_Shipping_USD]] * Fact_Sales_Orders[[#This Row],[Quantity_Sold]]</f>
        <v>1151514</v>
      </c>
      <c r="M150" s="3">
        <f>Fact_Sales_Orders[[#This Row],[Base_Revenue_USD]] - Fact_Sales_Orders[[#This Row],[Total_COGS_USD]] - Fact_Sales_Orders[[#This Row],[Total_Freight_USD]]</f>
        <v>2758499.1512000002</v>
      </c>
      <c r="N150" s="6">
        <f>IFERROR(Fact_Sales_Orders[[#This Row],[Net_Profit_USD]] / Fact_Sales_Orders[[#This Row],[Base_Revenue_USD]], 0)</f>
        <v>0.39759036142772314</v>
      </c>
    </row>
    <row r="151" spans="1:14" x14ac:dyDescent="0.3">
      <c r="A151" t="s">
        <v>189</v>
      </c>
      <c r="B151" s="1">
        <v>46036</v>
      </c>
      <c r="C151" s="4" t="s">
        <v>13</v>
      </c>
      <c r="D151" t="s">
        <v>31</v>
      </c>
      <c r="E151" s="3">
        <v>958</v>
      </c>
      <c r="F151" s="3">
        <v>6566120.8899999997</v>
      </c>
      <c r="G151" s="3">
        <f>_xlfn.XLOOKUP(
D151,
Dim_Products_COGS[Product_ID],
Dim_Products_COGS[Base_COGS_EUR],
0
)</f>
        <v>1536</v>
      </c>
      <c r="H151" s="3">
        <f>Fact_Sales_Orders[[#This Row],[Unit_COGS_EUR]] * Fact_Sales_Orders[[#This Row],[Quantity_Sold]]</f>
        <v>1471488</v>
      </c>
      <c r="I151" s="3">
        <f>_xlfn.XLOOKUP(Fact_Sales_Orders[[#This Row],[Product_ID]], Dim_Supply_Chain[Product_ID], Dim_Supply_Chain[Base_Shipping_Cost_USD], 2500)</f>
        <v>2109</v>
      </c>
      <c r="J151" s="2">
        <f>_xlfn.XLOOKUP(Fact_Sales_Orders[[#This Row],[Clean_Order_Date]], Dim_FX_Rates[Date], Dim_FX_Rates[Baseline_Rate], 1.05, -1)</f>
        <v>1.1768000000000001</v>
      </c>
      <c r="K151" s="2">
        <f>Fact_Sales_Orders[[#This Row],[Total_Base_COGS_EUR]] * Fact_Sales_Orders[[#This Row],[Order_FX_Rate]]</f>
        <v>1731647.0784</v>
      </c>
      <c r="L151" s="3">
        <f>Fact_Sales_Orders[[#This Row],[Base_Shipping_USD]] * Fact_Sales_Orders[[#This Row],[Quantity_Sold]]</f>
        <v>2020422</v>
      </c>
      <c r="M151" s="3">
        <f>Fact_Sales_Orders[[#This Row],[Base_Revenue_USD]] - Fact_Sales_Orders[[#This Row],[Total_COGS_USD]] - Fact_Sales_Orders[[#This Row],[Total_Freight_USD]]</f>
        <v>2814051.8115999997</v>
      </c>
      <c r="N151" s="6">
        <f>IFERROR(Fact_Sales_Orders[[#This Row],[Net_Profit_USD]] / Fact_Sales_Orders[[#This Row],[Base_Revenue_USD]], 0)</f>
        <v>0.42857142881510363</v>
      </c>
    </row>
    <row r="152" spans="1:14" x14ac:dyDescent="0.3">
      <c r="A152" t="s">
        <v>190</v>
      </c>
      <c r="B152" s="1">
        <v>45796</v>
      </c>
      <c r="C152" s="4" t="s">
        <v>7</v>
      </c>
      <c r="D152" t="s">
        <v>114</v>
      </c>
      <c r="E152" s="3">
        <v>977</v>
      </c>
      <c r="F152" s="3">
        <v>10061038.65</v>
      </c>
      <c r="G152" s="3">
        <f>_xlfn.XLOOKUP(
D152,
Dim_Products_COGS[Product_ID],
Dim_Products_COGS[Base_COGS_EUR],
0
)</f>
        <v>4420</v>
      </c>
      <c r="H152" s="3">
        <f>Fact_Sales_Orders[[#This Row],[Unit_COGS_EUR]] * Fact_Sales_Orders[[#This Row],[Quantity_Sold]]</f>
        <v>4318340</v>
      </c>
      <c r="I152" s="3">
        <f>_xlfn.XLOOKUP(Fact_Sales_Orders[[#This Row],[Product_ID]], Dim_Supply_Chain[Product_ID], Dim_Supply_Chain[Base_Shipping_Cost_USD], 2500)</f>
        <v>2109</v>
      </c>
      <c r="J152" s="2">
        <f>_xlfn.XLOOKUP(Fact_Sales_Orders[[#This Row],[Clean_Order_Date]], Dim_FX_Rates[Date], Dim_FX_Rates[Baseline_Rate], 1.05, -1)</f>
        <v>0.95220000000000005</v>
      </c>
      <c r="K152" s="2">
        <f>Fact_Sales_Orders[[#This Row],[Total_Base_COGS_EUR]] * Fact_Sales_Orders[[#This Row],[Order_FX_Rate]]</f>
        <v>4111923.3480000002</v>
      </c>
      <c r="L152" s="3">
        <f>Fact_Sales_Orders[[#This Row],[Base_Shipping_USD]] * Fact_Sales_Orders[[#This Row],[Quantity_Sold]]</f>
        <v>2060493</v>
      </c>
      <c r="M152" s="3">
        <f>Fact_Sales_Orders[[#This Row],[Base_Revenue_USD]] - Fact_Sales_Orders[[#This Row],[Total_COGS_USD]] - Fact_Sales_Orders[[#This Row],[Total_Freight_USD]]</f>
        <v>3888622.3020000001</v>
      </c>
      <c r="N152" s="6">
        <f>IFERROR(Fact_Sales_Orders[[#This Row],[Net_Profit_USD]] / Fact_Sales_Orders[[#This Row],[Base_Revenue_USD]], 0)</f>
        <v>0.38650306765296044</v>
      </c>
    </row>
    <row r="153" spans="1:14" x14ac:dyDescent="0.3">
      <c r="A153" t="s">
        <v>191</v>
      </c>
      <c r="B153" s="1">
        <v>45855</v>
      </c>
      <c r="C153" s="4" t="s">
        <v>7</v>
      </c>
      <c r="D153" t="s">
        <v>25</v>
      </c>
      <c r="E153" s="3">
        <v>736</v>
      </c>
      <c r="F153" s="3">
        <v>3509259.04</v>
      </c>
      <c r="G153" s="3">
        <f>_xlfn.XLOOKUP(
D153,
Dim_Products_COGS[Product_ID],
Dim_Products_COGS[Base_COGS_EUR],
0
)</f>
        <v>775</v>
      </c>
      <c r="H153" s="3">
        <f>Fact_Sales_Orders[[#This Row],[Unit_COGS_EUR]] * Fact_Sales_Orders[[#This Row],[Quantity_Sold]]</f>
        <v>570400</v>
      </c>
      <c r="I153" s="3">
        <f>_xlfn.XLOOKUP(Fact_Sales_Orders[[#This Row],[Product_ID]], Dim_Supply_Chain[Product_ID], Dim_Supply_Chain[Base_Shipping_Cost_USD], 2500)</f>
        <v>2982</v>
      </c>
      <c r="J153" s="2">
        <f>_xlfn.XLOOKUP(Fact_Sales_Orders[[#This Row],[Clean_Order_Date]], Dim_FX_Rates[Date], Dim_FX_Rates[Baseline_Rate], 1.05, -1)</f>
        <v>1.1000000000000001</v>
      </c>
      <c r="K153" s="2">
        <f>Fact_Sales_Orders[[#This Row],[Total_Base_COGS_EUR]] * Fact_Sales_Orders[[#This Row],[Order_FX_Rate]]</f>
        <v>627440</v>
      </c>
      <c r="L153" s="3">
        <f>Fact_Sales_Orders[[#This Row],[Base_Shipping_USD]] * Fact_Sales_Orders[[#This Row],[Quantity_Sold]]</f>
        <v>2194752</v>
      </c>
      <c r="M153" s="3">
        <f>Fact_Sales_Orders[[#This Row],[Base_Revenue_USD]] - Fact_Sales_Orders[[#This Row],[Total_COGS_USD]] - Fact_Sales_Orders[[#This Row],[Total_Freight_USD]]</f>
        <v>687067.04</v>
      </c>
      <c r="N153" s="6">
        <f>IFERROR(Fact_Sales_Orders[[#This Row],[Net_Profit_USD]] / Fact_Sales_Orders[[#This Row],[Base_Revenue_USD]], 0)</f>
        <v>0.19578692600589553</v>
      </c>
    </row>
    <row r="154" spans="1:14" x14ac:dyDescent="0.3">
      <c r="A154" t="s">
        <v>192</v>
      </c>
      <c r="B154" s="1">
        <v>45941</v>
      </c>
      <c r="C154" s="4" t="s">
        <v>7</v>
      </c>
      <c r="D154" t="s">
        <v>19</v>
      </c>
      <c r="E154" s="3">
        <v>596</v>
      </c>
      <c r="F154" s="3">
        <v>2248365.64</v>
      </c>
      <c r="G154" s="3">
        <f>_xlfn.XLOOKUP(
D154,
Dim_Products_COGS[Product_ID],
Dim_Products_COGS[Base_COGS_EUR],
0
)</f>
        <v>374</v>
      </c>
      <c r="H154" s="3">
        <f>Fact_Sales_Orders[[#This Row],[Unit_COGS_EUR]] * Fact_Sales_Orders[[#This Row],[Quantity_Sold]]</f>
        <v>222904</v>
      </c>
      <c r="I154" s="3">
        <f>_xlfn.XLOOKUP(Fact_Sales_Orders[[#This Row],[Product_ID]], Dim_Supply_Chain[Product_ID], Dim_Supply_Chain[Base_Shipping_Cost_USD], 2500)</f>
        <v>1165</v>
      </c>
      <c r="J154" s="2">
        <f>_xlfn.XLOOKUP(Fact_Sales_Orders[[#This Row],[Clean_Order_Date]], Dim_FX_Rates[Date], Dim_FX_Rates[Baseline_Rate], 1.05, -1)</f>
        <v>1.1762999999999999</v>
      </c>
      <c r="K154" s="2">
        <f>Fact_Sales_Orders[[#This Row],[Total_Base_COGS_EUR]] * Fact_Sales_Orders[[#This Row],[Order_FX_Rate]]</f>
        <v>262201.97519999999</v>
      </c>
      <c r="L154" s="3">
        <f>Fact_Sales_Orders[[#This Row],[Base_Shipping_USD]] * Fact_Sales_Orders[[#This Row],[Quantity_Sold]]</f>
        <v>694340</v>
      </c>
      <c r="M154" s="3">
        <f>Fact_Sales_Orders[[#This Row],[Base_Revenue_USD]] - Fact_Sales_Orders[[#This Row],[Total_COGS_USD]] - Fact_Sales_Orders[[#This Row],[Total_Freight_USD]]</f>
        <v>1291823.6648000001</v>
      </c>
      <c r="N154" s="6">
        <f>IFERROR(Fact_Sales_Orders[[#This Row],[Net_Profit_USD]] / Fact_Sales_Orders[[#This Row],[Base_Revenue_USD]], 0)</f>
        <v>0.57456120206498085</v>
      </c>
    </row>
    <row r="155" spans="1:14" x14ac:dyDescent="0.3">
      <c r="A155" t="s">
        <v>193</v>
      </c>
      <c r="B155" s="1">
        <v>45826</v>
      </c>
      <c r="C155" s="4" t="s">
        <v>13</v>
      </c>
      <c r="D155" t="s">
        <v>58</v>
      </c>
      <c r="E155" s="3">
        <v>678</v>
      </c>
      <c r="F155" s="3">
        <v>5556557.8399999999</v>
      </c>
      <c r="G155" s="3">
        <f>_xlfn.XLOOKUP(
D155,
Dim_Products_COGS[Product_ID],
Dim_Products_COGS[Base_COGS_EUR],
0
)</f>
        <v>2039</v>
      </c>
      <c r="H155" s="3">
        <f>Fact_Sales_Orders[[#This Row],[Unit_COGS_EUR]] * Fact_Sales_Orders[[#This Row],[Quantity_Sold]]</f>
        <v>1382442</v>
      </c>
      <c r="I155" s="3">
        <f>_xlfn.XLOOKUP(Fact_Sales_Orders[[#This Row],[Product_ID]], Dim_Supply_Chain[Product_ID], Dim_Supply_Chain[Base_Shipping_Cost_USD], 2500)</f>
        <v>2109</v>
      </c>
      <c r="J155" s="2">
        <f>_xlfn.XLOOKUP(Fact_Sales_Orders[[#This Row],[Clean_Order_Date]], Dim_FX_Rates[Date], Dim_FX_Rates[Baseline_Rate], 1.05, -1)</f>
        <v>1.3440000000000001</v>
      </c>
      <c r="K155" s="2">
        <f>Fact_Sales_Orders[[#This Row],[Total_Base_COGS_EUR]] * Fact_Sales_Orders[[#This Row],[Order_FX_Rate]]</f>
        <v>1858002.0480000002</v>
      </c>
      <c r="L155" s="3">
        <f>Fact_Sales_Orders[[#This Row],[Base_Shipping_USD]] * Fact_Sales_Orders[[#This Row],[Quantity_Sold]]</f>
        <v>1429902</v>
      </c>
      <c r="M155" s="3">
        <f>Fact_Sales_Orders[[#This Row],[Base_Revenue_USD]] - Fact_Sales_Orders[[#This Row],[Total_COGS_USD]] - Fact_Sales_Orders[[#This Row],[Total_Freight_USD]]</f>
        <v>2268653.7919999994</v>
      </c>
      <c r="N155" s="6">
        <f>IFERROR(Fact_Sales_Orders[[#This Row],[Net_Profit_USD]] / Fact_Sales_Orders[[#This Row],[Base_Revenue_USD]], 0)</f>
        <v>0.40828402354937054</v>
      </c>
    </row>
    <row r="156" spans="1:14" x14ac:dyDescent="0.3">
      <c r="A156" t="s">
        <v>194</v>
      </c>
      <c r="B156" s="1">
        <v>46330</v>
      </c>
      <c r="C156" s="4" t="s">
        <v>7</v>
      </c>
      <c r="D156" t="s">
        <v>23</v>
      </c>
      <c r="E156" s="3">
        <v>798</v>
      </c>
      <c r="F156" s="3">
        <v>6260387.8300000001</v>
      </c>
      <c r="G156" s="3">
        <f>_xlfn.XLOOKUP(
D156,
Dim_Products_COGS[Product_ID],
Dim_Products_COGS[Base_COGS_EUR],
0
)</f>
        <v>2844</v>
      </c>
      <c r="H156" s="3">
        <f>Fact_Sales_Orders[[#This Row],[Unit_COGS_EUR]] * Fact_Sales_Orders[[#This Row],[Quantity_Sold]]</f>
        <v>2269512</v>
      </c>
      <c r="I156" s="3">
        <f>_xlfn.XLOOKUP(Fact_Sales_Orders[[#This Row],[Product_ID]], Dim_Supply_Chain[Product_ID], Dim_Supply_Chain[Base_Shipping_Cost_USD], 2500)</f>
        <v>3514</v>
      </c>
      <c r="J156" s="2">
        <f>_xlfn.XLOOKUP(Fact_Sales_Orders[[#This Row],[Clean_Order_Date]], Dim_FX_Rates[Date], Dim_FX_Rates[Baseline_Rate], 1.05, -1)</f>
        <v>0.96120000000000005</v>
      </c>
      <c r="K156" s="2">
        <f>Fact_Sales_Orders[[#This Row],[Total_Base_COGS_EUR]] * Fact_Sales_Orders[[#This Row],[Order_FX_Rate]]</f>
        <v>2181454.9344000001</v>
      </c>
      <c r="L156" s="3">
        <f>Fact_Sales_Orders[[#This Row],[Base_Shipping_USD]] * Fact_Sales_Orders[[#This Row],[Quantity_Sold]]</f>
        <v>2804172</v>
      </c>
      <c r="M156" s="3">
        <f>Fact_Sales_Orders[[#This Row],[Base_Revenue_USD]] - Fact_Sales_Orders[[#This Row],[Total_COGS_USD]] - Fact_Sales_Orders[[#This Row],[Total_Freight_USD]]</f>
        <v>1274760.8955999999</v>
      </c>
      <c r="N156" s="6">
        <f>IFERROR(Fact_Sales_Orders[[#This Row],[Net_Profit_USD]] / Fact_Sales_Orders[[#This Row],[Base_Revenue_USD]], 0)</f>
        <v>0.20362331060246788</v>
      </c>
    </row>
    <row r="157" spans="1:14" x14ac:dyDescent="0.3">
      <c r="A157" t="s">
        <v>195</v>
      </c>
      <c r="B157" s="1">
        <v>45909</v>
      </c>
      <c r="C157" s="4" t="s">
        <v>13</v>
      </c>
      <c r="D157" t="s">
        <v>61</v>
      </c>
      <c r="E157" s="3">
        <v>207</v>
      </c>
      <c r="F157" s="3">
        <v>1537727.52</v>
      </c>
      <c r="G157" s="3">
        <f>_xlfn.XLOOKUP(
D157,
Dim_Products_COGS[Product_ID],
Dim_Products_COGS[Base_COGS_EUR],
0
)</f>
        <v>2418</v>
      </c>
      <c r="H157" s="3">
        <f>Fact_Sales_Orders[[#This Row],[Unit_COGS_EUR]] * Fact_Sales_Orders[[#This Row],[Quantity_Sold]]</f>
        <v>500526</v>
      </c>
      <c r="I157" s="3">
        <f>_xlfn.XLOOKUP(Fact_Sales_Orders[[#This Row],[Product_ID]], Dim_Supply_Chain[Product_ID], Dim_Supply_Chain[Base_Shipping_Cost_USD], 2500)</f>
        <v>2109</v>
      </c>
      <c r="J157" s="2">
        <f>_xlfn.XLOOKUP(Fact_Sales_Orders[[#This Row],[Clean_Order_Date]], Dim_FX_Rates[Date], Dim_FX_Rates[Baseline_Rate], 1.05, -1)</f>
        <v>1.4730000000000001</v>
      </c>
      <c r="K157" s="2">
        <f>Fact_Sales_Orders[[#This Row],[Total_Base_COGS_EUR]] * Fact_Sales_Orders[[#This Row],[Order_FX_Rate]]</f>
        <v>737274.79800000007</v>
      </c>
      <c r="L157" s="3">
        <f>Fact_Sales_Orders[[#This Row],[Base_Shipping_USD]] * Fact_Sales_Orders[[#This Row],[Quantity_Sold]]</f>
        <v>436563</v>
      </c>
      <c r="M157" s="3">
        <f>Fact_Sales_Orders[[#This Row],[Base_Revenue_USD]] - Fact_Sales_Orders[[#This Row],[Total_COGS_USD]] - Fact_Sales_Orders[[#This Row],[Total_Freight_USD]]</f>
        <v>363889.72199999995</v>
      </c>
      <c r="N157" s="6">
        <f>IFERROR(Fact_Sales_Orders[[#This Row],[Net_Profit_USD]] / Fact_Sales_Orders[[#This Row],[Base_Revenue_USD]], 0)</f>
        <v>0.23664122366750642</v>
      </c>
    </row>
    <row r="158" spans="1:14" x14ac:dyDescent="0.3">
      <c r="A158" t="s">
        <v>196</v>
      </c>
      <c r="B158" s="1">
        <v>45727</v>
      </c>
      <c r="C158" s="4" t="s">
        <v>7</v>
      </c>
      <c r="D158" t="s">
        <v>8</v>
      </c>
      <c r="E158" s="3">
        <v>471</v>
      </c>
      <c r="F158" s="3">
        <v>1590182.53</v>
      </c>
      <c r="G158" s="3">
        <f>_xlfn.XLOOKUP(
D158,
Dim_Products_COGS[Product_ID],
Dim_Products_COGS[Base_COGS_EUR],
0
)</f>
        <v>739</v>
      </c>
      <c r="H158" s="3">
        <f>Fact_Sales_Orders[[#This Row],[Unit_COGS_EUR]] * Fact_Sales_Orders[[#This Row],[Quantity_Sold]]</f>
        <v>348069</v>
      </c>
      <c r="I158" s="3">
        <f>_xlfn.XLOOKUP(Fact_Sales_Orders[[#This Row],[Product_ID]], Dim_Supply_Chain[Product_ID], Dim_Supply_Chain[Base_Shipping_Cost_USD], 2500)</f>
        <v>2109</v>
      </c>
      <c r="J158" s="2">
        <f>_xlfn.XLOOKUP(Fact_Sales_Orders[[#This Row],[Clean_Order_Date]], Dim_FX_Rates[Date], Dim_FX_Rates[Baseline_Rate], 1.05, -1)</f>
        <v>1.2396</v>
      </c>
      <c r="K158" s="2">
        <f>Fact_Sales_Orders[[#This Row],[Total_Base_COGS_EUR]] * Fact_Sales_Orders[[#This Row],[Order_FX_Rate]]</f>
        <v>431466.33240000001</v>
      </c>
      <c r="L158" s="3">
        <f>Fact_Sales_Orders[[#This Row],[Base_Shipping_USD]] * Fact_Sales_Orders[[#This Row],[Quantity_Sold]]</f>
        <v>993339</v>
      </c>
      <c r="M158" s="3">
        <f>Fact_Sales_Orders[[#This Row],[Base_Revenue_USD]] - Fact_Sales_Orders[[#This Row],[Total_COGS_USD]] - Fact_Sales_Orders[[#This Row],[Total_Freight_USD]]</f>
        <v>165377.19760000007</v>
      </c>
      <c r="N158" s="6">
        <f>IFERROR(Fact_Sales_Orders[[#This Row],[Net_Profit_USD]] / Fact_Sales_Orders[[#This Row],[Base_Revenue_USD]], 0)</f>
        <v>0.10399887716034717</v>
      </c>
    </row>
    <row r="159" spans="1:14" x14ac:dyDescent="0.3">
      <c r="A159" t="s">
        <v>197</v>
      </c>
      <c r="B159" s="1">
        <v>45739</v>
      </c>
      <c r="C159" s="4" t="s">
        <v>7</v>
      </c>
      <c r="D159" t="s">
        <v>11</v>
      </c>
      <c r="E159" s="3">
        <v>796</v>
      </c>
      <c r="F159" s="3">
        <v>5464604.96</v>
      </c>
      <c r="G159" s="3">
        <f>_xlfn.XLOOKUP(
D159,
Dim_Products_COGS[Product_ID],
Dim_Products_COGS[Base_COGS_EUR],
0
)</f>
        <v>2418</v>
      </c>
      <c r="H159" s="3">
        <f>Fact_Sales_Orders[[#This Row],[Unit_COGS_EUR]] * Fact_Sales_Orders[[#This Row],[Quantity_Sold]]</f>
        <v>1924728</v>
      </c>
      <c r="I159" s="3">
        <f>_xlfn.XLOOKUP(Fact_Sales_Orders[[#This Row],[Product_ID]], Dim_Supply_Chain[Product_ID], Dim_Supply_Chain[Base_Shipping_Cost_USD], 2500)</f>
        <v>2109</v>
      </c>
      <c r="J159" s="2">
        <f>_xlfn.XLOOKUP(Fact_Sales_Orders[[#This Row],[Clean_Order_Date]], Dim_FX_Rates[Date], Dim_FX_Rates[Baseline_Rate], 1.05, -1)</f>
        <v>0.97140000000000004</v>
      </c>
      <c r="K159" s="2">
        <f>Fact_Sales_Orders[[#This Row],[Total_Base_COGS_EUR]] * Fact_Sales_Orders[[#This Row],[Order_FX_Rate]]</f>
        <v>1869680.7792</v>
      </c>
      <c r="L159" s="3">
        <f>Fact_Sales_Orders[[#This Row],[Base_Shipping_USD]] * Fact_Sales_Orders[[#This Row],[Quantity_Sold]]</f>
        <v>1678764</v>
      </c>
      <c r="M159" s="3">
        <f>Fact_Sales_Orders[[#This Row],[Base_Revenue_USD]] - Fact_Sales_Orders[[#This Row],[Total_COGS_USD]] - Fact_Sales_Orders[[#This Row],[Total_Freight_USD]]</f>
        <v>1916160.1808000002</v>
      </c>
      <c r="N159" s="6">
        <f>IFERROR(Fact_Sales_Orders[[#This Row],[Net_Profit_USD]] / Fact_Sales_Orders[[#This Row],[Base_Revenue_USD]], 0)</f>
        <v>0.35064935065315322</v>
      </c>
    </row>
    <row r="160" spans="1:14" x14ac:dyDescent="0.3">
      <c r="A160" t="s">
        <v>198</v>
      </c>
      <c r="B160" s="1">
        <v>46104</v>
      </c>
      <c r="C160" s="4" t="s">
        <v>13</v>
      </c>
      <c r="D160" t="s">
        <v>88</v>
      </c>
      <c r="E160" s="3">
        <v>158</v>
      </c>
      <c r="F160" s="3">
        <v>1363786.68</v>
      </c>
      <c r="G160" s="3">
        <f>_xlfn.XLOOKUP(
D160,
Dim_Products_COGS[Product_ID],
Dim_Products_COGS[Base_COGS_EUR],
0
)</f>
        <v>3776</v>
      </c>
      <c r="H160" s="3">
        <f>Fact_Sales_Orders[[#This Row],[Unit_COGS_EUR]] * Fact_Sales_Orders[[#This Row],[Quantity_Sold]]</f>
        <v>596608</v>
      </c>
      <c r="I160" s="3">
        <f>_xlfn.XLOOKUP(Fact_Sales_Orders[[#This Row],[Product_ID]], Dim_Supply_Chain[Product_ID], Dim_Supply_Chain[Base_Shipping_Cost_USD], 2500)</f>
        <v>2221</v>
      </c>
      <c r="J160" s="2">
        <f>_xlfn.XLOOKUP(Fact_Sales_Orders[[#This Row],[Clean_Order_Date]], Dim_FX_Rates[Date], Dim_FX_Rates[Baseline_Rate], 1.05, -1)</f>
        <v>0.98599999999999999</v>
      </c>
      <c r="K160" s="2">
        <f>Fact_Sales_Orders[[#This Row],[Total_Base_COGS_EUR]] * Fact_Sales_Orders[[#This Row],[Order_FX_Rate]]</f>
        <v>588255.48800000001</v>
      </c>
      <c r="L160" s="3">
        <f>Fact_Sales_Orders[[#This Row],[Base_Shipping_USD]] * Fact_Sales_Orders[[#This Row],[Quantity_Sold]]</f>
        <v>350918</v>
      </c>
      <c r="M160" s="3">
        <f>Fact_Sales_Orders[[#This Row],[Base_Revenue_USD]] - Fact_Sales_Orders[[#This Row],[Total_COGS_USD]] - Fact_Sales_Orders[[#This Row],[Total_Freight_USD]]</f>
        <v>424613.19199999992</v>
      </c>
      <c r="N160" s="6">
        <f>IFERROR(Fact_Sales_Orders[[#This Row],[Net_Profit_USD]] / Fact_Sales_Orders[[#This Row],[Base_Revenue_USD]], 0)</f>
        <v>0.31134868687821465</v>
      </c>
    </row>
    <row r="161" spans="1:14" x14ac:dyDescent="0.3">
      <c r="A161" t="s">
        <v>199</v>
      </c>
      <c r="B161" s="1">
        <v>46046</v>
      </c>
      <c r="C161" s="4" t="s">
        <v>10</v>
      </c>
      <c r="D161" t="s">
        <v>40</v>
      </c>
      <c r="E161" s="3">
        <v>492</v>
      </c>
      <c r="F161" s="3">
        <v>3507214.05</v>
      </c>
      <c r="G161" s="3">
        <f>_xlfn.XLOOKUP(
D161,
Dim_Products_COGS[Product_ID],
Dim_Products_COGS[Base_COGS_EUR],
0
)</f>
        <v>3908</v>
      </c>
      <c r="H161" s="3">
        <f>Fact_Sales_Orders[[#This Row],[Unit_COGS_EUR]] * Fact_Sales_Orders[[#This Row],[Quantity_Sold]]</f>
        <v>1922736</v>
      </c>
      <c r="I161" s="3">
        <f>_xlfn.XLOOKUP(Fact_Sales_Orders[[#This Row],[Product_ID]], Dim_Supply_Chain[Product_ID], Dim_Supply_Chain[Base_Shipping_Cost_USD], 2500)</f>
        <v>2109</v>
      </c>
      <c r="J161" s="2">
        <f>_xlfn.XLOOKUP(Fact_Sales_Orders[[#This Row],[Clean_Order_Date]], Dim_FX_Rates[Date], Dim_FX_Rates[Baseline_Rate], 1.05, -1)</f>
        <v>0.98040000000000005</v>
      </c>
      <c r="K161" s="2">
        <f>Fact_Sales_Orders[[#This Row],[Total_Base_COGS_EUR]] * Fact_Sales_Orders[[#This Row],[Order_FX_Rate]]</f>
        <v>1885050.3744000001</v>
      </c>
      <c r="L161" s="3">
        <f>Fact_Sales_Orders[[#This Row],[Base_Shipping_USD]] * Fact_Sales_Orders[[#This Row],[Quantity_Sold]]</f>
        <v>1037628</v>
      </c>
      <c r="M161" s="3">
        <f>Fact_Sales_Orders[[#This Row],[Base_Revenue_USD]] - Fact_Sales_Orders[[#This Row],[Total_COGS_USD]] - Fact_Sales_Orders[[#This Row],[Total_Freight_USD]]</f>
        <v>584535.67559999973</v>
      </c>
      <c r="N161" s="6">
        <f>IFERROR(Fact_Sales_Orders[[#This Row],[Net_Profit_USD]] / Fact_Sales_Orders[[#This Row],[Base_Revenue_USD]], 0)</f>
        <v>0.16666666683774256</v>
      </c>
    </row>
    <row r="162" spans="1:14" x14ac:dyDescent="0.3">
      <c r="A162" t="s">
        <v>200</v>
      </c>
      <c r="B162" s="1">
        <v>45815</v>
      </c>
      <c r="C162" s="4" t="s">
        <v>16</v>
      </c>
      <c r="D162" t="s">
        <v>69</v>
      </c>
      <c r="E162" s="3">
        <v>16</v>
      </c>
      <c r="F162" s="3">
        <v>180692.24</v>
      </c>
      <c r="G162" s="3">
        <f>_xlfn.XLOOKUP(
D162,
Dim_Products_COGS[Product_ID],
Dim_Products_COGS[Base_COGS_EUR],
0
)</f>
        <v>3901</v>
      </c>
      <c r="H162" s="3">
        <f>Fact_Sales_Orders[[#This Row],[Unit_COGS_EUR]] * Fact_Sales_Orders[[#This Row],[Quantity_Sold]]</f>
        <v>62416</v>
      </c>
      <c r="I162" s="3">
        <f>_xlfn.XLOOKUP(Fact_Sales_Orders[[#This Row],[Product_ID]], Dim_Supply_Chain[Product_ID], Dim_Supply_Chain[Base_Shipping_Cost_USD], 2500)</f>
        <v>2109</v>
      </c>
      <c r="J162" s="2">
        <f>_xlfn.XLOOKUP(Fact_Sales_Orders[[#This Row],[Clean_Order_Date]], Dim_FX_Rates[Date], Dim_FX_Rates[Baseline_Rate], 1.05, -1)</f>
        <v>1.4023000000000001</v>
      </c>
      <c r="K162" s="2">
        <f>Fact_Sales_Orders[[#This Row],[Total_Base_COGS_EUR]] * Fact_Sales_Orders[[#This Row],[Order_FX_Rate]]</f>
        <v>87525.9568</v>
      </c>
      <c r="L162" s="3">
        <f>Fact_Sales_Orders[[#This Row],[Base_Shipping_USD]] * Fact_Sales_Orders[[#This Row],[Quantity_Sold]]</f>
        <v>33744</v>
      </c>
      <c r="M162" s="3">
        <f>Fact_Sales_Orders[[#This Row],[Base_Revenue_USD]] - Fact_Sales_Orders[[#This Row],[Total_COGS_USD]] - Fact_Sales_Orders[[#This Row],[Total_Freight_USD]]</f>
        <v>59422.283199999991</v>
      </c>
      <c r="N162" s="6">
        <f>IFERROR(Fact_Sales_Orders[[#This Row],[Net_Profit_USD]] / Fact_Sales_Orders[[#This Row],[Base_Revenue_USD]], 0)</f>
        <v>0.32885907662664426</v>
      </c>
    </row>
    <row r="163" spans="1:14" x14ac:dyDescent="0.3">
      <c r="A163" t="s">
        <v>201</v>
      </c>
      <c r="B163" s="1">
        <v>45860</v>
      </c>
      <c r="C163" s="4" t="s">
        <v>10</v>
      </c>
      <c r="D163" t="s">
        <v>76</v>
      </c>
      <c r="E163" s="3">
        <v>189</v>
      </c>
      <c r="F163" s="3">
        <v>949480.19</v>
      </c>
      <c r="G163" s="3">
        <f>_xlfn.XLOOKUP(
D163,
Dim_Products_COGS[Product_ID],
Dim_Products_COGS[Base_COGS_EUR],
0
)</f>
        <v>1289</v>
      </c>
      <c r="H163" s="3">
        <f>Fact_Sales_Orders[[#This Row],[Unit_COGS_EUR]] * Fact_Sales_Orders[[#This Row],[Quantity_Sold]]</f>
        <v>243621</v>
      </c>
      <c r="I163" s="3">
        <f>_xlfn.XLOOKUP(Fact_Sales_Orders[[#This Row],[Product_ID]], Dim_Supply_Chain[Product_ID], Dim_Supply_Chain[Base_Shipping_Cost_USD], 2500)</f>
        <v>2109</v>
      </c>
      <c r="J163" s="2">
        <f>_xlfn.XLOOKUP(Fact_Sales_Orders[[#This Row],[Clean_Order_Date]], Dim_FX_Rates[Date], Dim_FX_Rates[Baseline_Rate], 1.05, -1)</f>
        <v>0.6976</v>
      </c>
      <c r="K163" s="2">
        <f>Fact_Sales_Orders[[#This Row],[Total_Base_COGS_EUR]] * Fact_Sales_Orders[[#This Row],[Order_FX_Rate]]</f>
        <v>169950.00959999999</v>
      </c>
      <c r="L163" s="3">
        <f>Fact_Sales_Orders[[#This Row],[Base_Shipping_USD]] * Fact_Sales_Orders[[#This Row],[Quantity_Sold]]</f>
        <v>398601</v>
      </c>
      <c r="M163" s="3">
        <f>Fact_Sales_Orders[[#This Row],[Base_Revenue_USD]] - Fact_Sales_Orders[[#This Row],[Total_COGS_USD]] - Fact_Sales_Orders[[#This Row],[Total_Freight_USD]]</f>
        <v>380929.18039999995</v>
      </c>
      <c r="N163" s="6">
        <f>IFERROR(Fact_Sales_Orders[[#This Row],[Net_Profit_USD]] / Fact_Sales_Orders[[#This Row],[Base_Revenue_USD]], 0)</f>
        <v>0.40119760729289144</v>
      </c>
    </row>
    <row r="164" spans="1:14" x14ac:dyDescent="0.3">
      <c r="A164" t="s">
        <v>202</v>
      </c>
      <c r="B164" s="1">
        <v>45816</v>
      </c>
      <c r="C164" s="4" t="s">
        <v>13</v>
      </c>
      <c r="D164" t="s">
        <v>69</v>
      </c>
      <c r="E164" s="3">
        <v>902</v>
      </c>
      <c r="F164" s="3">
        <v>7379059.5999999996</v>
      </c>
      <c r="G164" s="3">
        <f>_xlfn.XLOOKUP(
D164,
Dim_Products_COGS[Product_ID],
Dim_Products_COGS[Base_COGS_EUR],
0
)</f>
        <v>3901</v>
      </c>
      <c r="H164" s="3">
        <f>Fact_Sales_Orders[[#This Row],[Unit_COGS_EUR]] * Fact_Sales_Orders[[#This Row],[Quantity_Sold]]</f>
        <v>3518702</v>
      </c>
      <c r="I164" s="3">
        <f>_xlfn.XLOOKUP(Fact_Sales_Orders[[#This Row],[Product_ID]], Dim_Supply_Chain[Product_ID], Dim_Supply_Chain[Base_Shipping_Cost_USD], 2500)</f>
        <v>2109</v>
      </c>
      <c r="J164" s="2">
        <f>_xlfn.XLOOKUP(Fact_Sales_Orders[[#This Row],[Clean_Order_Date]], Dim_FX_Rates[Date], Dim_FX_Rates[Baseline_Rate], 1.05, -1)</f>
        <v>0.79510000000000003</v>
      </c>
      <c r="K164" s="2">
        <f>Fact_Sales_Orders[[#This Row],[Total_Base_COGS_EUR]] * Fact_Sales_Orders[[#This Row],[Order_FX_Rate]]</f>
        <v>2797719.9602000001</v>
      </c>
      <c r="L164" s="3">
        <f>Fact_Sales_Orders[[#This Row],[Base_Shipping_USD]] * Fact_Sales_Orders[[#This Row],[Quantity_Sold]]</f>
        <v>1902318</v>
      </c>
      <c r="M164" s="3">
        <f>Fact_Sales_Orders[[#This Row],[Base_Revenue_USD]] - Fact_Sales_Orders[[#This Row],[Total_COGS_USD]] - Fact_Sales_Orders[[#This Row],[Total_Freight_USD]]</f>
        <v>2679021.6397999991</v>
      </c>
      <c r="N164" s="6">
        <f>IFERROR(Fact_Sales_Orders[[#This Row],[Net_Profit_USD]] / Fact_Sales_Orders[[#This Row],[Base_Revenue_USD]], 0)</f>
        <v>0.36305732505534977</v>
      </c>
    </row>
    <row r="165" spans="1:14" x14ac:dyDescent="0.3">
      <c r="A165" t="s">
        <v>203</v>
      </c>
      <c r="B165" s="1">
        <v>46104</v>
      </c>
      <c r="C165" s="4" t="s">
        <v>16</v>
      </c>
      <c r="D165" t="s">
        <v>51</v>
      </c>
      <c r="E165" s="3">
        <v>920</v>
      </c>
      <c r="F165" s="3">
        <v>9390939.2100000009</v>
      </c>
      <c r="G165" s="3">
        <f>_xlfn.XLOOKUP(
D165,
Dim_Products_COGS[Product_ID],
Dim_Products_COGS[Base_COGS_EUR],
0
)</f>
        <v>4717</v>
      </c>
      <c r="H165" s="3">
        <f>Fact_Sales_Orders[[#This Row],[Unit_COGS_EUR]] * Fact_Sales_Orders[[#This Row],[Quantity_Sold]]</f>
        <v>4339640</v>
      </c>
      <c r="I165" s="3">
        <f>_xlfn.XLOOKUP(Fact_Sales_Orders[[#This Row],[Product_ID]], Dim_Supply_Chain[Product_ID], Dim_Supply_Chain[Base_Shipping_Cost_USD], 2500)</f>
        <v>1088</v>
      </c>
      <c r="J165" s="2">
        <f>_xlfn.XLOOKUP(Fact_Sales_Orders[[#This Row],[Clean_Order_Date]], Dim_FX_Rates[Date], Dim_FX_Rates[Baseline_Rate], 1.05, -1)</f>
        <v>0.98599999999999999</v>
      </c>
      <c r="K165" s="2">
        <f>Fact_Sales_Orders[[#This Row],[Total_Base_COGS_EUR]] * Fact_Sales_Orders[[#This Row],[Order_FX_Rate]]</f>
        <v>4278885.04</v>
      </c>
      <c r="L165" s="3">
        <f>Fact_Sales_Orders[[#This Row],[Base_Shipping_USD]] * Fact_Sales_Orders[[#This Row],[Quantity_Sold]]</f>
        <v>1000960</v>
      </c>
      <c r="M165" s="3">
        <f>Fact_Sales_Orders[[#This Row],[Base_Revenue_USD]] - Fact_Sales_Orders[[#This Row],[Total_COGS_USD]] - Fact_Sales_Orders[[#This Row],[Total_Freight_USD]]</f>
        <v>4111094.1700000009</v>
      </c>
      <c r="N165" s="6">
        <f>IFERROR(Fact_Sales_Orders[[#This Row],[Net_Profit_USD]] / Fact_Sales_Orders[[#This Row],[Base_Revenue_USD]], 0)</f>
        <v>0.43777241850551818</v>
      </c>
    </row>
    <row r="166" spans="1:14" x14ac:dyDescent="0.3">
      <c r="A166" t="s">
        <v>204</v>
      </c>
      <c r="B166" s="1">
        <v>45796</v>
      </c>
      <c r="C166" s="4" t="s">
        <v>16</v>
      </c>
      <c r="D166" t="s">
        <v>35</v>
      </c>
      <c r="E166" s="3">
        <v>260</v>
      </c>
      <c r="F166" s="3">
        <v>1455586.5</v>
      </c>
      <c r="G166" s="3">
        <f>_xlfn.XLOOKUP(
D166,
Dim_Products_COGS[Product_ID],
Dim_Products_COGS[Base_COGS_EUR],
0
)</f>
        <v>1530</v>
      </c>
      <c r="H166" s="3">
        <f>Fact_Sales_Orders[[#This Row],[Unit_COGS_EUR]] * Fact_Sales_Orders[[#This Row],[Quantity_Sold]]</f>
        <v>397800</v>
      </c>
      <c r="I166" s="3">
        <f>_xlfn.XLOOKUP(Fact_Sales_Orders[[#This Row],[Product_ID]], Dim_Supply_Chain[Product_ID], Dim_Supply_Chain[Base_Shipping_Cost_USD], 2500)</f>
        <v>2109</v>
      </c>
      <c r="J166" s="2">
        <f>_xlfn.XLOOKUP(Fact_Sales_Orders[[#This Row],[Clean_Order_Date]], Dim_FX_Rates[Date], Dim_FX_Rates[Baseline_Rate], 1.05, -1)</f>
        <v>0.95220000000000005</v>
      </c>
      <c r="K166" s="2">
        <f>Fact_Sales_Orders[[#This Row],[Total_Base_COGS_EUR]] * Fact_Sales_Orders[[#This Row],[Order_FX_Rate]]</f>
        <v>378785.16000000003</v>
      </c>
      <c r="L166" s="3">
        <f>Fact_Sales_Orders[[#This Row],[Base_Shipping_USD]] * Fact_Sales_Orders[[#This Row],[Quantity_Sold]]</f>
        <v>548340</v>
      </c>
      <c r="M166" s="3">
        <f>Fact_Sales_Orders[[#This Row],[Base_Revenue_USD]] - Fact_Sales_Orders[[#This Row],[Total_COGS_USD]] - Fact_Sales_Orders[[#This Row],[Total_Freight_USD]]</f>
        <v>528461.33999999985</v>
      </c>
      <c r="N166" s="6">
        <f>IFERROR(Fact_Sales_Orders[[#This Row],[Net_Profit_USD]] / Fact_Sales_Orders[[#This Row],[Base_Revenue_USD]], 0)</f>
        <v>0.36305732431566234</v>
      </c>
    </row>
    <row r="167" spans="1:14" x14ac:dyDescent="0.3">
      <c r="A167" t="s">
        <v>205</v>
      </c>
      <c r="B167" s="1">
        <v>46114</v>
      </c>
      <c r="C167" s="4" t="s">
        <v>7</v>
      </c>
      <c r="D167" t="s">
        <v>11</v>
      </c>
      <c r="E167" s="3">
        <v>143</v>
      </c>
      <c r="F167" s="3">
        <v>821438.05</v>
      </c>
      <c r="G167" s="3">
        <f>_xlfn.XLOOKUP(
D167,
Dim_Products_COGS[Product_ID],
Dim_Products_COGS[Base_COGS_EUR],
0
)</f>
        <v>2418</v>
      </c>
      <c r="H167" s="3">
        <f>Fact_Sales_Orders[[#This Row],[Unit_COGS_EUR]] * Fact_Sales_Orders[[#This Row],[Quantity_Sold]]</f>
        <v>345774</v>
      </c>
      <c r="I167" s="3">
        <f>_xlfn.XLOOKUP(Fact_Sales_Orders[[#This Row],[Product_ID]], Dim_Supply_Chain[Product_ID], Dim_Supply_Chain[Base_Shipping_Cost_USD], 2500)</f>
        <v>2109</v>
      </c>
      <c r="J167" s="2">
        <f>_xlfn.XLOOKUP(Fact_Sales_Orders[[#This Row],[Clean_Order_Date]], Dim_FX_Rates[Date], Dim_FX_Rates[Baseline_Rate], 1.05, -1)</f>
        <v>1.1074999999999999</v>
      </c>
      <c r="K167" s="2">
        <f>Fact_Sales_Orders[[#This Row],[Total_Base_COGS_EUR]] * Fact_Sales_Orders[[#This Row],[Order_FX_Rate]]</f>
        <v>382944.70499999996</v>
      </c>
      <c r="L167" s="3">
        <f>Fact_Sales_Orders[[#This Row],[Base_Shipping_USD]] * Fact_Sales_Orders[[#This Row],[Quantity_Sold]]</f>
        <v>301587</v>
      </c>
      <c r="M167" s="3">
        <f>Fact_Sales_Orders[[#This Row],[Base_Revenue_USD]] - Fact_Sales_Orders[[#This Row],[Total_COGS_USD]] - Fact_Sales_Orders[[#This Row],[Total_Freight_USD]]</f>
        <v>136906.34500000009</v>
      </c>
      <c r="N167" s="6">
        <f>IFERROR(Fact_Sales_Orders[[#This Row],[Net_Profit_USD]] / Fact_Sales_Orders[[#This Row],[Base_Revenue_USD]], 0)</f>
        <v>0.16666667072459096</v>
      </c>
    </row>
    <row r="168" spans="1:14" x14ac:dyDescent="0.3">
      <c r="A168" t="s">
        <v>206</v>
      </c>
      <c r="B168" s="1">
        <v>46021</v>
      </c>
      <c r="C168" s="4" t="s">
        <v>7</v>
      </c>
      <c r="D168" t="s">
        <v>19</v>
      </c>
      <c r="E168" s="3">
        <v>980</v>
      </c>
      <c r="F168" s="3">
        <v>3104102.75</v>
      </c>
      <c r="G168" s="3">
        <f>_xlfn.XLOOKUP(
D168,
Dim_Products_COGS[Product_ID],
Dim_Products_COGS[Base_COGS_EUR],
0
)</f>
        <v>374</v>
      </c>
      <c r="H168" s="3">
        <f>Fact_Sales_Orders[[#This Row],[Unit_COGS_EUR]] * Fact_Sales_Orders[[#This Row],[Quantity_Sold]]</f>
        <v>366520</v>
      </c>
      <c r="I168" s="3">
        <f>_xlfn.XLOOKUP(Fact_Sales_Orders[[#This Row],[Product_ID]], Dim_Supply_Chain[Product_ID], Dim_Supply_Chain[Base_Shipping_Cost_USD], 2500)</f>
        <v>1165</v>
      </c>
      <c r="J168" s="2">
        <f>_xlfn.XLOOKUP(Fact_Sales_Orders[[#This Row],[Clean_Order_Date]], Dim_FX_Rates[Date], Dim_FX_Rates[Baseline_Rate], 1.05, -1)</f>
        <v>1.1909000000000001</v>
      </c>
      <c r="K168" s="2">
        <f>Fact_Sales_Orders[[#This Row],[Total_Base_COGS_EUR]] * Fact_Sales_Orders[[#This Row],[Order_FX_Rate]]</f>
        <v>436488.66800000001</v>
      </c>
      <c r="L168" s="3">
        <f>Fact_Sales_Orders[[#This Row],[Base_Shipping_USD]] * Fact_Sales_Orders[[#This Row],[Quantity_Sold]]</f>
        <v>1141700</v>
      </c>
      <c r="M168" s="3">
        <f>Fact_Sales_Orders[[#This Row],[Base_Revenue_USD]] - Fact_Sales_Orders[[#This Row],[Total_COGS_USD]] - Fact_Sales_Orders[[#This Row],[Total_Freight_USD]]</f>
        <v>1525914.0819999999</v>
      </c>
      <c r="N168" s="6">
        <f>IFERROR(Fact_Sales_Orders[[#This Row],[Net_Profit_USD]] / Fact_Sales_Orders[[#This Row],[Base_Revenue_USD]], 0)</f>
        <v>0.49157975907852919</v>
      </c>
    </row>
    <row r="169" spans="1:14" x14ac:dyDescent="0.3">
      <c r="A169" t="s">
        <v>207</v>
      </c>
      <c r="B169" s="1">
        <v>46059</v>
      </c>
      <c r="C169" s="4" t="s">
        <v>16</v>
      </c>
      <c r="D169" t="s">
        <v>14</v>
      </c>
      <c r="E169" s="3">
        <v>720</v>
      </c>
      <c r="F169" s="3">
        <v>4438207.32</v>
      </c>
      <c r="G169" s="3">
        <f>_xlfn.XLOOKUP(
D169,
Dim_Products_COGS[Product_ID],
Dim_Products_COGS[Base_COGS_EUR],
0
)</f>
        <v>2401</v>
      </c>
      <c r="H169" s="3">
        <f>Fact_Sales_Orders[[#This Row],[Unit_COGS_EUR]] * Fact_Sales_Orders[[#This Row],[Quantity_Sold]]</f>
        <v>1728720</v>
      </c>
      <c r="I169" s="3">
        <f>_xlfn.XLOOKUP(Fact_Sales_Orders[[#This Row],[Product_ID]], Dim_Supply_Chain[Product_ID], Dim_Supply_Chain[Base_Shipping_Cost_USD], 2500)</f>
        <v>2109</v>
      </c>
      <c r="J169" s="2">
        <f>_xlfn.XLOOKUP(Fact_Sales_Orders[[#This Row],[Clean_Order_Date]], Dim_FX_Rates[Date], Dim_FX_Rates[Baseline_Rate], 1.05, -1)</f>
        <v>0.92959999999999998</v>
      </c>
      <c r="K169" s="2">
        <f>Fact_Sales_Orders[[#This Row],[Total_Base_COGS_EUR]] * Fact_Sales_Orders[[#This Row],[Order_FX_Rate]]</f>
        <v>1607018.112</v>
      </c>
      <c r="L169" s="3">
        <f>Fact_Sales_Orders[[#This Row],[Base_Shipping_USD]] * Fact_Sales_Orders[[#This Row],[Quantity_Sold]]</f>
        <v>1518480</v>
      </c>
      <c r="M169" s="3">
        <f>Fact_Sales_Orders[[#This Row],[Base_Revenue_USD]] - Fact_Sales_Orders[[#This Row],[Total_COGS_USD]] - Fact_Sales_Orders[[#This Row],[Total_Freight_USD]]</f>
        <v>1312709.2080000006</v>
      </c>
      <c r="N169" s="6">
        <f>IFERROR(Fact_Sales_Orders[[#This Row],[Net_Profit_USD]] / Fact_Sales_Orders[[#This Row],[Base_Revenue_USD]], 0)</f>
        <v>0.29577464803965048</v>
      </c>
    </row>
    <row r="170" spans="1:14" x14ac:dyDescent="0.3">
      <c r="A170" t="s">
        <v>208</v>
      </c>
      <c r="B170" s="1">
        <v>45796</v>
      </c>
      <c r="C170" s="4" t="s">
        <v>13</v>
      </c>
      <c r="D170" t="s">
        <v>86</v>
      </c>
      <c r="E170" s="3">
        <v>342</v>
      </c>
      <c r="F170" s="3">
        <v>4028886.11</v>
      </c>
      <c r="G170" s="3">
        <f>_xlfn.XLOOKUP(
D170,
Dim_Products_COGS[Product_ID],
Dim_Products_COGS[Base_COGS_EUR],
0
)</f>
        <v>4978</v>
      </c>
      <c r="H170" s="3">
        <f>Fact_Sales_Orders[[#This Row],[Unit_COGS_EUR]] * Fact_Sales_Orders[[#This Row],[Quantity_Sold]]</f>
        <v>1702476</v>
      </c>
      <c r="I170" s="3">
        <f>_xlfn.XLOOKUP(Fact_Sales_Orders[[#This Row],[Product_ID]], Dim_Supply_Chain[Product_ID], Dim_Supply_Chain[Base_Shipping_Cost_USD], 2500)</f>
        <v>2640</v>
      </c>
      <c r="J170" s="2">
        <f>_xlfn.XLOOKUP(Fact_Sales_Orders[[#This Row],[Clean_Order_Date]], Dim_FX_Rates[Date], Dim_FX_Rates[Baseline_Rate], 1.05, -1)</f>
        <v>0.95220000000000005</v>
      </c>
      <c r="K170" s="2">
        <f>Fact_Sales_Orders[[#This Row],[Total_Base_COGS_EUR]] * Fact_Sales_Orders[[#This Row],[Order_FX_Rate]]</f>
        <v>1621097.6472</v>
      </c>
      <c r="L170" s="3">
        <f>Fact_Sales_Orders[[#This Row],[Base_Shipping_USD]] * Fact_Sales_Orders[[#This Row],[Quantity_Sold]]</f>
        <v>902880</v>
      </c>
      <c r="M170" s="3">
        <f>Fact_Sales_Orders[[#This Row],[Base_Revenue_USD]] - Fact_Sales_Orders[[#This Row],[Total_COGS_USD]] - Fact_Sales_Orders[[#This Row],[Total_Freight_USD]]</f>
        <v>1504908.4627999999</v>
      </c>
      <c r="N170" s="6">
        <f>IFERROR(Fact_Sales_Orders[[#This Row],[Net_Profit_USD]] / Fact_Sales_Orders[[#This Row],[Base_Revenue_USD]], 0)</f>
        <v>0.37352966098115886</v>
      </c>
    </row>
    <row r="171" spans="1:14" x14ac:dyDescent="0.3">
      <c r="A171" t="s">
        <v>209</v>
      </c>
      <c r="B171" s="1">
        <v>45793</v>
      </c>
      <c r="C171" s="4" t="s">
        <v>13</v>
      </c>
      <c r="D171" t="s">
        <v>21</v>
      </c>
      <c r="E171" s="3">
        <v>584</v>
      </c>
      <c r="F171" s="3">
        <v>2030216.76</v>
      </c>
      <c r="G171" s="3">
        <f>_xlfn.XLOOKUP(
D171,
Dim_Products_COGS[Product_ID],
Dim_Products_COGS[Base_COGS_EUR],
0
)</f>
        <v>545</v>
      </c>
      <c r="H171" s="3">
        <f>Fact_Sales_Orders[[#This Row],[Unit_COGS_EUR]] * Fact_Sales_Orders[[#This Row],[Quantity_Sold]]</f>
        <v>318280</v>
      </c>
      <c r="I171" s="3">
        <f>_xlfn.XLOOKUP(Fact_Sales_Orders[[#This Row],[Product_ID]], Dim_Supply_Chain[Product_ID], Dim_Supply_Chain[Base_Shipping_Cost_USD], 2500)</f>
        <v>2109</v>
      </c>
      <c r="J171" s="2">
        <f>_xlfn.XLOOKUP(Fact_Sales_Orders[[#This Row],[Clean_Order_Date]], Dim_FX_Rates[Date], Dim_FX_Rates[Baseline_Rate], 1.05, -1)</f>
        <v>0.92630000000000001</v>
      </c>
      <c r="K171" s="2">
        <f>Fact_Sales_Orders[[#This Row],[Total_Base_COGS_EUR]] * Fact_Sales_Orders[[#This Row],[Order_FX_Rate]]</f>
        <v>294822.76400000002</v>
      </c>
      <c r="L171" s="3">
        <f>Fact_Sales_Orders[[#This Row],[Base_Shipping_USD]] * Fact_Sales_Orders[[#This Row],[Quantity_Sold]]</f>
        <v>1231656</v>
      </c>
      <c r="M171" s="3">
        <f>Fact_Sales_Orders[[#This Row],[Base_Revenue_USD]] - Fact_Sales_Orders[[#This Row],[Total_COGS_USD]] - Fact_Sales_Orders[[#This Row],[Total_Freight_USD]]</f>
        <v>503737.99600000004</v>
      </c>
      <c r="N171" s="6">
        <f>IFERROR(Fact_Sales_Orders[[#This Row],[Net_Profit_USD]] / Fact_Sales_Orders[[#This Row],[Base_Revenue_USD]], 0)</f>
        <v>0.24812030218881656</v>
      </c>
    </row>
    <row r="172" spans="1:14" x14ac:dyDescent="0.3">
      <c r="A172" t="s">
        <v>210</v>
      </c>
      <c r="B172" s="1">
        <v>45917</v>
      </c>
      <c r="C172" s="4" t="s">
        <v>13</v>
      </c>
      <c r="D172" t="s">
        <v>63</v>
      </c>
      <c r="E172" s="3">
        <v>392</v>
      </c>
      <c r="F172" s="3">
        <v>5077391.1100000003</v>
      </c>
      <c r="G172" s="3">
        <f>_xlfn.XLOOKUP(
D172,
Dim_Products_COGS[Product_ID],
Dim_Products_COGS[Base_COGS_EUR],
0
)</f>
        <v>3822</v>
      </c>
      <c r="H172" s="3">
        <f>Fact_Sales_Orders[[#This Row],[Unit_COGS_EUR]] * Fact_Sales_Orders[[#This Row],[Quantity_Sold]]</f>
        <v>1498224</v>
      </c>
      <c r="I172" s="3">
        <f>_xlfn.XLOOKUP(Fact_Sales_Orders[[#This Row],[Product_ID]], Dim_Supply_Chain[Product_ID], Dim_Supply_Chain[Base_Shipping_Cost_USD], 2500)</f>
        <v>2109</v>
      </c>
      <c r="J172" s="2">
        <f>_xlfn.XLOOKUP(Fact_Sales_Orders[[#This Row],[Clean_Order_Date]], Dim_FX_Rates[Date], Dim_FX_Rates[Baseline_Rate], 1.05, -1)</f>
        <v>1.4775</v>
      </c>
      <c r="K172" s="2">
        <f>Fact_Sales_Orders[[#This Row],[Total_Base_COGS_EUR]] * Fact_Sales_Orders[[#This Row],[Order_FX_Rate]]</f>
        <v>2213625.96</v>
      </c>
      <c r="L172" s="3">
        <f>Fact_Sales_Orders[[#This Row],[Base_Shipping_USD]] * Fact_Sales_Orders[[#This Row],[Quantity_Sold]]</f>
        <v>826728</v>
      </c>
      <c r="M172" s="3">
        <f>Fact_Sales_Orders[[#This Row],[Base_Revenue_USD]] - Fact_Sales_Orders[[#This Row],[Total_COGS_USD]] - Fact_Sales_Orders[[#This Row],[Total_Freight_USD]]</f>
        <v>2037037.1500000004</v>
      </c>
      <c r="N172" s="6">
        <f>IFERROR(Fact_Sales_Orders[[#This Row],[Net_Profit_USD]] / Fact_Sales_Orders[[#This Row],[Base_Revenue_USD]], 0)</f>
        <v>0.40119760441302704</v>
      </c>
    </row>
    <row r="173" spans="1:14" x14ac:dyDescent="0.3">
      <c r="A173" t="s">
        <v>211</v>
      </c>
      <c r="B173" s="1">
        <v>45995</v>
      </c>
      <c r="C173" s="4" t="s">
        <v>13</v>
      </c>
      <c r="D173" t="s">
        <v>45</v>
      </c>
      <c r="E173" s="3">
        <v>550</v>
      </c>
      <c r="F173" s="3">
        <v>3826625.94</v>
      </c>
      <c r="G173" s="3">
        <f>_xlfn.XLOOKUP(
D173,
Dim_Products_COGS[Product_ID],
Dim_Products_COGS[Base_COGS_EUR],
0
)</f>
        <v>4853</v>
      </c>
      <c r="H173" s="3">
        <f>Fact_Sales_Orders[[#This Row],[Unit_COGS_EUR]] * Fact_Sales_Orders[[#This Row],[Quantity_Sold]]</f>
        <v>2669150</v>
      </c>
      <c r="I173" s="3">
        <f>_xlfn.XLOOKUP(Fact_Sales_Orders[[#This Row],[Product_ID]], Dim_Supply_Chain[Product_ID], Dim_Supply_Chain[Base_Shipping_Cost_USD], 2500)</f>
        <v>1974</v>
      </c>
      <c r="J173" s="2">
        <f>_xlfn.XLOOKUP(Fact_Sales_Orders[[#This Row],[Clean_Order_Date]], Dim_FX_Rates[Date], Dim_FX_Rates[Baseline_Rate], 1.05, -1)</f>
        <v>0.60429999999999995</v>
      </c>
      <c r="K173" s="2">
        <f>Fact_Sales_Orders[[#This Row],[Total_Base_COGS_EUR]] * Fact_Sales_Orders[[#This Row],[Order_FX_Rate]]</f>
        <v>1612967.345</v>
      </c>
      <c r="L173" s="3">
        <f>Fact_Sales_Orders[[#This Row],[Base_Shipping_USD]] * Fact_Sales_Orders[[#This Row],[Quantity_Sold]]</f>
        <v>1085700</v>
      </c>
      <c r="M173" s="3">
        <f>Fact_Sales_Orders[[#This Row],[Base_Revenue_USD]] - Fact_Sales_Orders[[#This Row],[Total_COGS_USD]] - Fact_Sales_Orders[[#This Row],[Total_Freight_USD]]</f>
        <v>1127958.5949999997</v>
      </c>
      <c r="N173" s="6">
        <f>IFERROR(Fact_Sales_Orders[[#This Row],[Net_Profit_USD]] / Fact_Sales_Orders[[#This Row],[Base_Revenue_USD]], 0)</f>
        <v>0.29476583619249697</v>
      </c>
    </row>
    <row r="174" spans="1:14" x14ac:dyDescent="0.3">
      <c r="A174" t="s">
        <v>212</v>
      </c>
      <c r="B174" s="1">
        <v>45766</v>
      </c>
      <c r="C174" s="4" t="s">
        <v>13</v>
      </c>
      <c r="D174" t="s">
        <v>29</v>
      </c>
      <c r="E174" s="3">
        <v>329</v>
      </c>
      <c r="F174" s="3">
        <v>2426925.61</v>
      </c>
      <c r="G174" s="3">
        <f>_xlfn.XLOOKUP(
D174,
Dim_Products_COGS[Product_ID],
Dim_Products_COGS[Base_COGS_EUR],
0
)</f>
        <v>2418</v>
      </c>
      <c r="H174" s="3">
        <f>Fact_Sales_Orders[[#This Row],[Unit_COGS_EUR]] * Fact_Sales_Orders[[#This Row],[Quantity_Sold]]</f>
        <v>795522</v>
      </c>
      <c r="I174" s="3">
        <f>_xlfn.XLOOKUP(Fact_Sales_Orders[[#This Row],[Product_ID]], Dim_Supply_Chain[Product_ID], Dim_Supply_Chain[Base_Shipping_Cost_USD], 2500)</f>
        <v>2109</v>
      </c>
      <c r="J174" s="2">
        <f>_xlfn.XLOOKUP(Fact_Sales_Orders[[#This Row],[Clean_Order_Date]], Dim_FX_Rates[Date], Dim_FX_Rates[Baseline_Rate], 1.05, -1)</f>
        <v>1.0345</v>
      </c>
      <c r="K174" s="2">
        <f>Fact_Sales_Orders[[#This Row],[Total_Base_COGS_EUR]] * Fact_Sales_Orders[[#This Row],[Order_FX_Rate]]</f>
        <v>822967.50899999996</v>
      </c>
      <c r="L174" s="3">
        <f>Fact_Sales_Orders[[#This Row],[Base_Shipping_USD]] * Fact_Sales_Orders[[#This Row],[Quantity_Sold]]</f>
        <v>693861</v>
      </c>
      <c r="M174" s="3">
        <f>Fact_Sales_Orders[[#This Row],[Base_Revenue_USD]] - Fact_Sales_Orders[[#This Row],[Total_COGS_USD]] - Fact_Sales_Orders[[#This Row],[Total_Freight_USD]]</f>
        <v>910097.10099999979</v>
      </c>
      <c r="N174" s="6">
        <f>IFERROR(Fact_Sales_Orders[[#This Row],[Net_Profit_USD]] / Fact_Sales_Orders[[#This Row],[Base_Revenue_USD]], 0)</f>
        <v>0.37499999886687907</v>
      </c>
    </row>
    <row r="175" spans="1:14" x14ac:dyDescent="0.3">
      <c r="A175" t="s">
        <v>213</v>
      </c>
      <c r="B175" s="1">
        <v>45767</v>
      </c>
      <c r="C175" s="4" t="s">
        <v>13</v>
      </c>
      <c r="D175" t="s">
        <v>21</v>
      </c>
      <c r="E175" s="3">
        <v>967</v>
      </c>
      <c r="F175" s="3">
        <v>3127366.02</v>
      </c>
      <c r="G175" s="3">
        <f>_xlfn.XLOOKUP(
D175,
Dim_Products_COGS[Product_ID],
Dim_Products_COGS[Base_COGS_EUR],
0
)</f>
        <v>545</v>
      </c>
      <c r="H175" s="3">
        <f>Fact_Sales_Orders[[#This Row],[Unit_COGS_EUR]] * Fact_Sales_Orders[[#This Row],[Quantity_Sold]]</f>
        <v>527015</v>
      </c>
      <c r="I175" s="3">
        <f>_xlfn.XLOOKUP(Fact_Sales_Orders[[#This Row],[Product_ID]], Dim_Supply_Chain[Product_ID], Dim_Supply_Chain[Base_Shipping_Cost_USD], 2500)</f>
        <v>2109</v>
      </c>
      <c r="J175" s="2">
        <f>_xlfn.XLOOKUP(Fact_Sales_Orders[[#This Row],[Clean_Order_Date]], Dim_FX_Rates[Date], Dim_FX_Rates[Baseline_Rate], 1.05, -1)</f>
        <v>1.0345</v>
      </c>
      <c r="K175" s="2">
        <f>Fact_Sales_Orders[[#This Row],[Total_Base_COGS_EUR]] * Fact_Sales_Orders[[#This Row],[Order_FX_Rate]]</f>
        <v>545197.01749999996</v>
      </c>
      <c r="L175" s="3">
        <f>Fact_Sales_Orders[[#This Row],[Base_Shipping_USD]] * Fact_Sales_Orders[[#This Row],[Quantity_Sold]]</f>
        <v>2039403</v>
      </c>
      <c r="M175" s="3">
        <f>Fact_Sales_Orders[[#This Row],[Base_Revenue_USD]] - Fact_Sales_Orders[[#This Row],[Total_COGS_USD]] - Fact_Sales_Orders[[#This Row],[Total_Freight_USD]]</f>
        <v>542766.00249999994</v>
      </c>
      <c r="N175" s="6">
        <f>IFERROR(Fact_Sales_Orders[[#This Row],[Net_Profit_USD]] / Fact_Sales_Orders[[#This Row],[Base_Revenue_USD]], 0)</f>
        <v>0.17355371869775574</v>
      </c>
    </row>
    <row r="176" spans="1:14" x14ac:dyDescent="0.3">
      <c r="A176" t="s">
        <v>214</v>
      </c>
      <c r="B176" s="1">
        <v>45874</v>
      </c>
      <c r="C176" s="4" t="s">
        <v>13</v>
      </c>
      <c r="D176" t="s">
        <v>14</v>
      </c>
      <c r="E176" s="3">
        <v>469</v>
      </c>
      <c r="F176" s="3">
        <v>3044834.51</v>
      </c>
      <c r="G176" s="3">
        <f>_xlfn.XLOOKUP(
D176,
Dim_Products_COGS[Product_ID],
Dim_Products_COGS[Base_COGS_EUR],
0
)</f>
        <v>2401</v>
      </c>
      <c r="H176" s="3">
        <f>Fact_Sales_Orders[[#This Row],[Unit_COGS_EUR]] * Fact_Sales_Orders[[#This Row],[Quantity_Sold]]</f>
        <v>1126069</v>
      </c>
      <c r="I176" s="3">
        <f>_xlfn.XLOOKUP(Fact_Sales_Orders[[#This Row],[Product_ID]], Dim_Supply_Chain[Product_ID], Dim_Supply_Chain[Base_Shipping_Cost_USD], 2500)</f>
        <v>2109</v>
      </c>
      <c r="J176" s="2">
        <f>_xlfn.XLOOKUP(Fact_Sales_Orders[[#This Row],[Clean_Order_Date]], Dim_FX_Rates[Date], Dim_FX_Rates[Baseline_Rate], 1.05, -1)</f>
        <v>0.86609999999999998</v>
      </c>
      <c r="K176" s="2">
        <f>Fact_Sales_Orders[[#This Row],[Total_Base_COGS_EUR]] * Fact_Sales_Orders[[#This Row],[Order_FX_Rate]]</f>
        <v>975288.36089999997</v>
      </c>
      <c r="L176" s="3">
        <f>Fact_Sales_Orders[[#This Row],[Base_Shipping_USD]] * Fact_Sales_Orders[[#This Row],[Quantity_Sold]]</f>
        <v>989121</v>
      </c>
      <c r="M176" s="3">
        <f>Fact_Sales_Orders[[#This Row],[Base_Revenue_USD]] - Fact_Sales_Orders[[#This Row],[Total_COGS_USD]] - Fact_Sales_Orders[[#This Row],[Total_Freight_USD]]</f>
        <v>1080425.1490999998</v>
      </c>
      <c r="N176" s="6">
        <f>IFERROR(Fact_Sales_Orders[[#This Row],[Net_Profit_USD]] / Fact_Sales_Orders[[#This Row],[Base_Revenue_USD]], 0)</f>
        <v>0.35483870980561105</v>
      </c>
    </row>
    <row r="177" spans="1:14" x14ac:dyDescent="0.3">
      <c r="A177" t="s">
        <v>215</v>
      </c>
      <c r="B177" s="1">
        <v>45915</v>
      </c>
      <c r="C177" s="4" t="s">
        <v>13</v>
      </c>
      <c r="D177" t="s">
        <v>11</v>
      </c>
      <c r="E177" s="3">
        <v>993</v>
      </c>
      <c r="F177" s="3">
        <v>7081614.9900000002</v>
      </c>
      <c r="G177" s="3">
        <f>_xlfn.XLOOKUP(
D177,
Dim_Products_COGS[Product_ID],
Dim_Products_COGS[Base_COGS_EUR],
0
)</f>
        <v>2418</v>
      </c>
      <c r="H177" s="3">
        <f>Fact_Sales_Orders[[#This Row],[Unit_COGS_EUR]] * Fact_Sales_Orders[[#This Row],[Quantity_Sold]]</f>
        <v>2401074</v>
      </c>
      <c r="I177" s="3">
        <f>_xlfn.XLOOKUP(Fact_Sales_Orders[[#This Row],[Product_ID]], Dim_Supply_Chain[Product_ID], Dim_Supply_Chain[Base_Shipping_Cost_USD], 2500)</f>
        <v>2109</v>
      </c>
      <c r="J177" s="2">
        <f>_xlfn.XLOOKUP(Fact_Sales_Orders[[#This Row],[Clean_Order_Date]], Dim_FX_Rates[Date], Dim_FX_Rates[Baseline_Rate], 1.05, -1)</f>
        <v>1.0306</v>
      </c>
      <c r="K177" s="2">
        <f>Fact_Sales_Orders[[#This Row],[Total_Base_COGS_EUR]] * Fact_Sales_Orders[[#This Row],[Order_FX_Rate]]</f>
        <v>2474546.8643999998</v>
      </c>
      <c r="L177" s="3">
        <f>Fact_Sales_Orders[[#This Row],[Base_Shipping_USD]] * Fact_Sales_Orders[[#This Row],[Quantity_Sold]]</f>
        <v>2094237</v>
      </c>
      <c r="M177" s="3">
        <f>Fact_Sales_Orders[[#This Row],[Base_Revenue_USD]] - Fact_Sales_Orders[[#This Row],[Total_COGS_USD]] - Fact_Sales_Orders[[#This Row],[Total_Freight_USD]]</f>
        <v>2512831.1256000008</v>
      </c>
      <c r="N177" s="6">
        <f>IFERROR(Fact_Sales_Orders[[#This Row],[Net_Profit_USD]] / Fact_Sales_Orders[[#This Row],[Base_Revenue_USD]], 0)</f>
        <v>0.35483870969381814</v>
      </c>
    </row>
    <row r="178" spans="1:14" x14ac:dyDescent="0.3">
      <c r="A178" t="s">
        <v>216</v>
      </c>
      <c r="B178" s="1">
        <v>45984</v>
      </c>
      <c r="C178" s="4" t="s">
        <v>13</v>
      </c>
      <c r="D178" t="s">
        <v>21</v>
      </c>
      <c r="E178" s="3">
        <v>462</v>
      </c>
      <c r="F178" s="3">
        <v>2081816.8</v>
      </c>
      <c r="G178" s="3">
        <f>_xlfn.XLOOKUP(
D178,
Dim_Products_COGS[Product_ID],
Dim_Products_COGS[Base_COGS_EUR],
0
)</f>
        <v>545</v>
      </c>
      <c r="H178" s="3">
        <f>Fact_Sales_Orders[[#This Row],[Unit_COGS_EUR]] * Fact_Sales_Orders[[#This Row],[Quantity_Sold]]</f>
        <v>251790</v>
      </c>
      <c r="I178" s="3">
        <f>_xlfn.XLOOKUP(Fact_Sales_Orders[[#This Row],[Product_ID]], Dim_Supply_Chain[Product_ID], Dim_Supply_Chain[Base_Shipping_Cost_USD], 2500)</f>
        <v>2109</v>
      </c>
      <c r="J178" s="2">
        <f>_xlfn.XLOOKUP(Fact_Sales_Orders[[#This Row],[Clean_Order_Date]], Dim_FX_Rates[Date], Dim_FX_Rates[Baseline_Rate], 1.05, -1)</f>
        <v>0.80149999999999999</v>
      </c>
      <c r="K178" s="2">
        <f>Fact_Sales_Orders[[#This Row],[Total_Base_COGS_EUR]] * Fact_Sales_Orders[[#This Row],[Order_FX_Rate]]</f>
        <v>201809.685</v>
      </c>
      <c r="L178" s="3">
        <f>Fact_Sales_Orders[[#This Row],[Base_Shipping_USD]] * Fact_Sales_Orders[[#This Row],[Quantity_Sold]]</f>
        <v>974358</v>
      </c>
      <c r="M178" s="3">
        <f>Fact_Sales_Orders[[#This Row],[Base_Revenue_USD]] - Fact_Sales_Orders[[#This Row],[Total_COGS_USD]] - Fact_Sales_Orders[[#This Row],[Total_Freight_USD]]</f>
        <v>905649.11499999999</v>
      </c>
      <c r="N178" s="6">
        <f>IFERROR(Fact_Sales_Orders[[#This Row],[Net_Profit_USD]] / Fact_Sales_Orders[[#This Row],[Base_Revenue_USD]], 0)</f>
        <v>0.43502824792267986</v>
      </c>
    </row>
    <row r="179" spans="1:14" x14ac:dyDescent="0.3">
      <c r="A179" t="s">
        <v>217</v>
      </c>
      <c r="B179" s="1">
        <v>46058</v>
      </c>
      <c r="C179" s="4" t="s">
        <v>13</v>
      </c>
      <c r="D179" t="s">
        <v>45</v>
      </c>
      <c r="E179" s="3">
        <v>173</v>
      </c>
      <c r="F179" s="3">
        <v>1942529.67</v>
      </c>
      <c r="G179" s="3">
        <f>_xlfn.XLOOKUP(
D179,
Dim_Products_COGS[Product_ID],
Dim_Products_COGS[Base_COGS_EUR],
0
)</f>
        <v>4853</v>
      </c>
      <c r="H179" s="3">
        <f>Fact_Sales_Orders[[#This Row],[Unit_COGS_EUR]] * Fact_Sales_Orders[[#This Row],[Quantity_Sold]]</f>
        <v>839569</v>
      </c>
      <c r="I179" s="3">
        <f>_xlfn.XLOOKUP(Fact_Sales_Orders[[#This Row],[Product_ID]], Dim_Supply_Chain[Product_ID], Dim_Supply_Chain[Base_Shipping_Cost_USD], 2500)</f>
        <v>1974</v>
      </c>
      <c r="J179" s="2">
        <f>_xlfn.XLOOKUP(Fact_Sales_Orders[[#This Row],[Clean_Order_Date]], Dim_FX_Rates[Date], Dim_FX_Rates[Baseline_Rate], 1.05, -1)</f>
        <v>1.0115000000000001</v>
      </c>
      <c r="K179" s="2">
        <f>Fact_Sales_Orders[[#This Row],[Total_Base_COGS_EUR]] * Fact_Sales_Orders[[#This Row],[Order_FX_Rate]]</f>
        <v>849224.04350000003</v>
      </c>
      <c r="L179" s="3">
        <f>Fact_Sales_Orders[[#This Row],[Base_Shipping_USD]] * Fact_Sales_Orders[[#This Row],[Quantity_Sold]]</f>
        <v>341502</v>
      </c>
      <c r="M179" s="3">
        <f>Fact_Sales_Orders[[#This Row],[Base_Revenue_USD]] - Fact_Sales_Orders[[#This Row],[Total_COGS_USD]] - Fact_Sales_Orders[[#This Row],[Total_Freight_USD]]</f>
        <v>751803.62649999978</v>
      </c>
      <c r="N179" s="6">
        <f>IFERROR(Fact_Sales_Orders[[#This Row],[Net_Profit_USD]] / Fact_Sales_Orders[[#This Row],[Base_Revenue_USD]], 0)</f>
        <v>0.38702298251125289</v>
      </c>
    </row>
    <row r="180" spans="1:14" x14ac:dyDescent="0.3">
      <c r="A180" t="s">
        <v>218</v>
      </c>
      <c r="B180" s="1">
        <v>45837</v>
      </c>
      <c r="C180" s="4" t="s">
        <v>13</v>
      </c>
      <c r="D180" t="s">
        <v>19</v>
      </c>
      <c r="E180" s="3">
        <v>34</v>
      </c>
      <c r="F180" s="3">
        <v>115367.75</v>
      </c>
      <c r="G180" s="3">
        <f>_xlfn.XLOOKUP(
D180,
Dim_Products_COGS[Product_ID],
Dim_Products_COGS[Base_COGS_EUR],
0
)</f>
        <v>374</v>
      </c>
      <c r="H180" s="3">
        <f>Fact_Sales_Orders[[#This Row],[Unit_COGS_EUR]] * Fact_Sales_Orders[[#This Row],[Quantity_Sold]]</f>
        <v>12716</v>
      </c>
      <c r="I180" s="3">
        <f>_xlfn.XLOOKUP(Fact_Sales_Orders[[#This Row],[Product_ID]], Dim_Supply_Chain[Product_ID], Dim_Supply_Chain[Base_Shipping_Cost_USD], 2500)</f>
        <v>1165</v>
      </c>
      <c r="J180" s="2">
        <f>_xlfn.XLOOKUP(Fact_Sales_Orders[[#This Row],[Clean_Order_Date]], Dim_FX_Rates[Date], Dim_FX_Rates[Baseline_Rate], 1.05, -1)</f>
        <v>1.1825000000000001</v>
      </c>
      <c r="K180" s="2">
        <f>Fact_Sales_Orders[[#This Row],[Total_Base_COGS_EUR]] * Fact_Sales_Orders[[#This Row],[Order_FX_Rate]]</f>
        <v>15036.670000000002</v>
      </c>
      <c r="L180" s="3">
        <f>Fact_Sales_Orders[[#This Row],[Base_Shipping_USD]] * Fact_Sales_Orders[[#This Row],[Quantity_Sold]]</f>
        <v>39610</v>
      </c>
      <c r="M180" s="3">
        <f>Fact_Sales_Orders[[#This Row],[Base_Revenue_USD]] - Fact_Sales_Orders[[#This Row],[Total_COGS_USD]] - Fact_Sales_Orders[[#This Row],[Total_Freight_USD]]</f>
        <v>60721.08</v>
      </c>
      <c r="N180" s="6">
        <f>IFERROR(Fact_Sales_Orders[[#This Row],[Net_Profit_USD]] / Fact_Sales_Orders[[#This Row],[Base_Revenue_USD]], 0)</f>
        <v>0.52632629135958708</v>
      </c>
    </row>
    <row r="181" spans="1:14" x14ac:dyDescent="0.3">
      <c r="A181" t="s">
        <v>219</v>
      </c>
      <c r="B181" s="1">
        <v>45919</v>
      </c>
      <c r="C181" s="4" t="s">
        <v>13</v>
      </c>
      <c r="D181" t="s">
        <v>86</v>
      </c>
      <c r="E181" s="3">
        <v>96</v>
      </c>
      <c r="F181" s="3">
        <v>943755.29</v>
      </c>
      <c r="G181" s="3">
        <f>_xlfn.XLOOKUP(
D181,
Dim_Products_COGS[Product_ID],
Dim_Products_COGS[Base_COGS_EUR],
0
)</f>
        <v>4978</v>
      </c>
      <c r="H181" s="3">
        <f>Fact_Sales_Orders[[#This Row],[Unit_COGS_EUR]] * Fact_Sales_Orders[[#This Row],[Quantity_Sold]]</f>
        <v>477888</v>
      </c>
      <c r="I181" s="3">
        <f>_xlfn.XLOOKUP(Fact_Sales_Orders[[#This Row],[Product_ID]], Dim_Supply_Chain[Product_ID], Dim_Supply_Chain[Base_Shipping_Cost_USD], 2500)</f>
        <v>2640</v>
      </c>
      <c r="J181" s="2">
        <f>_xlfn.XLOOKUP(Fact_Sales_Orders[[#This Row],[Clean_Order_Date]], Dim_FX_Rates[Date], Dim_FX_Rates[Baseline_Rate], 1.05, -1)</f>
        <v>0.89290000000000003</v>
      </c>
      <c r="K181" s="2">
        <f>Fact_Sales_Orders[[#This Row],[Total_Base_COGS_EUR]] * Fact_Sales_Orders[[#This Row],[Order_FX_Rate]]</f>
        <v>426706.19520000002</v>
      </c>
      <c r="L181" s="3">
        <f>Fact_Sales_Orders[[#This Row],[Base_Shipping_USD]] * Fact_Sales_Orders[[#This Row],[Quantity_Sold]]</f>
        <v>253440</v>
      </c>
      <c r="M181" s="3">
        <f>Fact_Sales_Orders[[#This Row],[Base_Revenue_USD]] - Fact_Sales_Orders[[#This Row],[Total_COGS_USD]] - Fact_Sales_Orders[[#This Row],[Total_Freight_USD]]</f>
        <v>263609.09480000002</v>
      </c>
      <c r="N181" s="6">
        <f>IFERROR(Fact_Sales_Orders[[#This Row],[Net_Profit_USD]] / Fact_Sales_Orders[[#This Row],[Base_Revenue_USD]], 0)</f>
        <v>0.27931932948423527</v>
      </c>
    </row>
    <row r="182" spans="1:14" x14ac:dyDescent="0.3">
      <c r="A182" t="s">
        <v>220</v>
      </c>
      <c r="B182" s="1">
        <v>46002</v>
      </c>
      <c r="C182" s="4" t="s">
        <v>13</v>
      </c>
      <c r="D182" t="s">
        <v>92</v>
      </c>
      <c r="E182" s="3">
        <v>213</v>
      </c>
      <c r="F182" s="3">
        <v>1331736.98</v>
      </c>
      <c r="G182" s="3">
        <f>_xlfn.XLOOKUP(
D182,
Dim_Products_COGS[Product_ID],
Dim_Products_COGS[Base_COGS_EUR],
0
)</f>
        <v>3211</v>
      </c>
      <c r="H182" s="3">
        <f>Fact_Sales_Orders[[#This Row],[Unit_COGS_EUR]] * Fact_Sales_Orders[[#This Row],[Quantity_Sold]]</f>
        <v>683943</v>
      </c>
      <c r="I182" s="3">
        <f>_xlfn.XLOOKUP(Fact_Sales_Orders[[#This Row],[Product_ID]], Dim_Supply_Chain[Product_ID], Dim_Supply_Chain[Base_Shipping_Cost_USD], 2500)</f>
        <v>2109</v>
      </c>
      <c r="J182" s="2">
        <f>_xlfn.XLOOKUP(Fact_Sales_Orders[[#This Row],[Clean_Order_Date]], Dim_FX_Rates[Date], Dim_FX_Rates[Baseline_Rate], 1.05, -1)</f>
        <v>0.84099999999999997</v>
      </c>
      <c r="K182" s="2">
        <f>Fact_Sales_Orders[[#This Row],[Total_Base_COGS_EUR]] * Fact_Sales_Orders[[#This Row],[Order_FX_Rate]]</f>
        <v>575196.06299999997</v>
      </c>
      <c r="L182" s="3">
        <f>Fact_Sales_Orders[[#This Row],[Base_Shipping_USD]] * Fact_Sales_Orders[[#This Row],[Quantity_Sold]]</f>
        <v>449217</v>
      </c>
      <c r="M182" s="3">
        <f>Fact_Sales_Orders[[#This Row],[Base_Revenue_USD]] - Fact_Sales_Orders[[#This Row],[Total_COGS_USD]] - Fact_Sales_Orders[[#This Row],[Total_Freight_USD]]</f>
        <v>307323.91700000002</v>
      </c>
      <c r="N182" s="6">
        <f>IFERROR(Fact_Sales_Orders[[#This Row],[Net_Profit_USD]] / Fact_Sales_Orders[[#This Row],[Base_Revenue_USD]], 0)</f>
        <v>0.23076922967176297</v>
      </c>
    </row>
    <row r="183" spans="1:14" x14ac:dyDescent="0.3">
      <c r="A183" t="s">
        <v>221</v>
      </c>
      <c r="B183" s="1">
        <v>45895</v>
      </c>
      <c r="C183" s="4" t="s">
        <v>13</v>
      </c>
      <c r="D183" t="s">
        <v>23</v>
      </c>
      <c r="E183" s="3">
        <v>878</v>
      </c>
      <c r="F183" s="3">
        <v>5099794.7</v>
      </c>
      <c r="G183" s="3">
        <f>_xlfn.XLOOKUP(
D183,
Dim_Products_COGS[Product_ID],
Dim_Products_COGS[Base_COGS_EUR],
0
)</f>
        <v>2844</v>
      </c>
      <c r="H183" s="3">
        <f>Fact_Sales_Orders[[#This Row],[Unit_COGS_EUR]] * Fact_Sales_Orders[[#This Row],[Quantity_Sold]]</f>
        <v>2497032</v>
      </c>
      <c r="I183" s="3">
        <f>_xlfn.XLOOKUP(Fact_Sales_Orders[[#This Row],[Product_ID]], Dim_Supply_Chain[Product_ID], Dim_Supply_Chain[Base_Shipping_Cost_USD], 2500)</f>
        <v>3514</v>
      </c>
      <c r="J183" s="2">
        <f>_xlfn.XLOOKUP(Fact_Sales_Orders[[#This Row],[Clean_Order_Date]], Dim_FX_Rates[Date], Dim_FX_Rates[Baseline_Rate], 1.05, -1)</f>
        <v>0.63839999999999997</v>
      </c>
      <c r="K183" s="2">
        <f>Fact_Sales_Orders[[#This Row],[Total_Base_COGS_EUR]] * Fact_Sales_Orders[[#This Row],[Order_FX_Rate]]</f>
        <v>1594105.2287999999</v>
      </c>
      <c r="L183" s="3">
        <f>Fact_Sales_Orders[[#This Row],[Base_Shipping_USD]] * Fact_Sales_Orders[[#This Row],[Quantity_Sold]]</f>
        <v>3085292</v>
      </c>
      <c r="M183" s="3">
        <f>Fact_Sales_Orders[[#This Row],[Base_Revenue_USD]] - Fact_Sales_Orders[[#This Row],[Total_COGS_USD]] - Fact_Sales_Orders[[#This Row],[Total_Freight_USD]]</f>
        <v>420397.47120000049</v>
      </c>
      <c r="N183" s="6">
        <f>IFERROR(Fact_Sales_Orders[[#This Row],[Net_Profit_USD]] / Fact_Sales_Orders[[#This Row],[Base_Revenue_USD]], 0)</f>
        <v>8.2434195086323866E-2</v>
      </c>
    </row>
    <row r="184" spans="1:14" x14ac:dyDescent="0.3">
      <c r="A184" t="s">
        <v>222</v>
      </c>
      <c r="B184" s="1">
        <v>45888</v>
      </c>
      <c r="C184" s="4" t="s">
        <v>13</v>
      </c>
      <c r="D184" t="s">
        <v>76</v>
      </c>
      <c r="E184" s="3">
        <v>662</v>
      </c>
      <c r="F184" s="3">
        <v>3377237.2</v>
      </c>
      <c r="G184" s="3">
        <f>_xlfn.XLOOKUP(
D184,
Dim_Products_COGS[Product_ID],
Dim_Products_COGS[Base_COGS_EUR],
0
)</f>
        <v>1289</v>
      </c>
      <c r="H184" s="3">
        <f>Fact_Sales_Orders[[#This Row],[Unit_COGS_EUR]] * Fact_Sales_Orders[[#This Row],[Quantity_Sold]]</f>
        <v>853318</v>
      </c>
      <c r="I184" s="3">
        <f>_xlfn.XLOOKUP(Fact_Sales_Orders[[#This Row],[Product_ID]], Dim_Supply_Chain[Product_ID], Dim_Supply_Chain[Base_Shipping_Cost_USD], 2500)</f>
        <v>2109</v>
      </c>
      <c r="J184" s="2">
        <f>_xlfn.XLOOKUP(Fact_Sales_Orders[[#This Row],[Clean_Order_Date]], Dim_FX_Rates[Date], Dim_FX_Rates[Baseline_Rate], 1.05, -1)</f>
        <v>1.1123000000000001</v>
      </c>
      <c r="K184" s="2">
        <f>Fact_Sales_Orders[[#This Row],[Total_Base_COGS_EUR]] * Fact_Sales_Orders[[#This Row],[Order_FX_Rate]]</f>
        <v>949145.61140000005</v>
      </c>
      <c r="L184" s="3">
        <f>Fact_Sales_Orders[[#This Row],[Base_Shipping_USD]] * Fact_Sales_Orders[[#This Row],[Quantity_Sold]]</f>
        <v>1396158</v>
      </c>
      <c r="M184" s="3">
        <f>Fact_Sales_Orders[[#This Row],[Base_Revenue_USD]] - Fact_Sales_Orders[[#This Row],[Total_COGS_USD]] - Fact_Sales_Orders[[#This Row],[Total_Freight_USD]]</f>
        <v>1031933.5886000004</v>
      </c>
      <c r="N184" s="6">
        <f>IFERROR(Fact_Sales_Orders[[#This Row],[Net_Profit_USD]] / Fact_Sales_Orders[[#This Row],[Base_Revenue_USD]], 0)</f>
        <v>0.30555555547001562</v>
      </c>
    </row>
    <row r="185" spans="1:14" x14ac:dyDescent="0.3">
      <c r="A185" t="s">
        <v>223</v>
      </c>
      <c r="B185" s="1">
        <v>45854</v>
      </c>
      <c r="C185" s="4" t="s">
        <v>13</v>
      </c>
      <c r="D185" t="s">
        <v>172</v>
      </c>
      <c r="E185" s="3">
        <v>434</v>
      </c>
      <c r="F185" s="3">
        <v>5497485.0599999996</v>
      </c>
      <c r="G185" s="3">
        <f>_xlfn.XLOOKUP(
D185,
Dim_Products_COGS[Product_ID],
Dim_Products_COGS[Base_COGS_EUR],
0
)</f>
        <v>3677</v>
      </c>
      <c r="H185" s="3">
        <f>Fact_Sales_Orders[[#This Row],[Unit_COGS_EUR]] * Fact_Sales_Orders[[#This Row],[Quantity_Sold]]</f>
        <v>1595818</v>
      </c>
      <c r="I185" s="3">
        <f>_xlfn.XLOOKUP(Fact_Sales_Orders[[#This Row],[Product_ID]], Dim_Supply_Chain[Product_ID], Dim_Supply_Chain[Base_Shipping_Cost_USD], 2500)</f>
        <v>263</v>
      </c>
      <c r="J185" s="2">
        <f>_xlfn.XLOOKUP(Fact_Sales_Orders[[#This Row],[Clean_Order_Date]], Dim_FX_Rates[Date], Dim_FX_Rates[Baseline_Rate], 1.05, -1)</f>
        <v>1.4672000000000001</v>
      </c>
      <c r="K185" s="2">
        <f>Fact_Sales_Orders[[#This Row],[Total_Base_COGS_EUR]] * Fact_Sales_Orders[[#This Row],[Order_FX_Rate]]</f>
        <v>2341384.1696000001</v>
      </c>
      <c r="L185" s="3">
        <f>Fact_Sales_Orders[[#This Row],[Base_Shipping_USD]] * Fact_Sales_Orders[[#This Row],[Quantity_Sold]]</f>
        <v>114142</v>
      </c>
      <c r="M185" s="3">
        <f>Fact_Sales_Orders[[#This Row],[Base_Revenue_USD]] - Fact_Sales_Orders[[#This Row],[Total_COGS_USD]] - Fact_Sales_Orders[[#This Row],[Total_Freight_USD]]</f>
        <v>3041958.8903999995</v>
      </c>
      <c r="N185" s="6">
        <f>IFERROR(Fact_Sales_Orders[[#This Row],[Net_Profit_USD]] / Fact_Sales_Orders[[#This Row],[Base_Revenue_USD]], 0)</f>
        <v>0.55333645425131894</v>
      </c>
    </row>
    <row r="186" spans="1:14" x14ac:dyDescent="0.3">
      <c r="A186" t="s">
        <v>224</v>
      </c>
      <c r="B186" s="1">
        <v>45684</v>
      </c>
      <c r="C186" s="4" t="s">
        <v>13</v>
      </c>
      <c r="D186" t="s">
        <v>114</v>
      </c>
      <c r="E186" s="3">
        <v>80</v>
      </c>
      <c r="F186" s="3">
        <v>844875.55</v>
      </c>
      <c r="G186" s="3">
        <f>_xlfn.XLOOKUP(
D186,
Dim_Products_COGS[Product_ID],
Dim_Products_COGS[Base_COGS_EUR],
0
)</f>
        <v>4420</v>
      </c>
      <c r="H186" s="3">
        <f>Fact_Sales_Orders[[#This Row],[Unit_COGS_EUR]] * Fact_Sales_Orders[[#This Row],[Quantity_Sold]]</f>
        <v>353600</v>
      </c>
      <c r="I186" s="3">
        <f>_xlfn.XLOOKUP(Fact_Sales_Orders[[#This Row],[Product_ID]], Dim_Supply_Chain[Product_ID], Dim_Supply_Chain[Base_Shipping_Cost_USD], 2500)</f>
        <v>2109</v>
      </c>
      <c r="J186" s="2">
        <f>_xlfn.XLOOKUP(Fact_Sales_Orders[[#This Row],[Clean_Order_Date]], Dim_FX_Rates[Date], Dim_FX_Rates[Baseline_Rate], 1.05, -1)</f>
        <v>1.0350999999999999</v>
      </c>
      <c r="K186" s="2">
        <f>Fact_Sales_Orders[[#This Row],[Total_Base_COGS_EUR]] * Fact_Sales_Orders[[#This Row],[Order_FX_Rate]]</f>
        <v>366011.36</v>
      </c>
      <c r="L186" s="3">
        <f>Fact_Sales_Orders[[#This Row],[Base_Shipping_USD]] * Fact_Sales_Orders[[#This Row],[Quantity_Sold]]</f>
        <v>168720</v>
      </c>
      <c r="M186" s="3">
        <f>Fact_Sales_Orders[[#This Row],[Base_Revenue_USD]] - Fact_Sales_Orders[[#This Row],[Total_COGS_USD]] - Fact_Sales_Orders[[#This Row],[Total_Freight_USD]]</f>
        <v>310144.19000000006</v>
      </c>
      <c r="N186" s="6">
        <f>IFERROR(Fact_Sales_Orders[[#This Row],[Net_Profit_USD]] / Fact_Sales_Orders[[#This Row],[Base_Revenue_USD]], 0)</f>
        <v>0.36708860849387825</v>
      </c>
    </row>
    <row r="187" spans="1:14" x14ac:dyDescent="0.3">
      <c r="A187" t="s">
        <v>225</v>
      </c>
      <c r="B187" s="1">
        <v>45678</v>
      </c>
      <c r="C187" s="4" t="s">
        <v>13</v>
      </c>
      <c r="D187" t="s">
        <v>58</v>
      </c>
      <c r="E187" s="3">
        <v>869</v>
      </c>
      <c r="F187" s="3">
        <v>6233747.2599999998</v>
      </c>
      <c r="G187" s="3">
        <f>_xlfn.XLOOKUP(
D187,
Dim_Products_COGS[Product_ID],
Dim_Products_COGS[Base_COGS_EUR],
0
)</f>
        <v>2039</v>
      </c>
      <c r="H187" s="3">
        <f>Fact_Sales_Orders[[#This Row],[Unit_COGS_EUR]] * Fact_Sales_Orders[[#This Row],[Quantity_Sold]]</f>
        <v>1771891</v>
      </c>
      <c r="I187" s="3">
        <f>_xlfn.XLOOKUP(Fact_Sales_Orders[[#This Row],[Product_ID]], Dim_Supply_Chain[Product_ID], Dim_Supply_Chain[Base_Shipping_Cost_USD], 2500)</f>
        <v>2109</v>
      </c>
      <c r="J187" s="2">
        <f>_xlfn.XLOOKUP(Fact_Sales_Orders[[#This Row],[Clean_Order_Date]], Dim_FX_Rates[Date], Dim_FX_Rates[Baseline_Rate], 1.05, -1)</f>
        <v>1.4966999999999999</v>
      </c>
      <c r="K187" s="2">
        <f>Fact_Sales_Orders[[#This Row],[Total_Base_COGS_EUR]] * Fact_Sales_Orders[[#This Row],[Order_FX_Rate]]</f>
        <v>2651989.2596999998</v>
      </c>
      <c r="L187" s="3">
        <f>Fact_Sales_Orders[[#This Row],[Base_Shipping_USD]] * Fact_Sales_Orders[[#This Row],[Quantity_Sold]]</f>
        <v>1832721</v>
      </c>
      <c r="M187" s="3">
        <f>Fact_Sales_Orders[[#This Row],[Base_Revenue_USD]] - Fact_Sales_Orders[[#This Row],[Total_COGS_USD]] - Fact_Sales_Orders[[#This Row],[Total_Freight_USD]]</f>
        <v>1749037.0003</v>
      </c>
      <c r="N187" s="6">
        <f>IFERROR(Fact_Sales_Orders[[#This Row],[Net_Profit_USD]] / Fact_Sales_Orders[[#This Row],[Base_Revenue_USD]], 0)</f>
        <v>0.28057553945489921</v>
      </c>
    </row>
    <row r="188" spans="1:14" x14ac:dyDescent="0.3">
      <c r="A188" t="s">
        <v>226</v>
      </c>
      <c r="B188" s="1">
        <v>46050</v>
      </c>
      <c r="C188" s="4" t="s">
        <v>13</v>
      </c>
      <c r="D188" t="s">
        <v>31</v>
      </c>
      <c r="E188" s="3">
        <v>631</v>
      </c>
      <c r="F188" s="3">
        <v>3791006.21</v>
      </c>
      <c r="G188" s="3">
        <f>_xlfn.XLOOKUP(
D188,
Dim_Products_COGS[Product_ID],
Dim_Products_COGS[Base_COGS_EUR],
0
)</f>
        <v>1536</v>
      </c>
      <c r="H188" s="3">
        <f>Fact_Sales_Orders[[#This Row],[Unit_COGS_EUR]] * Fact_Sales_Orders[[#This Row],[Quantity_Sold]]</f>
        <v>969216</v>
      </c>
      <c r="I188" s="3">
        <f>_xlfn.XLOOKUP(Fact_Sales_Orders[[#This Row],[Product_ID]], Dim_Supply_Chain[Product_ID], Dim_Supply_Chain[Base_Shipping_Cost_USD], 2500)</f>
        <v>2109</v>
      </c>
      <c r="J188" s="2">
        <f>_xlfn.XLOOKUP(Fact_Sales_Orders[[#This Row],[Clean_Order_Date]], Dim_FX_Rates[Date], Dim_FX_Rates[Baseline_Rate], 1.05, -1)</f>
        <v>0.94140000000000001</v>
      </c>
      <c r="K188" s="2">
        <f>Fact_Sales_Orders[[#This Row],[Total_Base_COGS_EUR]] * Fact_Sales_Orders[[#This Row],[Order_FX_Rate]]</f>
        <v>912419.94240000006</v>
      </c>
      <c r="L188" s="3">
        <f>Fact_Sales_Orders[[#This Row],[Base_Shipping_USD]] * Fact_Sales_Orders[[#This Row],[Quantity_Sold]]</f>
        <v>1330779</v>
      </c>
      <c r="M188" s="3">
        <f>Fact_Sales_Orders[[#This Row],[Base_Revenue_USD]] - Fact_Sales_Orders[[#This Row],[Total_COGS_USD]] - Fact_Sales_Orders[[#This Row],[Total_Freight_USD]]</f>
        <v>1547807.2675999999</v>
      </c>
      <c r="N188" s="6">
        <f>IFERROR(Fact_Sales_Orders[[#This Row],[Net_Profit_USD]] / Fact_Sales_Orders[[#This Row],[Base_Revenue_USD]], 0)</f>
        <v>0.40828402325407953</v>
      </c>
    </row>
    <row r="189" spans="1:14" x14ac:dyDescent="0.3">
      <c r="A189" t="s">
        <v>227</v>
      </c>
      <c r="B189" s="1">
        <v>46109</v>
      </c>
      <c r="C189" s="4" t="s">
        <v>13</v>
      </c>
      <c r="D189" t="s">
        <v>69</v>
      </c>
      <c r="E189" s="3">
        <v>485</v>
      </c>
      <c r="F189" s="3">
        <v>5019638.67</v>
      </c>
      <c r="G189" s="3">
        <f>_xlfn.XLOOKUP(
D189,
Dim_Products_COGS[Product_ID],
Dim_Products_COGS[Base_COGS_EUR],
0
)</f>
        <v>3901</v>
      </c>
      <c r="H189" s="3">
        <f>Fact_Sales_Orders[[#This Row],[Unit_COGS_EUR]] * Fact_Sales_Orders[[#This Row],[Quantity_Sold]]</f>
        <v>1891985</v>
      </c>
      <c r="I189" s="3">
        <f>_xlfn.XLOOKUP(Fact_Sales_Orders[[#This Row],[Product_ID]], Dim_Supply_Chain[Product_ID], Dim_Supply_Chain[Base_Shipping_Cost_USD], 2500)</f>
        <v>2109</v>
      </c>
      <c r="J189" s="2">
        <f>_xlfn.XLOOKUP(Fact_Sales_Orders[[#This Row],[Clean_Order_Date]], Dim_FX_Rates[Date], Dim_FX_Rates[Baseline_Rate], 1.05, -1)</f>
        <v>1.4393</v>
      </c>
      <c r="K189" s="2">
        <f>Fact_Sales_Orders[[#This Row],[Total_Base_COGS_EUR]] * Fact_Sales_Orders[[#This Row],[Order_FX_Rate]]</f>
        <v>2723134.0104999999</v>
      </c>
      <c r="L189" s="3">
        <f>Fact_Sales_Orders[[#This Row],[Base_Shipping_USD]] * Fact_Sales_Orders[[#This Row],[Quantity_Sold]]</f>
        <v>1022865</v>
      </c>
      <c r="M189" s="3">
        <f>Fact_Sales_Orders[[#This Row],[Base_Revenue_USD]] - Fact_Sales_Orders[[#This Row],[Total_COGS_USD]] - Fact_Sales_Orders[[#This Row],[Total_Freight_USD]]</f>
        <v>1273639.6595000001</v>
      </c>
      <c r="N189" s="6">
        <f>IFERROR(Fact_Sales_Orders[[#This Row],[Net_Profit_USD]] / Fact_Sales_Orders[[#This Row],[Base_Revenue_USD]], 0)</f>
        <v>0.25373134267849606</v>
      </c>
    </row>
    <row r="190" spans="1:14" x14ac:dyDescent="0.3">
      <c r="A190" t="s">
        <v>228</v>
      </c>
      <c r="B190" s="1">
        <v>45942</v>
      </c>
      <c r="C190" s="4" t="s">
        <v>13</v>
      </c>
      <c r="D190" t="s">
        <v>172</v>
      </c>
      <c r="E190" s="3">
        <v>257</v>
      </c>
      <c r="F190" s="3">
        <v>2513142.75</v>
      </c>
      <c r="G190" s="3">
        <f>_xlfn.XLOOKUP(
D190,
Dim_Products_COGS[Product_ID],
Dim_Products_COGS[Base_COGS_EUR],
0
)</f>
        <v>3677</v>
      </c>
      <c r="H190" s="3">
        <f>Fact_Sales_Orders[[#This Row],[Unit_COGS_EUR]] * Fact_Sales_Orders[[#This Row],[Quantity_Sold]]</f>
        <v>944989</v>
      </c>
      <c r="I190" s="3">
        <f>_xlfn.XLOOKUP(Fact_Sales_Orders[[#This Row],[Product_ID]], Dim_Supply_Chain[Product_ID], Dim_Supply_Chain[Base_Shipping_Cost_USD], 2500)</f>
        <v>263</v>
      </c>
      <c r="J190" s="2">
        <f>_xlfn.XLOOKUP(Fact_Sales_Orders[[#This Row],[Clean_Order_Date]], Dim_FX_Rates[Date], Dim_FX_Rates[Baseline_Rate], 1.05, -1)</f>
        <v>0.99839999999999995</v>
      </c>
      <c r="K190" s="2">
        <f>Fact_Sales_Orders[[#This Row],[Total_Base_COGS_EUR]] * Fact_Sales_Orders[[#This Row],[Order_FX_Rate]]</f>
        <v>943477.0175999999</v>
      </c>
      <c r="L190" s="3">
        <f>Fact_Sales_Orders[[#This Row],[Base_Shipping_USD]] * Fact_Sales_Orders[[#This Row],[Quantity_Sold]]</f>
        <v>67591</v>
      </c>
      <c r="M190" s="3">
        <f>Fact_Sales_Orders[[#This Row],[Base_Revenue_USD]] - Fact_Sales_Orders[[#This Row],[Total_COGS_USD]] - Fact_Sales_Orders[[#This Row],[Total_Freight_USD]]</f>
        <v>1502074.7324000001</v>
      </c>
      <c r="N190" s="6">
        <f>IFERROR(Fact_Sales_Orders[[#This Row],[Net_Profit_USD]] / Fact_Sales_Orders[[#This Row],[Base_Revenue_USD]], 0)</f>
        <v>0.59768778848714432</v>
      </c>
    </row>
    <row r="191" spans="1:14" x14ac:dyDescent="0.3">
      <c r="A191" t="s">
        <v>229</v>
      </c>
      <c r="B191" s="1">
        <v>45819</v>
      </c>
      <c r="C191" s="4" t="s">
        <v>13</v>
      </c>
      <c r="D191" t="s">
        <v>58</v>
      </c>
      <c r="E191" s="3">
        <v>231</v>
      </c>
      <c r="F191" s="3">
        <v>1503542.51</v>
      </c>
      <c r="G191" s="3">
        <f>_xlfn.XLOOKUP(
D191,
Dim_Products_COGS[Product_ID],
Dim_Products_COGS[Base_COGS_EUR],
0
)</f>
        <v>2039</v>
      </c>
      <c r="H191" s="3">
        <f>Fact_Sales_Orders[[#This Row],[Unit_COGS_EUR]] * Fact_Sales_Orders[[#This Row],[Quantity_Sold]]</f>
        <v>471009</v>
      </c>
      <c r="I191" s="3">
        <f>_xlfn.XLOOKUP(Fact_Sales_Orders[[#This Row],[Product_ID]], Dim_Supply_Chain[Product_ID], Dim_Supply_Chain[Base_Shipping_Cost_USD], 2500)</f>
        <v>2109</v>
      </c>
      <c r="J191" s="2">
        <f>_xlfn.XLOOKUP(Fact_Sales_Orders[[#This Row],[Clean_Order_Date]], Dim_FX_Rates[Date], Dim_FX_Rates[Baseline_Rate], 1.05, -1)</f>
        <v>1.3657999999999999</v>
      </c>
      <c r="K191" s="2">
        <f>Fact_Sales_Orders[[#This Row],[Total_Base_COGS_EUR]] * Fact_Sales_Orders[[#This Row],[Order_FX_Rate]]</f>
        <v>643304.09219999996</v>
      </c>
      <c r="L191" s="3">
        <f>Fact_Sales_Orders[[#This Row],[Base_Shipping_USD]] * Fact_Sales_Orders[[#This Row],[Quantity_Sold]]</f>
        <v>487179</v>
      </c>
      <c r="M191" s="3">
        <f>Fact_Sales_Orders[[#This Row],[Base_Revenue_USD]] - Fact_Sales_Orders[[#This Row],[Total_COGS_USD]] - Fact_Sales_Orders[[#This Row],[Total_Freight_USD]]</f>
        <v>373059.41780000005</v>
      </c>
      <c r="N191" s="6">
        <f>IFERROR(Fact_Sales_Orders[[#This Row],[Net_Profit_USD]] / Fact_Sales_Orders[[#This Row],[Base_Revenue_USD]], 0)</f>
        <v>0.24812029943869032</v>
      </c>
    </row>
    <row r="192" spans="1:14" x14ac:dyDescent="0.3">
      <c r="A192" t="s">
        <v>230</v>
      </c>
      <c r="B192" s="1">
        <v>45941</v>
      </c>
      <c r="C192" s="4" t="s">
        <v>13</v>
      </c>
      <c r="D192" t="s">
        <v>114</v>
      </c>
      <c r="E192" s="3">
        <v>899</v>
      </c>
      <c r="F192" s="3">
        <v>10643583.310000001</v>
      </c>
      <c r="G192" s="3">
        <f>_xlfn.XLOOKUP(
D192,
Dim_Products_COGS[Product_ID],
Dim_Products_COGS[Base_COGS_EUR],
0
)</f>
        <v>4420</v>
      </c>
      <c r="H192" s="3">
        <f>Fact_Sales_Orders[[#This Row],[Unit_COGS_EUR]] * Fact_Sales_Orders[[#This Row],[Quantity_Sold]]</f>
        <v>3973580</v>
      </c>
      <c r="I192" s="3">
        <f>_xlfn.XLOOKUP(Fact_Sales_Orders[[#This Row],[Product_ID]], Dim_Supply_Chain[Product_ID], Dim_Supply_Chain[Base_Shipping_Cost_USD], 2500)</f>
        <v>2109</v>
      </c>
      <c r="J192" s="2">
        <f>_xlfn.XLOOKUP(Fact_Sales_Orders[[#This Row],[Clean_Order_Date]], Dim_FX_Rates[Date], Dim_FX_Rates[Baseline_Rate], 1.05, -1)</f>
        <v>1.1762999999999999</v>
      </c>
      <c r="K192" s="2">
        <f>Fact_Sales_Orders[[#This Row],[Total_Base_COGS_EUR]] * Fact_Sales_Orders[[#This Row],[Order_FX_Rate]]</f>
        <v>4674122.1539999992</v>
      </c>
      <c r="L192" s="3">
        <f>Fact_Sales_Orders[[#This Row],[Base_Shipping_USD]] * Fact_Sales_Orders[[#This Row],[Quantity_Sold]]</f>
        <v>1895991</v>
      </c>
      <c r="M192" s="3">
        <f>Fact_Sales_Orders[[#This Row],[Base_Revenue_USD]] - Fact_Sales_Orders[[#This Row],[Total_COGS_USD]] - Fact_Sales_Orders[[#This Row],[Total_Freight_USD]]</f>
        <v>4073470.1560000014</v>
      </c>
      <c r="N192" s="6">
        <f>IFERROR(Fact_Sales_Orders[[#This Row],[Net_Profit_USD]] / Fact_Sales_Orders[[#This Row],[Base_Revenue_USD]], 0)</f>
        <v>0.38271604941287402</v>
      </c>
    </row>
    <row r="193" spans="1:14" x14ac:dyDescent="0.3">
      <c r="A193" t="s">
        <v>231</v>
      </c>
      <c r="B193" s="1">
        <v>45953</v>
      </c>
      <c r="C193" s="4" t="s">
        <v>13</v>
      </c>
      <c r="D193" t="s">
        <v>63</v>
      </c>
      <c r="E193" s="3">
        <v>840</v>
      </c>
      <c r="F193" s="3">
        <v>7694338.0499999998</v>
      </c>
      <c r="G193" s="3">
        <f>_xlfn.XLOOKUP(
D193,
Dim_Products_COGS[Product_ID],
Dim_Products_COGS[Base_COGS_EUR],
0
)</f>
        <v>3822</v>
      </c>
      <c r="H193" s="3">
        <f>Fact_Sales_Orders[[#This Row],[Unit_COGS_EUR]] * Fact_Sales_Orders[[#This Row],[Quantity_Sold]]</f>
        <v>3210480</v>
      </c>
      <c r="I193" s="3">
        <f>_xlfn.XLOOKUP(Fact_Sales_Orders[[#This Row],[Product_ID]], Dim_Supply_Chain[Product_ID], Dim_Supply_Chain[Base_Shipping_Cost_USD], 2500)</f>
        <v>2109</v>
      </c>
      <c r="J193" s="2">
        <f>_xlfn.XLOOKUP(Fact_Sales_Orders[[#This Row],[Clean_Order_Date]], Dim_FX_Rates[Date], Dim_FX_Rates[Baseline_Rate], 1.05, -1)</f>
        <v>1.3654999999999999</v>
      </c>
      <c r="K193" s="2">
        <f>Fact_Sales_Orders[[#This Row],[Total_Base_COGS_EUR]] * Fact_Sales_Orders[[#This Row],[Order_FX_Rate]]</f>
        <v>4383910.4399999995</v>
      </c>
      <c r="L193" s="3">
        <f>Fact_Sales_Orders[[#This Row],[Base_Shipping_USD]] * Fact_Sales_Orders[[#This Row],[Quantity_Sold]]</f>
        <v>1771560</v>
      </c>
      <c r="M193" s="3">
        <f>Fact_Sales_Orders[[#This Row],[Base_Revenue_USD]] - Fact_Sales_Orders[[#This Row],[Total_COGS_USD]] - Fact_Sales_Orders[[#This Row],[Total_Freight_USD]]</f>
        <v>1538867.6100000003</v>
      </c>
      <c r="N193" s="6">
        <f>IFERROR(Fact_Sales_Orders[[#This Row],[Net_Profit_USD]] / Fact_Sales_Orders[[#This Row],[Base_Revenue_USD]], 0)</f>
        <v>0.20000000000000004</v>
      </c>
    </row>
    <row r="194" spans="1:14" x14ac:dyDescent="0.3">
      <c r="A194" t="s">
        <v>232</v>
      </c>
      <c r="B194" s="1">
        <v>46062</v>
      </c>
      <c r="C194" s="4" t="s">
        <v>13</v>
      </c>
      <c r="D194" t="s">
        <v>69</v>
      </c>
      <c r="E194" s="3">
        <v>545</v>
      </c>
      <c r="F194" s="3">
        <v>5088789.09</v>
      </c>
      <c r="G194" s="3">
        <f>_xlfn.XLOOKUP(
D194,
Dim_Products_COGS[Product_ID],
Dim_Products_COGS[Base_COGS_EUR],
0
)</f>
        <v>3901</v>
      </c>
      <c r="H194" s="3">
        <f>Fact_Sales_Orders[[#This Row],[Unit_COGS_EUR]] * Fact_Sales_Orders[[#This Row],[Quantity_Sold]]</f>
        <v>2126045</v>
      </c>
      <c r="I194" s="3">
        <f>_xlfn.XLOOKUP(Fact_Sales_Orders[[#This Row],[Product_ID]], Dim_Supply_Chain[Product_ID], Dim_Supply_Chain[Base_Shipping_Cost_USD], 2500)</f>
        <v>2109</v>
      </c>
      <c r="J194" s="2">
        <f>_xlfn.XLOOKUP(Fact_Sales_Orders[[#This Row],[Clean_Order_Date]], Dim_FX_Rates[Date], Dim_FX_Rates[Baseline_Rate], 1.05, -1)</f>
        <v>1.0445</v>
      </c>
      <c r="K194" s="2">
        <f>Fact_Sales_Orders[[#This Row],[Total_Base_COGS_EUR]] * Fact_Sales_Orders[[#This Row],[Order_FX_Rate]]</f>
        <v>2220654.0024999999</v>
      </c>
      <c r="L194" s="3">
        <f>Fact_Sales_Orders[[#This Row],[Base_Shipping_USD]] * Fact_Sales_Orders[[#This Row],[Quantity_Sold]]</f>
        <v>1149405</v>
      </c>
      <c r="M194" s="3">
        <f>Fact_Sales_Orders[[#This Row],[Base_Revenue_USD]] - Fact_Sales_Orders[[#This Row],[Total_COGS_USD]] - Fact_Sales_Orders[[#This Row],[Total_Freight_USD]]</f>
        <v>1718730.0874999999</v>
      </c>
      <c r="N194" s="6">
        <f>IFERROR(Fact_Sales_Orders[[#This Row],[Net_Profit_USD]] / Fact_Sales_Orders[[#This Row],[Base_Revenue_USD]], 0)</f>
        <v>0.33774834387958491</v>
      </c>
    </row>
    <row r="195" spans="1:14" x14ac:dyDescent="0.3">
      <c r="A195" t="s">
        <v>233</v>
      </c>
      <c r="B195" s="1">
        <v>46036</v>
      </c>
      <c r="C195" s="4" t="s">
        <v>13</v>
      </c>
      <c r="D195" t="s">
        <v>114</v>
      </c>
      <c r="E195" s="3">
        <v>226</v>
      </c>
      <c r="F195" s="3">
        <v>2825198.83</v>
      </c>
      <c r="G195" s="3">
        <f>_xlfn.XLOOKUP(
D195,
Dim_Products_COGS[Product_ID],
Dim_Products_COGS[Base_COGS_EUR],
0
)</f>
        <v>4420</v>
      </c>
      <c r="H195" s="3">
        <f>Fact_Sales_Orders[[#This Row],[Unit_COGS_EUR]] * Fact_Sales_Orders[[#This Row],[Quantity_Sold]]</f>
        <v>998920</v>
      </c>
      <c r="I195" s="3">
        <f>_xlfn.XLOOKUP(Fact_Sales_Orders[[#This Row],[Product_ID]], Dim_Supply_Chain[Product_ID], Dim_Supply_Chain[Base_Shipping_Cost_USD], 2500)</f>
        <v>2109</v>
      </c>
      <c r="J195" s="2">
        <f>_xlfn.XLOOKUP(Fact_Sales_Orders[[#This Row],[Clean_Order_Date]], Dim_FX_Rates[Date], Dim_FX_Rates[Baseline_Rate], 1.05, -1)</f>
        <v>1.1768000000000001</v>
      </c>
      <c r="K195" s="2">
        <f>Fact_Sales_Orders[[#This Row],[Total_Base_COGS_EUR]] * Fact_Sales_Orders[[#This Row],[Order_FX_Rate]]</f>
        <v>1175529.0560000001</v>
      </c>
      <c r="L195" s="3">
        <f>Fact_Sales_Orders[[#This Row],[Base_Shipping_USD]] * Fact_Sales_Orders[[#This Row],[Quantity_Sold]]</f>
        <v>476634</v>
      </c>
      <c r="M195" s="3">
        <f>Fact_Sales_Orders[[#This Row],[Base_Revenue_USD]] - Fact_Sales_Orders[[#This Row],[Total_COGS_USD]] - Fact_Sales_Orders[[#This Row],[Total_Freight_USD]]</f>
        <v>1173035.774</v>
      </c>
      <c r="N195" s="6">
        <f>IFERROR(Fact_Sales_Orders[[#This Row],[Net_Profit_USD]] / Fact_Sales_Orders[[#This Row],[Base_Revenue_USD]], 0)</f>
        <v>0.41520467924022181</v>
      </c>
    </row>
    <row r="196" spans="1:14" x14ac:dyDescent="0.3">
      <c r="A196" t="s">
        <v>234</v>
      </c>
      <c r="B196" s="1">
        <v>45782</v>
      </c>
      <c r="C196" s="4" t="s">
        <v>13</v>
      </c>
      <c r="D196" t="s">
        <v>17</v>
      </c>
      <c r="E196" s="3">
        <v>205</v>
      </c>
      <c r="F196" s="3">
        <v>2646496.81</v>
      </c>
      <c r="G196" s="3">
        <f>_xlfn.XLOOKUP(
D196,
Dim_Products_COGS[Product_ID],
Dim_Products_COGS[Base_COGS_EUR],
0
)</f>
        <v>4299</v>
      </c>
      <c r="H196" s="3">
        <f>Fact_Sales_Orders[[#This Row],[Unit_COGS_EUR]] * Fact_Sales_Orders[[#This Row],[Quantity_Sold]]</f>
        <v>881295</v>
      </c>
      <c r="I196" s="3">
        <f>_xlfn.XLOOKUP(Fact_Sales_Orders[[#This Row],[Product_ID]], Dim_Supply_Chain[Product_ID], Dim_Supply_Chain[Base_Shipping_Cost_USD], 2500)</f>
        <v>2109</v>
      </c>
      <c r="J196" s="2">
        <f>_xlfn.XLOOKUP(Fact_Sales_Orders[[#This Row],[Clean_Order_Date]], Dim_FX_Rates[Date], Dim_FX_Rates[Baseline_Rate], 1.05, -1)</f>
        <v>1.2254</v>
      </c>
      <c r="K196" s="2">
        <f>Fact_Sales_Orders[[#This Row],[Total_Base_COGS_EUR]] * Fact_Sales_Orders[[#This Row],[Order_FX_Rate]]</f>
        <v>1079938.8929999999</v>
      </c>
      <c r="L196" s="3">
        <f>Fact_Sales_Orders[[#This Row],[Base_Shipping_USD]] * Fact_Sales_Orders[[#This Row],[Quantity_Sold]]</f>
        <v>432345</v>
      </c>
      <c r="M196" s="3">
        <f>Fact_Sales_Orders[[#This Row],[Base_Revenue_USD]] - Fact_Sales_Orders[[#This Row],[Total_COGS_USD]] - Fact_Sales_Orders[[#This Row],[Total_Freight_USD]]</f>
        <v>1134212.9170000001</v>
      </c>
      <c r="N196" s="6">
        <f>IFERROR(Fact_Sales_Orders[[#This Row],[Net_Profit_USD]] / Fact_Sales_Orders[[#This Row],[Base_Revenue_USD]], 0)</f>
        <v>0.42857142797765174</v>
      </c>
    </row>
    <row r="197" spans="1:14" x14ac:dyDescent="0.3">
      <c r="A197" t="s">
        <v>235</v>
      </c>
      <c r="B197" s="1">
        <v>46007</v>
      </c>
      <c r="C197" s="4" t="s">
        <v>13</v>
      </c>
      <c r="D197" t="s">
        <v>61</v>
      </c>
      <c r="E197" s="3">
        <v>90</v>
      </c>
      <c r="F197" s="3">
        <v>615165.43999999994</v>
      </c>
      <c r="G197" s="3">
        <f>_xlfn.XLOOKUP(
D197,
Dim_Products_COGS[Product_ID],
Dim_Products_COGS[Base_COGS_EUR],
0
)</f>
        <v>2418</v>
      </c>
      <c r="H197" s="3">
        <f>Fact_Sales_Orders[[#This Row],[Unit_COGS_EUR]] * Fact_Sales_Orders[[#This Row],[Quantity_Sold]]</f>
        <v>217620</v>
      </c>
      <c r="I197" s="3">
        <f>_xlfn.XLOOKUP(Fact_Sales_Orders[[#This Row],[Product_ID]], Dim_Supply_Chain[Product_ID], Dim_Supply_Chain[Base_Shipping_Cost_USD], 2500)</f>
        <v>2109</v>
      </c>
      <c r="J197" s="2">
        <f>_xlfn.XLOOKUP(Fact_Sales_Orders[[#This Row],[Clean_Order_Date]], Dim_FX_Rates[Date], Dim_FX_Rates[Baseline_Rate], 1.05, -1)</f>
        <v>1.0772999999999999</v>
      </c>
      <c r="K197" s="2">
        <f>Fact_Sales_Orders[[#This Row],[Total_Base_COGS_EUR]] * Fact_Sales_Orders[[#This Row],[Order_FX_Rate]]</f>
        <v>234442.02599999998</v>
      </c>
      <c r="L197" s="3">
        <f>Fact_Sales_Orders[[#This Row],[Base_Shipping_USD]] * Fact_Sales_Orders[[#This Row],[Quantity_Sold]]</f>
        <v>189810</v>
      </c>
      <c r="M197" s="3">
        <f>Fact_Sales_Orders[[#This Row],[Base_Revenue_USD]] - Fact_Sales_Orders[[#This Row],[Total_COGS_USD]] - Fact_Sales_Orders[[#This Row],[Total_Freight_USD]]</f>
        <v>190913.41399999999</v>
      </c>
      <c r="N197" s="6">
        <f>IFERROR(Fact_Sales_Orders[[#This Row],[Net_Profit_USD]] / Fact_Sales_Orders[[#This Row],[Base_Revenue_USD]], 0)</f>
        <v>0.31034483016471148</v>
      </c>
    </row>
    <row r="198" spans="1:14" x14ac:dyDescent="0.3">
      <c r="A198" t="s">
        <v>236</v>
      </c>
      <c r="B198" s="1">
        <v>46119</v>
      </c>
      <c r="C198" s="4" t="s">
        <v>13</v>
      </c>
      <c r="D198" t="s">
        <v>172</v>
      </c>
      <c r="E198" s="3">
        <v>462</v>
      </c>
      <c r="F198" s="3">
        <v>4268735.83</v>
      </c>
      <c r="G198" s="3">
        <f>_xlfn.XLOOKUP(
D198,
Dim_Products_COGS[Product_ID],
Dim_Products_COGS[Base_COGS_EUR],
0
)</f>
        <v>3677</v>
      </c>
      <c r="H198" s="3">
        <f>Fact_Sales_Orders[[#This Row],[Unit_COGS_EUR]] * Fact_Sales_Orders[[#This Row],[Quantity_Sold]]</f>
        <v>1698774</v>
      </c>
      <c r="I198" s="3">
        <f>_xlfn.XLOOKUP(Fact_Sales_Orders[[#This Row],[Product_ID]], Dim_Supply_Chain[Product_ID], Dim_Supply_Chain[Base_Shipping_Cost_USD], 2500)</f>
        <v>263</v>
      </c>
      <c r="J198" s="2">
        <f>_xlfn.XLOOKUP(Fact_Sales_Orders[[#This Row],[Clean_Order_Date]], Dim_FX_Rates[Date], Dim_FX_Rates[Baseline_Rate], 1.05, -1)</f>
        <v>0.91510000000000002</v>
      </c>
      <c r="K198" s="2">
        <f>Fact_Sales_Orders[[#This Row],[Total_Base_COGS_EUR]] * Fact_Sales_Orders[[#This Row],[Order_FX_Rate]]</f>
        <v>1554548.0874000001</v>
      </c>
      <c r="L198" s="3">
        <f>Fact_Sales_Orders[[#This Row],[Base_Shipping_USD]] * Fact_Sales_Orders[[#This Row],[Quantity_Sold]]</f>
        <v>121506</v>
      </c>
      <c r="M198" s="3">
        <f>Fact_Sales_Orders[[#This Row],[Base_Revenue_USD]] - Fact_Sales_Orders[[#This Row],[Total_COGS_USD]] - Fact_Sales_Orders[[#This Row],[Total_Freight_USD]]</f>
        <v>2592681.7426</v>
      </c>
      <c r="N198" s="6">
        <f>IFERROR(Fact_Sales_Orders[[#This Row],[Net_Profit_USD]] / Fact_Sales_Orders[[#This Row],[Base_Revenue_USD]], 0)</f>
        <v>0.60736523548237464</v>
      </c>
    </row>
    <row r="199" spans="1:14" x14ac:dyDescent="0.3">
      <c r="A199" t="s">
        <v>237</v>
      </c>
      <c r="B199" s="1">
        <v>45968</v>
      </c>
      <c r="C199" s="4" t="s">
        <v>13</v>
      </c>
      <c r="D199" t="s">
        <v>114</v>
      </c>
      <c r="E199" s="3">
        <v>204</v>
      </c>
      <c r="F199" s="3">
        <v>2172736.9</v>
      </c>
      <c r="G199" s="3">
        <f>_xlfn.XLOOKUP(
D199,
Dim_Products_COGS[Product_ID],
Dim_Products_COGS[Base_COGS_EUR],
0
)</f>
        <v>4420</v>
      </c>
      <c r="H199" s="3">
        <f>Fact_Sales_Orders[[#This Row],[Unit_COGS_EUR]] * Fact_Sales_Orders[[#This Row],[Quantity_Sold]]</f>
        <v>901680</v>
      </c>
      <c r="I199" s="3">
        <f>_xlfn.XLOOKUP(Fact_Sales_Orders[[#This Row],[Product_ID]], Dim_Supply_Chain[Product_ID], Dim_Supply_Chain[Base_Shipping_Cost_USD], 2500)</f>
        <v>2109</v>
      </c>
      <c r="J199" s="2">
        <f>_xlfn.XLOOKUP(Fact_Sales_Orders[[#This Row],[Clean_Order_Date]], Dim_FX_Rates[Date], Dim_FX_Rates[Baseline_Rate], 1.05, -1)</f>
        <v>1.3210999999999999</v>
      </c>
      <c r="K199" s="2">
        <f>Fact_Sales_Orders[[#This Row],[Total_Base_COGS_EUR]] * Fact_Sales_Orders[[#This Row],[Order_FX_Rate]]</f>
        <v>1191209.4479999999</v>
      </c>
      <c r="L199" s="3">
        <f>Fact_Sales_Orders[[#This Row],[Base_Shipping_USD]] * Fact_Sales_Orders[[#This Row],[Quantity_Sold]]</f>
        <v>430236</v>
      </c>
      <c r="M199" s="3">
        <f>Fact_Sales_Orders[[#This Row],[Base_Revenue_USD]] - Fact_Sales_Orders[[#This Row],[Total_COGS_USD]] - Fact_Sales_Orders[[#This Row],[Total_Freight_USD]]</f>
        <v>551291.45200000005</v>
      </c>
      <c r="N199" s="6">
        <f>IFERROR(Fact_Sales_Orders[[#This Row],[Net_Profit_USD]] / Fact_Sales_Orders[[#This Row],[Base_Revenue_USD]], 0)</f>
        <v>0.25373134317367191</v>
      </c>
    </row>
    <row r="200" spans="1:14" x14ac:dyDescent="0.3">
      <c r="A200" t="s">
        <v>238</v>
      </c>
      <c r="B200" s="1">
        <v>45825</v>
      </c>
      <c r="C200" s="4" t="s">
        <v>13</v>
      </c>
      <c r="D200" t="s">
        <v>114</v>
      </c>
      <c r="E200" s="3">
        <v>74</v>
      </c>
      <c r="F200" s="3">
        <v>810089.81</v>
      </c>
      <c r="G200" s="3">
        <f>_xlfn.XLOOKUP(
D200,
Dim_Products_COGS[Product_ID],
Dim_Products_COGS[Base_COGS_EUR],
0
)</f>
        <v>4420</v>
      </c>
      <c r="H200" s="3">
        <f>Fact_Sales_Orders[[#This Row],[Unit_COGS_EUR]] * Fact_Sales_Orders[[#This Row],[Quantity_Sold]]</f>
        <v>327080</v>
      </c>
      <c r="I200" s="3">
        <f>_xlfn.XLOOKUP(Fact_Sales_Orders[[#This Row],[Product_ID]], Dim_Supply_Chain[Product_ID], Dim_Supply_Chain[Base_Shipping_Cost_USD], 2500)</f>
        <v>2109</v>
      </c>
      <c r="J200" s="2">
        <f>_xlfn.XLOOKUP(Fact_Sales_Orders[[#This Row],[Clean_Order_Date]], Dim_FX_Rates[Date], Dim_FX_Rates[Baseline_Rate], 1.05, -1)</f>
        <v>1.1105</v>
      </c>
      <c r="K200" s="2">
        <f>Fact_Sales_Orders[[#This Row],[Total_Base_COGS_EUR]] * Fact_Sales_Orders[[#This Row],[Order_FX_Rate]]</f>
        <v>363222.34</v>
      </c>
      <c r="L200" s="3">
        <f>Fact_Sales_Orders[[#This Row],[Base_Shipping_USD]] * Fact_Sales_Orders[[#This Row],[Quantity_Sold]]</f>
        <v>156066</v>
      </c>
      <c r="M200" s="3">
        <f>Fact_Sales_Orders[[#This Row],[Base_Revenue_USD]] - Fact_Sales_Orders[[#This Row],[Total_COGS_USD]] - Fact_Sales_Orders[[#This Row],[Total_Freight_USD]]</f>
        <v>290801.47000000003</v>
      </c>
      <c r="N200" s="6">
        <f>IFERROR(Fact_Sales_Orders[[#This Row],[Net_Profit_USD]] / Fact_Sales_Orders[[#This Row],[Base_Revenue_USD]], 0)</f>
        <v>0.35897435865783822</v>
      </c>
    </row>
    <row r="201" spans="1:14" x14ac:dyDescent="0.3">
      <c r="A201" t="s">
        <v>239</v>
      </c>
      <c r="B201" s="1">
        <v>45674</v>
      </c>
      <c r="C201" s="4" t="s">
        <v>13</v>
      </c>
      <c r="D201" t="s">
        <v>51</v>
      </c>
      <c r="E201" s="3">
        <v>465</v>
      </c>
      <c r="F201" s="3">
        <v>3589396.93</v>
      </c>
      <c r="G201" s="3">
        <f>_xlfn.XLOOKUP(
D201,
Dim_Products_COGS[Product_ID],
Dim_Products_COGS[Base_COGS_EUR],
0
)</f>
        <v>4717</v>
      </c>
      <c r="H201" s="3">
        <f>Fact_Sales_Orders[[#This Row],[Unit_COGS_EUR]] * Fact_Sales_Orders[[#This Row],[Quantity_Sold]]</f>
        <v>2193405</v>
      </c>
      <c r="I201" s="3">
        <f>_xlfn.XLOOKUP(Fact_Sales_Orders[[#This Row],[Product_ID]], Dim_Supply_Chain[Product_ID], Dim_Supply_Chain[Base_Shipping_Cost_USD], 2500)</f>
        <v>1088</v>
      </c>
      <c r="J201" s="2">
        <f>_xlfn.XLOOKUP(Fact_Sales_Orders[[#This Row],[Clean_Order_Date]], Dim_FX_Rates[Date], Dim_FX_Rates[Baseline_Rate], 1.05, -1)</f>
        <v>0.60189999999999999</v>
      </c>
      <c r="K201" s="2">
        <f>Fact_Sales_Orders[[#This Row],[Total_Base_COGS_EUR]] * Fact_Sales_Orders[[#This Row],[Order_FX_Rate]]</f>
        <v>1320210.4694999999</v>
      </c>
      <c r="L201" s="3">
        <f>Fact_Sales_Orders[[#This Row],[Base_Shipping_USD]] * Fact_Sales_Orders[[#This Row],[Quantity_Sold]]</f>
        <v>505920</v>
      </c>
      <c r="M201" s="3">
        <f>Fact_Sales_Orders[[#This Row],[Base_Revenue_USD]] - Fact_Sales_Orders[[#This Row],[Total_COGS_USD]] - Fact_Sales_Orders[[#This Row],[Total_Freight_USD]]</f>
        <v>1763266.4605</v>
      </c>
      <c r="N201" s="6">
        <f>IFERROR(Fact_Sales_Orders[[#This Row],[Net_Profit_USD]] / Fact_Sales_Orders[[#This Row],[Base_Revenue_USD]], 0)</f>
        <v>0.49124309595372612</v>
      </c>
    </row>
    <row r="202" spans="1:14" x14ac:dyDescent="0.3">
      <c r="A202" t="s">
        <v>240</v>
      </c>
      <c r="B202" s="1">
        <v>45693</v>
      </c>
      <c r="C202" s="4" t="s">
        <v>13</v>
      </c>
      <c r="D202" t="s">
        <v>35</v>
      </c>
      <c r="E202" s="3">
        <v>231</v>
      </c>
      <c r="F202" s="3">
        <v>1565263.68</v>
      </c>
      <c r="G202" s="3">
        <f>_xlfn.XLOOKUP(
D202,
Dim_Products_COGS[Product_ID],
Dim_Products_COGS[Base_COGS_EUR],
0
)</f>
        <v>1530</v>
      </c>
      <c r="H202" s="3">
        <f>Fact_Sales_Orders[[#This Row],[Unit_COGS_EUR]] * Fact_Sales_Orders[[#This Row],[Quantity_Sold]]</f>
        <v>353430</v>
      </c>
      <c r="I202" s="3">
        <f>_xlfn.XLOOKUP(Fact_Sales_Orders[[#This Row],[Product_ID]], Dim_Supply_Chain[Product_ID], Dim_Supply_Chain[Base_Shipping_Cost_USD], 2500)</f>
        <v>2109</v>
      </c>
      <c r="J202" s="2">
        <f>_xlfn.XLOOKUP(Fact_Sales_Orders[[#This Row],[Clean_Order_Date]], Dim_FX_Rates[Date], Dim_FX_Rates[Baseline_Rate], 1.05, -1)</f>
        <v>1.1523000000000001</v>
      </c>
      <c r="K202" s="2">
        <f>Fact_Sales_Orders[[#This Row],[Total_Base_COGS_EUR]] * Fact_Sales_Orders[[#This Row],[Order_FX_Rate]]</f>
        <v>407257.38900000002</v>
      </c>
      <c r="L202" s="3">
        <f>Fact_Sales_Orders[[#This Row],[Base_Shipping_USD]] * Fact_Sales_Orders[[#This Row],[Quantity_Sold]]</f>
        <v>487179</v>
      </c>
      <c r="M202" s="3">
        <f>Fact_Sales_Orders[[#This Row],[Base_Revenue_USD]] - Fact_Sales_Orders[[#This Row],[Total_COGS_USD]] - Fact_Sales_Orders[[#This Row],[Total_Freight_USD]]</f>
        <v>670827.29099999997</v>
      </c>
      <c r="N202" s="6">
        <f>IFERROR(Fact_Sales_Orders[[#This Row],[Net_Profit_USD]] / Fact_Sales_Orders[[#This Row],[Base_Revenue_USD]], 0)</f>
        <v>0.42857142829762712</v>
      </c>
    </row>
    <row r="203" spans="1:14" x14ac:dyDescent="0.3">
      <c r="A203" t="s">
        <v>241</v>
      </c>
      <c r="B203" s="1">
        <v>45934</v>
      </c>
      <c r="C203" s="4" t="s">
        <v>13</v>
      </c>
      <c r="D203" t="s">
        <v>27</v>
      </c>
      <c r="E203" s="3">
        <v>686</v>
      </c>
      <c r="F203" s="3">
        <v>3535416.29</v>
      </c>
      <c r="G203" s="3">
        <f>_xlfn.XLOOKUP(
D203,
Dim_Products_COGS[Product_ID],
Dim_Products_COGS[Base_COGS_EUR],
0
)</f>
        <v>3506</v>
      </c>
      <c r="H203" s="3">
        <f>Fact_Sales_Orders[[#This Row],[Unit_COGS_EUR]] * Fact_Sales_Orders[[#This Row],[Quantity_Sold]]</f>
        <v>2405116</v>
      </c>
      <c r="I203" s="3">
        <f>_xlfn.XLOOKUP(Fact_Sales_Orders[[#This Row],[Product_ID]], Dim_Supply_Chain[Product_ID], Dim_Supply_Chain[Base_Shipping_Cost_USD], 2500)</f>
        <v>2109</v>
      </c>
      <c r="J203" s="2">
        <f>_xlfn.XLOOKUP(Fact_Sales_Orders[[#This Row],[Clean_Order_Date]], Dim_FX_Rates[Date], Dim_FX_Rates[Baseline_Rate], 1.05, -1)</f>
        <v>0.61329999999999996</v>
      </c>
      <c r="K203" s="2">
        <f>Fact_Sales_Orders[[#This Row],[Total_Base_COGS_EUR]] * Fact_Sales_Orders[[#This Row],[Order_FX_Rate]]</f>
        <v>1475057.6427999998</v>
      </c>
      <c r="L203" s="3">
        <f>Fact_Sales_Orders[[#This Row],[Base_Shipping_USD]] * Fact_Sales_Orders[[#This Row],[Quantity_Sold]]</f>
        <v>1446774</v>
      </c>
      <c r="M203" s="3">
        <f>Fact_Sales_Orders[[#This Row],[Base_Revenue_USD]] - Fact_Sales_Orders[[#This Row],[Total_COGS_USD]] - Fact_Sales_Orders[[#This Row],[Total_Freight_USD]]</f>
        <v>613584.64720000024</v>
      </c>
      <c r="N203" s="6">
        <f>IFERROR(Fact_Sales_Orders[[#This Row],[Net_Profit_USD]] / Fact_Sales_Orders[[#This Row],[Base_Revenue_USD]], 0)</f>
        <v>0.17355371952534626</v>
      </c>
    </row>
    <row r="204" spans="1:14" x14ac:dyDescent="0.3">
      <c r="A204" t="s">
        <v>242</v>
      </c>
      <c r="B204" s="1">
        <v>45991</v>
      </c>
      <c r="C204" s="4" t="s">
        <v>13</v>
      </c>
      <c r="D204" t="s">
        <v>54</v>
      </c>
      <c r="E204" s="3">
        <v>472</v>
      </c>
      <c r="F204" s="3">
        <v>5209065.93</v>
      </c>
      <c r="G204" s="3">
        <f>_xlfn.XLOOKUP(
D204,
Dim_Products_COGS[Product_ID],
Dim_Products_COGS[Base_COGS_EUR],
0
)</f>
        <v>2513</v>
      </c>
      <c r="H204" s="3">
        <f>Fact_Sales_Orders[[#This Row],[Unit_COGS_EUR]] * Fact_Sales_Orders[[#This Row],[Quantity_Sold]]</f>
        <v>1186136</v>
      </c>
      <c r="I204" s="3">
        <f>_xlfn.XLOOKUP(Fact_Sales_Orders[[#This Row],[Product_ID]], Dim_Supply_Chain[Product_ID], Dim_Supply_Chain[Base_Shipping_Cost_USD], 2500)</f>
        <v>2109</v>
      </c>
      <c r="J204" s="2">
        <f>_xlfn.XLOOKUP(Fact_Sales_Orders[[#This Row],[Clean_Order_Date]], Dim_FX_Rates[Date], Dim_FX_Rates[Baseline_Rate], 1.05, -1)</f>
        <v>0.98829999999999996</v>
      </c>
      <c r="K204" s="2">
        <f>Fact_Sales_Orders[[#This Row],[Total_Base_COGS_EUR]] * Fact_Sales_Orders[[#This Row],[Order_FX_Rate]]</f>
        <v>1172258.2087999999</v>
      </c>
      <c r="L204" s="3">
        <f>Fact_Sales_Orders[[#This Row],[Base_Shipping_USD]] * Fact_Sales_Orders[[#This Row],[Quantity_Sold]]</f>
        <v>995448</v>
      </c>
      <c r="M204" s="3">
        <f>Fact_Sales_Orders[[#This Row],[Base_Revenue_USD]] - Fact_Sales_Orders[[#This Row],[Total_COGS_USD]] - Fact_Sales_Orders[[#This Row],[Total_Freight_USD]]</f>
        <v>3041359.7211999996</v>
      </c>
      <c r="N204" s="6">
        <f>IFERROR(Fact_Sales_Orders[[#This Row],[Net_Profit_USD]] / Fact_Sales_Orders[[#This Row],[Base_Revenue_USD]], 0)</f>
        <v>0.58385894171241559</v>
      </c>
    </row>
    <row r="205" spans="1:14" x14ac:dyDescent="0.3">
      <c r="A205" t="s">
        <v>243</v>
      </c>
      <c r="B205" s="1">
        <v>45917</v>
      </c>
      <c r="C205" s="4" t="s">
        <v>13</v>
      </c>
      <c r="D205" t="s">
        <v>86</v>
      </c>
      <c r="E205" s="3">
        <v>503</v>
      </c>
      <c r="F205" s="3">
        <v>6712149.1699999999</v>
      </c>
      <c r="G205" s="3">
        <f>_xlfn.XLOOKUP(
D205,
Dim_Products_COGS[Product_ID],
Dim_Products_COGS[Base_COGS_EUR],
0
)</f>
        <v>4978</v>
      </c>
      <c r="H205" s="3">
        <f>Fact_Sales_Orders[[#This Row],[Unit_COGS_EUR]] * Fact_Sales_Orders[[#This Row],[Quantity_Sold]]</f>
        <v>2503934</v>
      </c>
      <c r="I205" s="3">
        <f>_xlfn.XLOOKUP(Fact_Sales_Orders[[#This Row],[Product_ID]], Dim_Supply_Chain[Product_ID], Dim_Supply_Chain[Base_Shipping_Cost_USD], 2500)</f>
        <v>2640</v>
      </c>
      <c r="J205" s="2">
        <f>_xlfn.XLOOKUP(Fact_Sales_Orders[[#This Row],[Clean_Order_Date]], Dim_FX_Rates[Date], Dim_FX_Rates[Baseline_Rate], 1.05, -1)</f>
        <v>1.4775</v>
      </c>
      <c r="K205" s="2">
        <f>Fact_Sales_Orders[[#This Row],[Total_Base_COGS_EUR]] * Fact_Sales_Orders[[#This Row],[Order_FX_Rate]]</f>
        <v>3699562.4849999999</v>
      </c>
      <c r="L205" s="3">
        <f>Fact_Sales_Orders[[#This Row],[Base_Shipping_USD]] * Fact_Sales_Orders[[#This Row],[Quantity_Sold]]</f>
        <v>1327920</v>
      </c>
      <c r="M205" s="3">
        <f>Fact_Sales_Orders[[#This Row],[Base_Revenue_USD]] - Fact_Sales_Orders[[#This Row],[Total_COGS_USD]] - Fact_Sales_Orders[[#This Row],[Total_Freight_USD]]</f>
        <v>1684666.6850000001</v>
      </c>
      <c r="N205" s="6">
        <f>IFERROR(Fact_Sales_Orders[[#This Row],[Net_Profit_USD]] / Fact_Sales_Orders[[#This Row],[Base_Revenue_USD]], 0)</f>
        <v>0.25098767061519284</v>
      </c>
    </row>
    <row r="206" spans="1:14" x14ac:dyDescent="0.3">
      <c r="A206" t="s">
        <v>244</v>
      </c>
      <c r="B206" s="1">
        <v>45837</v>
      </c>
      <c r="C206" s="4" t="s">
        <v>13</v>
      </c>
      <c r="D206" t="s">
        <v>88</v>
      </c>
      <c r="E206" s="3">
        <v>156</v>
      </c>
      <c r="F206" s="3">
        <v>1487065.94</v>
      </c>
      <c r="G206" s="3">
        <f>_xlfn.XLOOKUP(
D206,
Dim_Products_COGS[Product_ID],
Dim_Products_COGS[Base_COGS_EUR],
0
)</f>
        <v>3776</v>
      </c>
      <c r="H206" s="3">
        <f>Fact_Sales_Orders[[#This Row],[Unit_COGS_EUR]] * Fact_Sales_Orders[[#This Row],[Quantity_Sold]]</f>
        <v>589056</v>
      </c>
      <c r="I206" s="3">
        <f>_xlfn.XLOOKUP(Fact_Sales_Orders[[#This Row],[Product_ID]], Dim_Supply_Chain[Product_ID], Dim_Supply_Chain[Base_Shipping_Cost_USD], 2500)</f>
        <v>2221</v>
      </c>
      <c r="J206" s="2">
        <f>_xlfn.XLOOKUP(Fact_Sales_Orders[[#This Row],[Clean_Order_Date]], Dim_FX_Rates[Date], Dim_FX_Rates[Baseline_Rate], 1.05, -1)</f>
        <v>1.1825000000000001</v>
      </c>
      <c r="K206" s="2">
        <f>Fact_Sales_Orders[[#This Row],[Total_Base_COGS_EUR]] * Fact_Sales_Orders[[#This Row],[Order_FX_Rate]]</f>
        <v>696558.72000000009</v>
      </c>
      <c r="L206" s="3">
        <f>Fact_Sales_Orders[[#This Row],[Base_Shipping_USD]] * Fact_Sales_Orders[[#This Row],[Quantity_Sold]]</f>
        <v>346476</v>
      </c>
      <c r="M206" s="3">
        <f>Fact_Sales_Orders[[#This Row],[Base_Revenue_USD]] - Fact_Sales_Orders[[#This Row],[Total_COGS_USD]] - Fact_Sales_Orders[[#This Row],[Total_Freight_USD]]</f>
        <v>444031.21999999986</v>
      </c>
      <c r="N206" s="6">
        <f>IFERROR(Fact_Sales_Orders[[#This Row],[Net_Profit_USD]] / Fact_Sales_Orders[[#This Row],[Base_Revenue_USD]], 0)</f>
        <v>0.29859551487003988</v>
      </c>
    </row>
    <row r="207" spans="1:14" x14ac:dyDescent="0.3">
      <c r="A207" t="s">
        <v>245</v>
      </c>
      <c r="B207" s="1">
        <v>45852</v>
      </c>
      <c r="C207" s="4" t="s">
        <v>13</v>
      </c>
      <c r="D207" t="s">
        <v>25</v>
      </c>
      <c r="E207" s="3">
        <v>582</v>
      </c>
      <c r="F207" s="3">
        <v>2701351.98</v>
      </c>
      <c r="G207" s="3">
        <f>_xlfn.XLOOKUP(
D207,
Dim_Products_COGS[Product_ID],
Dim_Products_COGS[Base_COGS_EUR],
0
)</f>
        <v>775</v>
      </c>
      <c r="H207" s="3">
        <f>Fact_Sales_Orders[[#This Row],[Unit_COGS_EUR]] * Fact_Sales_Orders[[#This Row],[Quantity_Sold]]</f>
        <v>451050</v>
      </c>
      <c r="I207" s="3">
        <f>_xlfn.XLOOKUP(Fact_Sales_Orders[[#This Row],[Product_ID]], Dim_Supply_Chain[Product_ID], Dim_Supply_Chain[Base_Shipping_Cost_USD], 2500)</f>
        <v>2982</v>
      </c>
      <c r="J207" s="2">
        <f>_xlfn.XLOOKUP(Fact_Sales_Orders[[#This Row],[Clean_Order_Date]], Dim_FX_Rates[Date], Dim_FX_Rates[Baseline_Rate], 1.05, -1)</f>
        <v>1.1426000000000001</v>
      </c>
      <c r="K207" s="2">
        <f>Fact_Sales_Orders[[#This Row],[Total_Base_COGS_EUR]] * Fact_Sales_Orders[[#This Row],[Order_FX_Rate]]</f>
        <v>515369.73000000004</v>
      </c>
      <c r="L207" s="3">
        <f>Fact_Sales_Orders[[#This Row],[Base_Shipping_USD]] * Fact_Sales_Orders[[#This Row],[Quantity_Sold]]</f>
        <v>1735524</v>
      </c>
      <c r="M207" s="3">
        <f>Fact_Sales_Orders[[#This Row],[Base_Revenue_USD]] - Fact_Sales_Orders[[#This Row],[Total_COGS_USD]] - Fact_Sales_Orders[[#This Row],[Total_Freight_USD]]</f>
        <v>450458.25</v>
      </c>
      <c r="N207" s="6">
        <f>IFERROR(Fact_Sales_Orders[[#This Row],[Net_Profit_USD]] / Fact_Sales_Orders[[#This Row],[Base_Revenue_USD]], 0)</f>
        <v>0.16675289015835693</v>
      </c>
    </row>
    <row r="208" spans="1:14" x14ac:dyDescent="0.3">
      <c r="A208" t="s">
        <v>246</v>
      </c>
      <c r="B208" s="1">
        <v>45771</v>
      </c>
      <c r="C208" s="4" t="s">
        <v>13</v>
      </c>
      <c r="D208" t="s">
        <v>172</v>
      </c>
      <c r="E208" s="3">
        <v>532</v>
      </c>
      <c r="F208" s="3">
        <v>3795393.09</v>
      </c>
      <c r="G208" s="3">
        <f>_xlfn.XLOOKUP(
D208,
Dim_Products_COGS[Product_ID],
Dim_Products_COGS[Base_COGS_EUR],
0
)</f>
        <v>3677</v>
      </c>
      <c r="H208" s="3">
        <f>Fact_Sales_Orders[[#This Row],[Unit_COGS_EUR]] * Fact_Sales_Orders[[#This Row],[Quantity_Sold]]</f>
        <v>1956164</v>
      </c>
      <c r="I208" s="3">
        <f>_xlfn.XLOOKUP(Fact_Sales_Orders[[#This Row],[Product_ID]], Dim_Supply_Chain[Product_ID], Dim_Supply_Chain[Base_Shipping_Cost_USD], 2500)</f>
        <v>263</v>
      </c>
      <c r="J208" s="2">
        <f>_xlfn.XLOOKUP(Fact_Sales_Orders[[#This Row],[Clean_Order_Date]], Dim_FX_Rates[Date], Dim_FX_Rates[Baseline_Rate], 1.05, -1)</f>
        <v>1.0777000000000001</v>
      </c>
      <c r="K208" s="2">
        <f>Fact_Sales_Orders[[#This Row],[Total_Base_COGS_EUR]] * Fact_Sales_Orders[[#This Row],[Order_FX_Rate]]</f>
        <v>2108157.9428000003</v>
      </c>
      <c r="L208" s="3">
        <f>Fact_Sales_Orders[[#This Row],[Base_Shipping_USD]] * Fact_Sales_Orders[[#This Row],[Quantity_Sold]]</f>
        <v>139916</v>
      </c>
      <c r="M208" s="3">
        <f>Fact_Sales_Orders[[#This Row],[Base_Revenue_USD]] - Fact_Sales_Orders[[#This Row],[Total_COGS_USD]] - Fact_Sales_Orders[[#This Row],[Total_Freight_USD]]</f>
        <v>1547319.1471999995</v>
      </c>
      <c r="N208" s="6">
        <f>IFERROR(Fact_Sales_Orders[[#This Row],[Net_Profit_USD]] / Fact_Sales_Orders[[#This Row],[Base_Revenue_USD]], 0)</f>
        <v>0.40768350221136107</v>
      </c>
    </row>
    <row r="209" spans="1:14" x14ac:dyDescent="0.3">
      <c r="A209" t="s">
        <v>247</v>
      </c>
      <c r="B209" s="1">
        <v>46075</v>
      </c>
      <c r="C209" s="4" t="s">
        <v>13</v>
      </c>
      <c r="D209" t="s">
        <v>27</v>
      </c>
      <c r="E209" s="3">
        <v>159</v>
      </c>
      <c r="F209" s="3">
        <v>1560707.26</v>
      </c>
      <c r="G209" s="3">
        <f>_xlfn.XLOOKUP(
D209,
Dim_Products_COGS[Product_ID],
Dim_Products_COGS[Base_COGS_EUR],
0
)</f>
        <v>3506</v>
      </c>
      <c r="H209" s="3">
        <f>Fact_Sales_Orders[[#This Row],[Unit_COGS_EUR]] * Fact_Sales_Orders[[#This Row],[Quantity_Sold]]</f>
        <v>557454</v>
      </c>
      <c r="I209" s="3">
        <f>_xlfn.XLOOKUP(Fact_Sales_Orders[[#This Row],[Product_ID]], Dim_Supply_Chain[Product_ID], Dim_Supply_Chain[Base_Shipping_Cost_USD], 2500)</f>
        <v>2109</v>
      </c>
      <c r="J209" s="2">
        <f>_xlfn.XLOOKUP(Fact_Sales_Orders[[#This Row],[Clean_Order_Date]], Dim_FX_Rates[Date], Dim_FX_Rates[Baseline_Rate], 1.05, -1)</f>
        <v>1.3427</v>
      </c>
      <c r="K209" s="2">
        <f>Fact_Sales_Orders[[#This Row],[Total_Base_COGS_EUR]] * Fact_Sales_Orders[[#This Row],[Order_FX_Rate]]</f>
        <v>748493.48580000002</v>
      </c>
      <c r="L209" s="3">
        <f>Fact_Sales_Orders[[#This Row],[Base_Shipping_USD]] * Fact_Sales_Orders[[#This Row],[Quantity_Sold]]</f>
        <v>335331</v>
      </c>
      <c r="M209" s="3">
        <f>Fact_Sales_Orders[[#This Row],[Base_Revenue_USD]] - Fact_Sales_Orders[[#This Row],[Total_COGS_USD]] - Fact_Sales_Orders[[#This Row],[Total_Freight_USD]]</f>
        <v>476882.77419999999</v>
      </c>
      <c r="N209" s="6">
        <f>IFERROR(Fact_Sales_Orders[[#This Row],[Net_Profit_USD]] / Fact_Sales_Orders[[#This Row],[Base_Revenue_USD]], 0)</f>
        <v>0.30555555575489535</v>
      </c>
    </row>
    <row r="210" spans="1:14" x14ac:dyDescent="0.3">
      <c r="A210" t="s">
        <v>248</v>
      </c>
      <c r="B210" s="1">
        <v>45888</v>
      </c>
      <c r="C210" s="4" t="s">
        <v>13</v>
      </c>
      <c r="D210" t="s">
        <v>8</v>
      </c>
      <c r="E210" s="3">
        <v>629</v>
      </c>
      <c r="F210" s="3">
        <v>1905000.43</v>
      </c>
      <c r="G210" s="3">
        <f>_xlfn.XLOOKUP(
D210,
Dim_Products_COGS[Product_ID],
Dim_Products_COGS[Base_COGS_EUR],
0
)</f>
        <v>739</v>
      </c>
      <c r="H210" s="3">
        <f>Fact_Sales_Orders[[#This Row],[Unit_COGS_EUR]] * Fact_Sales_Orders[[#This Row],[Quantity_Sold]]</f>
        <v>464831</v>
      </c>
      <c r="I210" s="3">
        <f>_xlfn.XLOOKUP(Fact_Sales_Orders[[#This Row],[Product_ID]], Dim_Supply_Chain[Product_ID], Dim_Supply_Chain[Base_Shipping_Cost_USD], 2500)</f>
        <v>2109</v>
      </c>
      <c r="J210" s="2">
        <f>_xlfn.XLOOKUP(Fact_Sales_Orders[[#This Row],[Clean_Order_Date]], Dim_FX_Rates[Date], Dim_FX_Rates[Baseline_Rate], 1.05, -1)</f>
        <v>1.1123000000000001</v>
      </c>
      <c r="K210" s="2">
        <f>Fact_Sales_Orders[[#This Row],[Total_Base_COGS_EUR]] * Fact_Sales_Orders[[#This Row],[Order_FX_Rate]]</f>
        <v>517031.52130000002</v>
      </c>
      <c r="L210" s="3">
        <f>Fact_Sales_Orders[[#This Row],[Base_Shipping_USD]] * Fact_Sales_Orders[[#This Row],[Quantity_Sold]]</f>
        <v>1326561</v>
      </c>
      <c r="M210" s="3">
        <f>Fact_Sales_Orders[[#This Row],[Base_Revenue_USD]] - Fact_Sales_Orders[[#This Row],[Total_COGS_USD]] - Fact_Sales_Orders[[#This Row],[Total_Freight_USD]]</f>
        <v>61407.908700000029</v>
      </c>
      <c r="N210" s="6">
        <f>IFERROR(Fact_Sales_Orders[[#This Row],[Net_Profit_USD]] / Fact_Sales_Orders[[#This Row],[Base_Revenue_USD]], 0)</f>
        <v>3.2235115400997591E-2</v>
      </c>
    </row>
    <row r="211" spans="1:14" x14ac:dyDescent="0.3">
      <c r="A211" t="s">
        <v>249</v>
      </c>
      <c r="B211" s="1">
        <v>45926</v>
      </c>
      <c r="C211" s="4" t="s">
        <v>13</v>
      </c>
      <c r="D211" t="s">
        <v>96</v>
      </c>
      <c r="E211" s="3">
        <v>391</v>
      </c>
      <c r="F211" s="3">
        <v>3104947.66</v>
      </c>
      <c r="G211" s="3">
        <f>_xlfn.XLOOKUP(
D211,
Dim_Products_COGS[Product_ID],
Dim_Products_COGS[Base_COGS_EUR],
0
)</f>
        <v>2914</v>
      </c>
      <c r="H211" s="3">
        <f>Fact_Sales_Orders[[#This Row],[Unit_COGS_EUR]] * Fact_Sales_Orders[[#This Row],[Quantity_Sold]]</f>
        <v>1139374</v>
      </c>
      <c r="I211" s="3">
        <f>_xlfn.XLOOKUP(Fact_Sales_Orders[[#This Row],[Product_ID]], Dim_Supply_Chain[Product_ID], Dim_Supply_Chain[Base_Shipping_Cost_USD], 2500)</f>
        <v>2109</v>
      </c>
      <c r="J211" s="2">
        <f>_xlfn.XLOOKUP(Fact_Sales_Orders[[#This Row],[Clean_Order_Date]], Dim_FX_Rates[Date], Dim_FX_Rates[Baseline_Rate], 1.05, -1)</f>
        <v>0.91790000000000005</v>
      </c>
      <c r="K211" s="2">
        <f>Fact_Sales_Orders[[#This Row],[Total_Base_COGS_EUR]] * Fact_Sales_Orders[[#This Row],[Order_FX_Rate]]</f>
        <v>1045831.3946</v>
      </c>
      <c r="L211" s="3">
        <f>Fact_Sales_Orders[[#This Row],[Base_Shipping_USD]] * Fact_Sales_Orders[[#This Row],[Quantity_Sold]]</f>
        <v>824619</v>
      </c>
      <c r="M211" s="3">
        <f>Fact_Sales_Orders[[#This Row],[Base_Revenue_USD]] - Fact_Sales_Orders[[#This Row],[Total_COGS_USD]] - Fact_Sales_Orders[[#This Row],[Total_Freight_USD]]</f>
        <v>1234497.2654000001</v>
      </c>
      <c r="N211" s="6">
        <f>IFERROR(Fact_Sales_Orders[[#This Row],[Net_Profit_USD]] / Fact_Sales_Orders[[#This Row],[Base_Revenue_USD]], 0)</f>
        <v>0.39759036240887874</v>
      </c>
    </row>
    <row r="212" spans="1:14" x14ac:dyDescent="0.3">
      <c r="A212" t="s">
        <v>250</v>
      </c>
      <c r="B212" s="1">
        <v>46122</v>
      </c>
      <c r="C212" s="4" t="s">
        <v>13</v>
      </c>
      <c r="D212" t="s">
        <v>8</v>
      </c>
      <c r="E212" s="3">
        <v>93</v>
      </c>
      <c r="F212" s="3">
        <v>398905.52</v>
      </c>
      <c r="G212" s="3">
        <f>_xlfn.XLOOKUP(
D212,
Dim_Products_COGS[Product_ID],
Dim_Products_COGS[Base_COGS_EUR],
0
)</f>
        <v>739</v>
      </c>
      <c r="H212" s="3">
        <f>Fact_Sales_Orders[[#This Row],[Unit_COGS_EUR]] * Fact_Sales_Orders[[#This Row],[Quantity_Sold]]</f>
        <v>68727</v>
      </c>
      <c r="I212" s="3">
        <f>_xlfn.XLOOKUP(Fact_Sales_Orders[[#This Row],[Product_ID]], Dim_Supply_Chain[Product_ID], Dim_Supply_Chain[Base_Shipping_Cost_USD], 2500)</f>
        <v>2109</v>
      </c>
      <c r="J212" s="2">
        <f>_xlfn.XLOOKUP(Fact_Sales_Orders[[#This Row],[Clean_Order_Date]], Dim_FX_Rates[Date], Dim_FX_Rates[Baseline_Rate], 1.05, -1)</f>
        <v>1.3304</v>
      </c>
      <c r="K212" s="2">
        <f>Fact_Sales_Orders[[#This Row],[Total_Base_COGS_EUR]] * Fact_Sales_Orders[[#This Row],[Order_FX_Rate]]</f>
        <v>91434.400800000003</v>
      </c>
      <c r="L212" s="3">
        <f>Fact_Sales_Orders[[#This Row],[Base_Shipping_USD]] * Fact_Sales_Orders[[#This Row],[Quantity_Sold]]</f>
        <v>196137</v>
      </c>
      <c r="M212" s="3">
        <f>Fact_Sales_Orders[[#This Row],[Base_Revenue_USD]] - Fact_Sales_Orders[[#This Row],[Total_COGS_USD]] - Fact_Sales_Orders[[#This Row],[Total_Freight_USD]]</f>
        <v>111334.11920000002</v>
      </c>
      <c r="N212" s="6">
        <f>IFERROR(Fact_Sales_Orders[[#This Row],[Net_Profit_USD]] / Fact_Sales_Orders[[#This Row],[Base_Revenue_USD]], 0)</f>
        <v>0.27909896859787753</v>
      </c>
    </row>
    <row r="213" spans="1:14" x14ac:dyDescent="0.3">
      <c r="A213" t="s">
        <v>251</v>
      </c>
      <c r="B213" s="1">
        <v>45773</v>
      </c>
      <c r="C213" s="4" t="s">
        <v>13</v>
      </c>
      <c r="D213" t="s">
        <v>172</v>
      </c>
      <c r="E213" s="3">
        <v>312</v>
      </c>
      <c r="F213" s="3">
        <v>3627273.83</v>
      </c>
      <c r="G213" s="3">
        <f>_xlfn.XLOOKUP(
D213,
Dim_Products_COGS[Product_ID],
Dim_Products_COGS[Base_COGS_EUR],
0
)</f>
        <v>3677</v>
      </c>
      <c r="H213" s="3">
        <f>Fact_Sales_Orders[[#This Row],[Unit_COGS_EUR]] * Fact_Sales_Orders[[#This Row],[Quantity_Sold]]</f>
        <v>1147224</v>
      </c>
      <c r="I213" s="3">
        <f>_xlfn.XLOOKUP(Fact_Sales_Orders[[#This Row],[Product_ID]], Dim_Supply_Chain[Product_ID], Dim_Supply_Chain[Base_Shipping_Cost_USD], 2500)</f>
        <v>263</v>
      </c>
      <c r="J213" s="2">
        <f>_xlfn.XLOOKUP(Fact_Sales_Orders[[#This Row],[Clean_Order_Date]], Dim_FX_Rates[Date], Dim_FX_Rates[Baseline_Rate], 1.05, -1)</f>
        <v>1.3255999999999999</v>
      </c>
      <c r="K213" s="2">
        <f>Fact_Sales_Orders[[#This Row],[Total_Base_COGS_EUR]] * Fact_Sales_Orders[[#This Row],[Order_FX_Rate]]</f>
        <v>1520760.1343999999</v>
      </c>
      <c r="L213" s="3">
        <f>Fact_Sales_Orders[[#This Row],[Base_Shipping_USD]] * Fact_Sales_Orders[[#This Row],[Quantity_Sold]]</f>
        <v>82056</v>
      </c>
      <c r="M213" s="3">
        <f>Fact_Sales_Orders[[#This Row],[Base_Revenue_USD]] - Fact_Sales_Orders[[#This Row],[Total_COGS_USD]] - Fact_Sales_Orders[[#This Row],[Total_Freight_USD]]</f>
        <v>2024457.6956000002</v>
      </c>
      <c r="N213" s="6">
        <f>IFERROR(Fact_Sales_Orders[[#This Row],[Net_Profit_USD]] / Fact_Sales_Orders[[#This Row],[Base_Revenue_USD]], 0)</f>
        <v>0.55812099953865357</v>
      </c>
    </row>
    <row r="214" spans="1:14" x14ac:dyDescent="0.3">
      <c r="A214" t="s">
        <v>252</v>
      </c>
      <c r="B214" s="1">
        <v>45888</v>
      </c>
      <c r="C214" s="4" t="s">
        <v>13</v>
      </c>
      <c r="D214" t="s">
        <v>76</v>
      </c>
      <c r="E214" s="3">
        <v>457</v>
      </c>
      <c r="F214" s="3">
        <v>2898079.63</v>
      </c>
      <c r="G214" s="3">
        <f>_xlfn.XLOOKUP(
D214,
Dim_Products_COGS[Product_ID],
Dim_Products_COGS[Base_COGS_EUR],
0
)</f>
        <v>1289</v>
      </c>
      <c r="H214" s="3">
        <f>Fact_Sales_Orders[[#This Row],[Unit_COGS_EUR]] * Fact_Sales_Orders[[#This Row],[Quantity_Sold]]</f>
        <v>589073</v>
      </c>
      <c r="I214" s="3">
        <f>_xlfn.XLOOKUP(Fact_Sales_Orders[[#This Row],[Product_ID]], Dim_Supply_Chain[Product_ID], Dim_Supply_Chain[Base_Shipping_Cost_USD], 2500)</f>
        <v>2109</v>
      </c>
      <c r="J214" s="2">
        <f>_xlfn.XLOOKUP(Fact_Sales_Orders[[#This Row],[Clean_Order_Date]], Dim_FX_Rates[Date], Dim_FX_Rates[Baseline_Rate], 1.05, -1)</f>
        <v>1.1123000000000001</v>
      </c>
      <c r="K214" s="2">
        <f>Fact_Sales_Orders[[#This Row],[Total_Base_COGS_EUR]] * Fact_Sales_Orders[[#This Row],[Order_FX_Rate]]</f>
        <v>655225.89789999998</v>
      </c>
      <c r="L214" s="3">
        <f>Fact_Sales_Orders[[#This Row],[Base_Shipping_USD]] * Fact_Sales_Orders[[#This Row],[Quantity_Sold]]</f>
        <v>963813</v>
      </c>
      <c r="M214" s="3">
        <f>Fact_Sales_Orders[[#This Row],[Base_Revenue_USD]] - Fact_Sales_Orders[[#This Row],[Total_COGS_USD]] - Fact_Sales_Orders[[#This Row],[Total_Freight_USD]]</f>
        <v>1279040.7320999997</v>
      </c>
      <c r="N214" s="6">
        <f>IFERROR(Fact_Sales_Orders[[#This Row],[Net_Profit_USD]] / Fact_Sales_Orders[[#This Row],[Base_Revenue_USD]], 0)</f>
        <v>0.44134078265475396</v>
      </c>
    </row>
    <row r="215" spans="1:14" x14ac:dyDescent="0.3">
      <c r="A215" t="s">
        <v>253</v>
      </c>
      <c r="B215" s="1">
        <v>45829</v>
      </c>
      <c r="C215" s="4" t="s">
        <v>13</v>
      </c>
      <c r="D215" t="s">
        <v>11</v>
      </c>
      <c r="E215" s="3">
        <v>303</v>
      </c>
      <c r="F215" s="3">
        <v>1655926.73</v>
      </c>
      <c r="G215" s="3">
        <f>_xlfn.XLOOKUP(
D215,
Dim_Products_COGS[Product_ID],
Dim_Products_COGS[Base_COGS_EUR],
0
)</f>
        <v>2418</v>
      </c>
      <c r="H215" s="3">
        <f>Fact_Sales_Orders[[#This Row],[Unit_COGS_EUR]] * Fact_Sales_Orders[[#This Row],[Quantity_Sold]]</f>
        <v>732654</v>
      </c>
      <c r="I215" s="3">
        <f>_xlfn.XLOOKUP(Fact_Sales_Orders[[#This Row],[Product_ID]], Dim_Supply_Chain[Product_ID], Dim_Supply_Chain[Base_Shipping_Cost_USD], 2500)</f>
        <v>2109</v>
      </c>
      <c r="J215" s="2">
        <f>_xlfn.XLOOKUP(Fact_Sales_Orders[[#This Row],[Clean_Order_Date]], Dim_FX_Rates[Date], Dim_FX_Rates[Baseline_Rate], 1.05, -1)</f>
        <v>0.76559999999999995</v>
      </c>
      <c r="K215" s="2">
        <f>Fact_Sales_Orders[[#This Row],[Total_Base_COGS_EUR]] * Fact_Sales_Orders[[#This Row],[Order_FX_Rate]]</f>
        <v>560919.9023999999</v>
      </c>
      <c r="L215" s="3">
        <f>Fact_Sales_Orders[[#This Row],[Base_Shipping_USD]] * Fact_Sales_Orders[[#This Row],[Quantity_Sold]]</f>
        <v>639027</v>
      </c>
      <c r="M215" s="3">
        <f>Fact_Sales_Orders[[#This Row],[Base_Revenue_USD]] - Fact_Sales_Orders[[#This Row],[Total_COGS_USD]] - Fact_Sales_Orders[[#This Row],[Total_Freight_USD]]</f>
        <v>455979.82759999996</v>
      </c>
      <c r="N215" s="6">
        <f>IFERROR(Fact_Sales_Orders[[#This Row],[Net_Profit_USD]] / Fact_Sales_Orders[[#This Row],[Base_Revenue_USD]], 0)</f>
        <v>0.2753623208920602</v>
      </c>
    </row>
    <row r="216" spans="1:14" x14ac:dyDescent="0.3">
      <c r="A216" t="s">
        <v>254</v>
      </c>
      <c r="B216" s="1">
        <v>45996</v>
      </c>
      <c r="C216" s="4" t="s">
        <v>13</v>
      </c>
      <c r="D216" t="s">
        <v>14</v>
      </c>
      <c r="E216" s="3">
        <v>972</v>
      </c>
      <c r="F216" s="3">
        <v>5990039.2199999997</v>
      </c>
      <c r="G216" s="3">
        <f>_xlfn.XLOOKUP(
D216,
Dim_Products_COGS[Product_ID],
Dim_Products_COGS[Base_COGS_EUR],
0
)</f>
        <v>2401</v>
      </c>
      <c r="H216" s="3">
        <f>Fact_Sales_Orders[[#This Row],[Unit_COGS_EUR]] * Fact_Sales_Orders[[#This Row],[Quantity_Sold]]</f>
        <v>2333772</v>
      </c>
      <c r="I216" s="3">
        <f>_xlfn.XLOOKUP(Fact_Sales_Orders[[#This Row],[Product_ID]], Dim_Supply_Chain[Product_ID], Dim_Supply_Chain[Base_Shipping_Cost_USD], 2500)</f>
        <v>2109</v>
      </c>
      <c r="J216" s="2">
        <f>_xlfn.XLOOKUP(Fact_Sales_Orders[[#This Row],[Clean_Order_Date]], Dim_FX_Rates[Date], Dim_FX_Rates[Baseline_Rate], 1.05, -1)</f>
        <v>0.64939999999999998</v>
      </c>
      <c r="K216" s="2">
        <f>Fact_Sales_Orders[[#This Row],[Total_Base_COGS_EUR]] * Fact_Sales_Orders[[#This Row],[Order_FX_Rate]]</f>
        <v>1515551.5367999999</v>
      </c>
      <c r="L216" s="3">
        <f>Fact_Sales_Orders[[#This Row],[Base_Shipping_USD]] * Fact_Sales_Orders[[#This Row],[Quantity_Sold]]</f>
        <v>2049948</v>
      </c>
      <c r="M216" s="3">
        <f>Fact_Sales_Orders[[#This Row],[Base_Revenue_USD]] - Fact_Sales_Orders[[#This Row],[Total_COGS_USD]] - Fact_Sales_Orders[[#This Row],[Total_Freight_USD]]</f>
        <v>2424539.6831999999</v>
      </c>
      <c r="N216" s="6">
        <f>IFERROR(Fact_Sales_Orders[[#This Row],[Net_Profit_USD]] / Fact_Sales_Orders[[#This Row],[Base_Revenue_USD]], 0)</f>
        <v>0.40476190458065148</v>
      </c>
    </row>
    <row r="217" spans="1:14" x14ac:dyDescent="0.3">
      <c r="A217" t="s">
        <v>255</v>
      </c>
      <c r="B217" s="1">
        <v>45878</v>
      </c>
      <c r="C217" s="4" t="s">
        <v>13</v>
      </c>
      <c r="D217" t="s">
        <v>14</v>
      </c>
      <c r="E217" s="3">
        <v>310</v>
      </c>
      <c r="F217" s="3">
        <v>2505707.06</v>
      </c>
      <c r="G217" s="3">
        <f>_xlfn.XLOOKUP(
D217,
Dim_Products_COGS[Product_ID],
Dim_Products_COGS[Base_COGS_EUR],
0
)</f>
        <v>2401</v>
      </c>
      <c r="H217" s="3">
        <f>Fact_Sales_Orders[[#This Row],[Unit_COGS_EUR]] * Fact_Sales_Orders[[#This Row],[Quantity_Sold]]</f>
        <v>744310</v>
      </c>
      <c r="I217" s="3">
        <f>_xlfn.XLOOKUP(Fact_Sales_Orders[[#This Row],[Product_ID]], Dim_Supply_Chain[Product_ID], Dim_Supply_Chain[Base_Shipping_Cost_USD], 2500)</f>
        <v>2109</v>
      </c>
      <c r="J217" s="2">
        <f>_xlfn.XLOOKUP(Fact_Sales_Orders[[#This Row],[Clean_Order_Date]], Dim_FX_Rates[Date], Dim_FX_Rates[Baseline_Rate], 1.05, -1)</f>
        <v>1.4758</v>
      </c>
      <c r="K217" s="2">
        <f>Fact_Sales_Orders[[#This Row],[Total_Base_COGS_EUR]] * Fact_Sales_Orders[[#This Row],[Order_FX_Rate]]</f>
        <v>1098452.6980000001</v>
      </c>
      <c r="L217" s="3">
        <f>Fact_Sales_Orders[[#This Row],[Base_Shipping_USD]] * Fact_Sales_Orders[[#This Row],[Quantity_Sold]]</f>
        <v>653790</v>
      </c>
      <c r="M217" s="3">
        <f>Fact_Sales_Orders[[#This Row],[Base_Revenue_USD]] - Fact_Sales_Orders[[#This Row],[Total_COGS_USD]] - Fact_Sales_Orders[[#This Row],[Total_Freight_USD]]</f>
        <v>753464.36199999996</v>
      </c>
      <c r="N217" s="6">
        <f>IFERROR(Fact_Sales_Orders[[#This Row],[Net_Profit_USD]] / Fact_Sales_Orders[[#This Row],[Base_Revenue_USD]], 0)</f>
        <v>0.30069930121839539</v>
      </c>
    </row>
    <row r="218" spans="1:14" x14ac:dyDescent="0.3">
      <c r="A218" t="s">
        <v>256</v>
      </c>
      <c r="B218" s="1">
        <v>45818</v>
      </c>
      <c r="C218" s="4" t="s">
        <v>13</v>
      </c>
      <c r="D218" t="s">
        <v>27</v>
      </c>
      <c r="E218" s="3">
        <v>36</v>
      </c>
      <c r="F218" s="3">
        <v>299768.7</v>
      </c>
      <c r="G218" s="3">
        <f>_xlfn.XLOOKUP(
D218,
Dim_Products_COGS[Product_ID],
Dim_Products_COGS[Base_COGS_EUR],
0
)</f>
        <v>3506</v>
      </c>
      <c r="H218" s="3">
        <f>Fact_Sales_Orders[[#This Row],[Unit_COGS_EUR]] * Fact_Sales_Orders[[#This Row],[Quantity_Sold]]</f>
        <v>126216</v>
      </c>
      <c r="I218" s="3">
        <f>_xlfn.XLOOKUP(Fact_Sales_Orders[[#This Row],[Product_ID]], Dim_Supply_Chain[Product_ID], Dim_Supply_Chain[Base_Shipping_Cost_USD], 2500)</f>
        <v>2109</v>
      </c>
      <c r="J218" s="2">
        <f>_xlfn.XLOOKUP(Fact_Sales_Orders[[#This Row],[Clean_Order_Date]], Dim_FX_Rates[Date], Dim_FX_Rates[Baseline_Rate], 1.05, -1)</f>
        <v>0.77929999999999999</v>
      </c>
      <c r="K218" s="2">
        <f>Fact_Sales_Orders[[#This Row],[Total_Base_COGS_EUR]] * Fact_Sales_Orders[[#This Row],[Order_FX_Rate]]</f>
        <v>98360.128800000006</v>
      </c>
      <c r="L218" s="3">
        <f>Fact_Sales_Orders[[#This Row],[Base_Shipping_USD]] * Fact_Sales_Orders[[#This Row],[Quantity_Sold]]</f>
        <v>75924</v>
      </c>
      <c r="M218" s="3">
        <f>Fact_Sales_Orders[[#This Row],[Base_Revenue_USD]] - Fact_Sales_Orders[[#This Row],[Total_COGS_USD]] - Fact_Sales_Orders[[#This Row],[Total_Freight_USD]]</f>
        <v>125484.57120000001</v>
      </c>
      <c r="N218" s="6">
        <f>IFERROR(Fact_Sales_Orders[[#This Row],[Net_Profit_USD]] / Fact_Sales_Orders[[#This Row],[Base_Revenue_USD]], 0)</f>
        <v>0.41860464818374965</v>
      </c>
    </row>
    <row r="219" spans="1:14" x14ac:dyDescent="0.3">
      <c r="A219" t="s">
        <v>257</v>
      </c>
      <c r="B219" s="1">
        <v>46114</v>
      </c>
      <c r="C219" s="4" t="s">
        <v>13</v>
      </c>
      <c r="D219" t="s">
        <v>29</v>
      </c>
      <c r="E219" s="3">
        <v>736</v>
      </c>
      <c r="F219" s="3">
        <v>5918949.3899999997</v>
      </c>
      <c r="G219" s="3">
        <f>_xlfn.XLOOKUP(
D219,
Dim_Products_COGS[Product_ID],
Dim_Products_COGS[Base_COGS_EUR],
0
)</f>
        <v>2418</v>
      </c>
      <c r="H219" s="3">
        <f>Fact_Sales_Orders[[#This Row],[Unit_COGS_EUR]] * Fact_Sales_Orders[[#This Row],[Quantity_Sold]]</f>
        <v>1779648</v>
      </c>
      <c r="I219" s="3">
        <f>_xlfn.XLOOKUP(Fact_Sales_Orders[[#This Row],[Product_ID]], Dim_Supply_Chain[Product_ID], Dim_Supply_Chain[Base_Shipping_Cost_USD], 2500)</f>
        <v>2109</v>
      </c>
      <c r="J219" s="2">
        <f>_xlfn.XLOOKUP(Fact_Sales_Orders[[#This Row],[Clean_Order_Date]], Dim_FX_Rates[Date], Dim_FX_Rates[Baseline_Rate], 1.05, -1)</f>
        <v>1.1074999999999999</v>
      </c>
      <c r="K219" s="2">
        <f>Fact_Sales_Orders[[#This Row],[Total_Base_COGS_EUR]] * Fact_Sales_Orders[[#This Row],[Order_FX_Rate]]</f>
        <v>1970960.16</v>
      </c>
      <c r="L219" s="3">
        <f>Fact_Sales_Orders[[#This Row],[Base_Shipping_USD]] * Fact_Sales_Orders[[#This Row],[Quantity_Sold]]</f>
        <v>1552224</v>
      </c>
      <c r="M219" s="3">
        <f>Fact_Sales_Orders[[#This Row],[Base_Revenue_USD]] - Fact_Sales_Orders[[#This Row],[Total_COGS_USD]] - Fact_Sales_Orders[[#This Row],[Total_Freight_USD]]</f>
        <v>2395765.2299999995</v>
      </c>
      <c r="N219" s="6">
        <f>IFERROR(Fact_Sales_Orders[[#This Row],[Net_Profit_USD]] / Fact_Sales_Orders[[#This Row],[Base_Revenue_USD]], 0)</f>
        <v>0.40476190488258251</v>
      </c>
    </row>
    <row r="220" spans="1:14" x14ac:dyDescent="0.3">
      <c r="A220" t="s">
        <v>258</v>
      </c>
      <c r="B220" s="1">
        <v>45747</v>
      </c>
      <c r="C220" s="4" t="s">
        <v>13</v>
      </c>
      <c r="D220" t="s">
        <v>27</v>
      </c>
      <c r="E220" s="3">
        <v>215</v>
      </c>
      <c r="F220" s="3">
        <v>1693432.86</v>
      </c>
      <c r="G220" s="3">
        <f>_xlfn.XLOOKUP(
D220,
Dim_Products_COGS[Product_ID],
Dim_Products_COGS[Base_COGS_EUR],
0
)</f>
        <v>3506</v>
      </c>
      <c r="H220" s="3">
        <f>Fact_Sales_Orders[[#This Row],[Unit_COGS_EUR]] * Fact_Sales_Orders[[#This Row],[Quantity_Sold]]</f>
        <v>753790</v>
      </c>
      <c r="I220" s="3">
        <f>_xlfn.XLOOKUP(Fact_Sales_Orders[[#This Row],[Product_ID]], Dim_Supply_Chain[Product_ID], Dim_Supply_Chain[Base_Shipping_Cost_USD], 2500)</f>
        <v>2109</v>
      </c>
      <c r="J220" s="2">
        <f>_xlfn.XLOOKUP(Fact_Sales_Orders[[#This Row],[Clean_Order_Date]], Dim_FX_Rates[Date], Dim_FX_Rates[Baseline_Rate], 1.05, -1)</f>
        <v>1.2101999999999999</v>
      </c>
      <c r="K220" s="2">
        <f>Fact_Sales_Orders[[#This Row],[Total_Base_COGS_EUR]] * Fact_Sales_Orders[[#This Row],[Order_FX_Rate]]</f>
        <v>912236.65799999994</v>
      </c>
      <c r="L220" s="3">
        <f>Fact_Sales_Orders[[#This Row],[Base_Shipping_USD]] * Fact_Sales_Orders[[#This Row],[Quantity_Sold]]</f>
        <v>453435</v>
      </c>
      <c r="M220" s="3">
        <f>Fact_Sales_Orders[[#This Row],[Base_Revenue_USD]] - Fact_Sales_Orders[[#This Row],[Total_COGS_USD]] - Fact_Sales_Orders[[#This Row],[Total_Freight_USD]]</f>
        <v>327761.20200000016</v>
      </c>
      <c r="N220" s="6">
        <f>IFERROR(Fact_Sales_Orders[[#This Row],[Net_Profit_USD]] / Fact_Sales_Orders[[#This Row],[Base_Revenue_USD]], 0)</f>
        <v>0.19354838903976396</v>
      </c>
    </row>
    <row r="221" spans="1:14" x14ac:dyDescent="0.3">
      <c r="A221" t="s">
        <v>259</v>
      </c>
      <c r="B221" s="1">
        <v>45940</v>
      </c>
      <c r="C221" s="4" t="s">
        <v>13</v>
      </c>
      <c r="D221" t="s">
        <v>114</v>
      </c>
      <c r="E221" s="3">
        <v>320</v>
      </c>
      <c r="F221" s="3">
        <v>2476215.44</v>
      </c>
      <c r="G221" s="3">
        <f>_xlfn.XLOOKUP(
D221,
Dim_Products_COGS[Product_ID],
Dim_Products_COGS[Base_COGS_EUR],
0
)</f>
        <v>4420</v>
      </c>
      <c r="H221" s="3">
        <f>Fact_Sales_Orders[[#This Row],[Unit_COGS_EUR]] * Fact_Sales_Orders[[#This Row],[Quantity_Sold]]</f>
        <v>1414400</v>
      </c>
      <c r="I221" s="3">
        <f>_xlfn.XLOOKUP(Fact_Sales_Orders[[#This Row],[Product_ID]], Dim_Supply_Chain[Product_ID], Dim_Supply_Chain[Base_Shipping_Cost_USD], 2500)</f>
        <v>2109</v>
      </c>
      <c r="J221" s="2">
        <f>_xlfn.XLOOKUP(Fact_Sales_Orders[[#This Row],[Clean_Order_Date]], Dim_FX_Rates[Date], Dim_FX_Rates[Baseline_Rate], 1.05, -1)</f>
        <v>0.63090000000000002</v>
      </c>
      <c r="K221" s="2">
        <f>Fact_Sales_Orders[[#This Row],[Total_Base_COGS_EUR]] * Fact_Sales_Orders[[#This Row],[Order_FX_Rate]]</f>
        <v>892344.96000000008</v>
      </c>
      <c r="L221" s="3">
        <f>Fact_Sales_Orders[[#This Row],[Base_Shipping_USD]] * Fact_Sales_Orders[[#This Row],[Quantity_Sold]]</f>
        <v>674880</v>
      </c>
      <c r="M221" s="3">
        <f>Fact_Sales_Orders[[#This Row],[Base_Revenue_USD]] - Fact_Sales_Orders[[#This Row],[Total_COGS_USD]] - Fact_Sales_Orders[[#This Row],[Total_Freight_USD]]</f>
        <v>908990.48</v>
      </c>
      <c r="N221" s="6">
        <f>IFERROR(Fact_Sales_Orders[[#This Row],[Net_Profit_USD]] / Fact_Sales_Orders[[#This Row],[Base_Revenue_USD]], 0)</f>
        <v>0.36708860841284474</v>
      </c>
    </row>
    <row r="222" spans="1:14" x14ac:dyDescent="0.3">
      <c r="A222" t="s">
        <v>260</v>
      </c>
      <c r="B222" s="1">
        <v>45915</v>
      </c>
      <c r="C222" s="4" t="s">
        <v>13</v>
      </c>
      <c r="D222" t="s">
        <v>61</v>
      </c>
      <c r="E222" s="3">
        <v>684</v>
      </c>
      <c r="F222" s="3">
        <v>4815028.8899999997</v>
      </c>
      <c r="G222" s="3">
        <f>_xlfn.XLOOKUP(
D222,
Dim_Products_COGS[Product_ID],
Dim_Products_COGS[Base_COGS_EUR],
0
)</f>
        <v>2418</v>
      </c>
      <c r="H222" s="3">
        <f>Fact_Sales_Orders[[#This Row],[Unit_COGS_EUR]] * Fact_Sales_Orders[[#This Row],[Quantity_Sold]]</f>
        <v>1653912</v>
      </c>
      <c r="I222" s="3">
        <f>_xlfn.XLOOKUP(Fact_Sales_Orders[[#This Row],[Product_ID]], Dim_Supply_Chain[Product_ID], Dim_Supply_Chain[Base_Shipping_Cost_USD], 2500)</f>
        <v>2109</v>
      </c>
      <c r="J222" s="2">
        <f>_xlfn.XLOOKUP(Fact_Sales_Orders[[#This Row],[Clean_Order_Date]], Dim_FX_Rates[Date], Dim_FX_Rates[Baseline_Rate], 1.05, -1)</f>
        <v>1.0306</v>
      </c>
      <c r="K222" s="2">
        <f>Fact_Sales_Orders[[#This Row],[Total_Base_COGS_EUR]] * Fact_Sales_Orders[[#This Row],[Order_FX_Rate]]</f>
        <v>1704521.7071999998</v>
      </c>
      <c r="L222" s="3">
        <f>Fact_Sales_Orders[[#This Row],[Base_Shipping_USD]] * Fact_Sales_Orders[[#This Row],[Quantity_Sold]]</f>
        <v>1442556</v>
      </c>
      <c r="M222" s="3">
        <f>Fact_Sales_Orders[[#This Row],[Base_Revenue_USD]] - Fact_Sales_Orders[[#This Row],[Total_COGS_USD]] - Fact_Sales_Orders[[#This Row],[Total_Freight_USD]]</f>
        <v>1667951.1827999996</v>
      </c>
      <c r="N222" s="6">
        <f>IFERROR(Fact_Sales_Orders[[#This Row],[Net_Profit_USD]] / Fact_Sales_Orders[[#This Row],[Base_Revenue_USD]], 0)</f>
        <v>0.34640522848451688</v>
      </c>
    </row>
    <row r="223" spans="1:14" x14ac:dyDescent="0.3">
      <c r="A223" t="s">
        <v>261</v>
      </c>
      <c r="B223" s="1">
        <v>45812</v>
      </c>
      <c r="C223" s="4" t="s">
        <v>13</v>
      </c>
      <c r="D223" t="s">
        <v>92</v>
      </c>
      <c r="E223" s="3">
        <v>836</v>
      </c>
      <c r="F223" s="3">
        <v>9267631.6199999992</v>
      </c>
      <c r="G223" s="3">
        <f>_xlfn.XLOOKUP(
D223,
Dim_Products_COGS[Product_ID],
Dim_Products_COGS[Base_COGS_EUR],
0
)</f>
        <v>3211</v>
      </c>
      <c r="H223" s="3">
        <f>Fact_Sales_Orders[[#This Row],[Unit_COGS_EUR]] * Fact_Sales_Orders[[#This Row],[Quantity_Sold]]</f>
        <v>2684396</v>
      </c>
      <c r="I223" s="3">
        <f>_xlfn.XLOOKUP(Fact_Sales_Orders[[#This Row],[Product_ID]], Dim_Supply_Chain[Product_ID], Dim_Supply_Chain[Base_Shipping_Cost_USD], 2500)</f>
        <v>2109</v>
      </c>
      <c r="J223" s="2">
        <f>_xlfn.XLOOKUP(Fact_Sales_Orders[[#This Row],[Clean_Order_Date]], Dim_FX_Rates[Date], Dim_FX_Rates[Baseline_Rate], 1.05, -1)</f>
        <v>1.2612000000000001</v>
      </c>
      <c r="K223" s="2">
        <f>Fact_Sales_Orders[[#This Row],[Total_Base_COGS_EUR]] * Fact_Sales_Orders[[#This Row],[Order_FX_Rate]]</f>
        <v>3385560.2352000005</v>
      </c>
      <c r="L223" s="3">
        <f>Fact_Sales_Orders[[#This Row],[Base_Shipping_USD]] * Fact_Sales_Orders[[#This Row],[Quantity_Sold]]</f>
        <v>1763124</v>
      </c>
      <c r="M223" s="3">
        <f>Fact_Sales_Orders[[#This Row],[Base_Revenue_USD]] - Fact_Sales_Orders[[#This Row],[Total_COGS_USD]] - Fact_Sales_Orders[[#This Row],[Total_Freight_USD]]</f>
        <v>4118947.3847999983</v>
      </c>
      <c r="N223" s="6">
        <f>IFERROR(Fact_Sales_Orders[[#This Row],[Net_Profit_USD]] / Fact_Sales_Orders[[#This Row],[Base_Revenue_USD]], 0)</f>
        <v>0.44444444424302643</v>
      </c>
    </row>
    <row r="224" spans="1:14" x14ac:dyDescent="0.3">
      <c r="A224" t="s">
        <v>262</v>
      </c>
      <c r="B224" s="1">
        <v>45762</v>
      </c>
      <c r="C224" s="4" t="s">
        <v>13</v>
      </c>
      <c r="D224" t="s">
        <v>8</v>
      </c>
      <c r="E224" s="3">
        <v>892</v>
      </c>
      <c r="F224" s="3">
        <v>3461613.32</v>
      </c>
      <c r="G224" s="3">
        <f>_xlfn.XLOOKUP(
D224,
Dim_Products_COGS[Product_ID],
Dim_Products_COGS[Base_COGS_EUR],
0
)</f>
        <v>739</v>
      </c>
      <c r="H224" s="3">
        <f>Fact_Sales_Orders[[#This Row],[Unit_COGS_EUR]] * Fact_Sales_Orders[[#This Row],[Quantity_Sold]]</f>
        <v>659188</v>
      </c>
      <c r="I224" s="3">
        <f>_xlfn.XLOOKUP(Fact_Sales_Orders[[#This Row],[Product_ID]], Dim_Supply_Chain[Product_ID], Dim_Supply_Chain[Base_Shipping_Cost_USD], 2500)</f>
        <v>2109</v>
      </c>
      <c r="J224" s="2">
        <f>_xlfn.XLOOKUP(Fact_Sales_Orders[[#This Row],[Clean_Order_Date]], Dim_FX_Rates[Date], Dim_FX_Rates[Baseline_Rate], 1.05, -1)</f>
        <v>1.2735000000000001</v>
      </c>
      <c r="K224" s="2">
        <f>Fact_Sales_Orders[[#This Row],[Total_Base_COGS_EUR]] * Fact_Sales_Orders[[#This Row],[Order_FX_Rate]]</f>
        <v>839475.91800000006</v>
      </c>
      <c r="L224" s="3">
        <f>Fact_Sales_Orders[[#This Row],[Base_Shipping_USD]] * Fact_Sales_Orders[[#This Row],[Quantity_Sold]]</f>
        <v>1881228</v>
      </c>
      <c r="M224" s="3">
        <f>Fact_Sales_Orders[[#This Row],[Base_Revenue_USD]] - Fact_Sales_Orders[[#This Row],[Total_COGS_USD]] - Fact_Sales_Orders[[#This Row],[Total_Freight_USD]]</f>
        <v>740909.40199999977</v>
      </c>
      <c r="N224" s="6">
        <f>IFERROR(Fact_Sales_Orders[[#This Row],[Net_Profit_USD]] / Fact_Sales_Orders[[#This Row],[Base_Revenue_USD]], 0)</f>
        <v>0.21403586521905335</v>
      </c>
    </row>
    <row r="225" spans="1:14" x14ac:dyDescent="0.3">
      <c r="A225" t="s">
        <v>263</v>
      </c>
      <c r="B225" s="1">
        <v>45684</v>
      </c>
      <c r="C225" s="4" t="s">
        <v>13</v>
      </c>
      <c r="D225" t="s">
        <v>96</v>
      </c>
      <c r="E225" s="3">
        <v>576</v>
      </c>
      <c r="F225" s="3">
        <v>3778767.47</v>
      </c>
      <c r="G225" s="3">
        <f>_xlfn.XLOOKUP(
D225,
Dim_Products_COGS[Product_ID],
Dim_Products_COGS[Base_COGS_EUR],
0
)</f>
        <v>2914</v>
      </c>
      <c r="H225" s="3">
        <f>Fact_Sales_Orders[[#This Row],[Unit_COGS_EUR]] * Fact_Sales_Orders[[#This Row],[Quantity_Sold]]</f>
        <v>1678464</v>
      </c>
      <c r="I225" s="3">
        <f>_xlfn.XLOOKUP(Fact_Sales_Orders[[#This Row],[Product_ID]], Dim_Supply_Chain[Product_ID], Dim_Supply_Chain[Base_Shipping_Cost_USD], 2500)</f>
        <v>2109</v>
      </c>
      <c r="J225" s="2">
        <f>_xlfn.XLOOKUP(Fact_Sales_Orders[[#This Row],[Clean_Order_Date]], Dim_FX_Rates[Date], Dim_FX_Rates[Baseline_Rate], 1.05, -1)</f>
        <v>1.0350999999999999</v>
      </c>
      <c r="K225" s="2">
        <f>Fact_Sales_Orders[[#This Row],[Total_Base_COGS_EUR]] * Fact_Sales_Orders[[#This Row],[Order_FX_Rate]]</f>
        <v>1737378.0863999999</v>
      </c>
      <c r="L225" s="3">
        <f>Fact_Sales_Orders[[#This Row],[Base_Shipping_USD]] * Fact_Sales_Orders[[#This Row],[Quantity_Sold]]</f>
        <v>1214784</v>
      </c>
      <c r="M225" s="3">
        <f>Fact_Sales_Orders[[#This Row],[Base_Revenue_USD]] - Fact_Sales_Orders[[#This Row],[Total_COGS_USD]] - Fact_Sales_Orders[[#This Row],[Total_Freight_USD]]</f>
        <v>826605.38360000029</v>
      </c>
      <c r="N225" s="6">
        <f>IFERROR(Fact_Sales_Orders[[#This Row],[Net_Profit_USD]] / Fact_Sales_Orders[[#This Row],[Base_Revenue_USD]], 0)</f>
        <v>0.21874999987760566</v>
      </c>
    </row>
    <row r="226" spans="1:14" x14ac:dyDescent="0.3">
      <c r="A226" t="s">
        <v>264</v>
      </c>
      <c r="B226" s="1">
        <v>46138</v>
      </c>
      <c r="C226" s="4" t="s">
        <v>13</v>
      </c>
      <c r="D226" t="s">
        <v>58</v>
      </c>
      <c r="E226" s="3">
        <v>626</v>
      </c>
      <c r="F226" s="3">
        <v>5232242.83</v>
      </c>
      <c r="G226" s="3">
        <f>_xlfn.XLOOKUP(
D226,
Dim_Products_COGS[Product_ID],
Dim_Products_COGS[Base_COGS_EUR],
0
)</f>
        <v>2039</v>
      </c>
      <c r="H226" s="3">
        <f>Fact_Sales_Orders[[#This Row],[Unit_COGS_EUR]] * Fact_Sales_Orders[[#This Row],[Quantity_Sold]]</f>
        <v>1276414</v>
      </c>
      <c r="I226" s="3">
        <f>_xlfn.XLOOKUP(Fact_Sales_Orders[[#This Row],[Product_ID]], Dim_Supply_Chain[Product_ID], Dim_Supply_Chain[Base_Shipping_Cost_USD], 2500)</f>
        <v>2109</v>
      </c>
      <c r="J226" s="2">
        <f>_xlfn.XLOOKUP(Fact_Sales_Orders[[#This Row],[Clean_Order_Date]], Dim_FX_Rates[Date], Dim_FX_Rates[Baseline_Rate], 1.05, -1)</f>
        <v>1.4804999999999999</v>
      </c>
      <c r="K226" s="2">
        <f>Fact_Sales_Orders[[#This Row],[Total_Base_COGS_EUR]] * Fact_Sales_Orders[[#This Row],[Order_FX_Rate]]</f>
        <v>1889730.9269999999</v>
      </c>
      <c r="L226" s="3">
        <f>Fact_Sales_Orders[[#This Row],[Base_Shipping_USD]] * Fact_Sales_Orders[[#This Row],[Quantity_Sold]]</f>
        <v>1320234</v>
      </c>
      <c r="M226" s="3">
        <f>Fact_Sales_Orders[[#This Row],[Base_Revenue_USD]] - Fact_Sales_Orders[[#This Row],[Total_COGS_USD]] - Fact_Sales_Orders[[#This Row],[Total_Freight_USD]]</f>
        <v>2022277.9029999999</v>
      </c>
      <c r="N226" s="6">
        <f>IFERROR(Fact_Sales_Orders[[#This Row],[Net_Profit_USD]] / Fact_Sales_Orders[[#This Row],[Base_Revenue_USD]], 0)</f>
        <v>0.38650306736623691</v>
      </c>
    </row>
    <row r="227" spans="1:14" x14ac:dyDescent="0.3">
      <c r="A227" t="s">
        <v>265</v>
      </c>
      <c r="B227" s="1">
        <v>45923</v>
      </c>
      <c r="C227" s="4" t="s">
        <v>13</v>
      </c>
      <c r="D227" t="s">
        <v>31</v>
      </c>
      <c r="E227" s="3">
        <v>924</v>
      </c>
      <c r="F227" s="3">
        <v>4241914.96</v>
      </c>
      <c r="G227" s="3">
        <f>_xlfn.XLOOKUP(
D227,
Dim_Products_COGS[Product_ID],
Dim_Products_COGS[Base_COGS_EUR],
0
)</f>
        <v>1536</v>
      </c>
      <c r="H227" s="3">
        <f>Fact_Sales_Orders[[#This Row],[Unit_COGS_EUR]] * Fact_Sales_Orders[[#This Row],[Quantity_Sold]]</f>
        <v>1419264</v>
      </c>
      <c r="I227" s="3">
        <f>_xlfn.XLOOKUP(Fact_Sales_Orders[[#This Row],[Product_ID]], Dim_Supply_Chain[Product_ID], Dim_Supply_Chain[Base_Shipping_Cost_USD], 2500)</f>
        <v>2109</v>
      </c>
      <c r="J227" s="2">
        <f>_xlfn.XLOOKUP(Fact_Sales_Orders[[#This Row],[Clean_Order_Date]], Dim_FX_Rates[Date], Dim_FX_Rates[Baseline_Rate], 1.05, -1)</f>
        <v>1.0768</v>
      </c>
      <c r="K227" s="2">
        <f>Fact_Sales_Orders[[#This Row],[Total_Base_COGS_EUR]] * Fact_Sales_Orders[[#This Row],[Order_FX_Rate]]</f>
        <v>1528263.4752</v>
      </c>
      <c r="L227" s="3">
        <f>Fact_Sales_Orders[[#This Row],[Base_Shipping_USD]] * Fact_Sales_Orders[[#This Row],[Quantity_Sold]]</f>
        <v>1948716</v>
      </c>
      <c r="M227" s="3">
        <f>Fact_Sales_Orders[[#This Row],[Base_Revenue_USD]] - Fact_Sales_Orders[[#This Row],[Total_COGS_USD]] - Fact_Sales_Orders[[#This Row],[Total_Freight_USD]]</f>
        <v>764935.48479999974</v>
      </c>
      <c r="N227" s="6">
        <f>IFERROR(Fact_Sales_Orders[[#This Row],[Net_Profit_USD]] / Fact_Sales_Orders[[#This Row],[Base_Revenue_USD]], 0)</f>
        <v>0.18032786890192626</v>
      </c>
    </row>
    <row r="228" spans="1:14" x14ac:dyDescent="0.3">
      <c r="A228" t="s">
        <v>266</v>
      </c>
      <c r="B228" s="1">
        <v>46019</v>
      </c>
      <c r="C228" s="4" t="s">
        <v>13</v>
      </c>
      <c r="D228" t="s">
        <v>14</v>
      </c>
      <c r="E228" s="3">
        <v>342</v>
      </c>
      <c r="F228" s="3">
        <v>2020601.47</v>
      </c>
      <c r="G228" s="3">
        <f>_xlfn.XLOOKUP(
D228,
Dim_Products_COGS[Product_ID],
Dim_Products_COGS[Base_COGS_EUR],
0
)</f>
        <v>2401</v>
      </c>
      <c r="H228" s="3">
        <f>Fact_Sales_Orders[[#This Row],[Unit_COGS_EUR]] * Fact_Sales_Orders[[#This Row],[Quantity_Sold]]</f>
        <v>821142</v>
      </c>
      <c r="I228" s="3">
        <f>_xlfn.XLOOKUP(Fact_Sales_Orders[[#This Row],[Product_ID]], Dim_Supply_Chain[Product_ID], Dim_Supply_Chain[Base_Shipping_Cost_USD], 2500)</f>
        <v>2109</v>
      </c>
      <c r="J228" s="2">
        <f>_xlfn.XLOOKUP(Fact_Sales_Orders[[#This Row],[Clean_Order_Date]], Dim_FX_Rates[Date], Dim_FX_Rates[Baseline_Rate], 1.05, -1)</f>
        <v>0.84240000000000004</v>
      </c>
      <c r="K228" s="2">
        <f>Fact_Sales_Orders[[#This Row],[Total_Base_COGS_EUR]] * Fact_Sales_Orders[[#This Row],[Order_FX_Rate]]</f>
        <v>691730.02080000006</v>
      </c>
      <c r="L228" s="3">
        <f>Fact_Sales_Orders[[#This Row],[Base_Shipping_USD]] * Fact_Sales_Orders[[#This Row],[Quantity_Sold]]</f>
        <v>721278</v>
      </c>
      <c r="M228" s="3">
        <f>Fact_Sales_Orders[[#This Row],[Base_Revenue_USD]] - Fact_Sales_Orders[[#This Row],[Total_COGS_USD]] - Fact_Sales_Orders[[#This Row],[Total_Freight_USD]]</f>
        <v>607593.44919999992</v>
      </c>
      <c r="N228" s="6">
        <f>IFERROR(Fact_Sales_Orders[[#This Row],[Net_Profit_USD]] / Fact_Sales_Orders[[#This Row],[Base_Revenue_USD]], 0)</f>
        <v>0.30069930078789853</v>
      </c>
    </row>
    <row r="229" spans="1:14" x14ac:dyDescent="0.3">
      <c r="A229" t="s">
        <v>267</v>
      </c>
      <c r="B229" s="1">
        <v>45943</v>
      </c>
      <c r="C229" s="4" t="s">
        <v>13</v>
      </c>
      <c r="D229" t="s">
        <v>40</v>
      </c>
      <c r="E229" s="3">
        <v>799</v>
      </c>
      <c r="F229" s="3">
        <v>6544682.7599999998</v>
      </c>
      <c r="G229" s="3">
        <f>_xlfn.XLOOKUP(
D229,
Dim_Products_COGS[Product_ID],
Dim_Products_COGS[Base_COGS_EUR],
0
)</f>
        <v>3908</v>
      </c>
      <c r="H229" s="3">
        <f>Fact_Sales_Orders[[#This Row],[Unit_COGS_EUR]] * Fact_Sales_Orders[[#This Row],[Quantity_Sold]]</f>
        <v>3122492</v>
      </c>
      <c r="I229" s="3">
        <f>_xlfn.XLOOKUP(Fact_Sales_Orders[[#This Row],[Product_ID]], Dim_Supply_Chain[Product_ID], Dim_Supply_Chain[Base_Shipping_Cost_USD], 2500)</f>
        <v>2109</v>
      </c>
      <c r="J229" s="2">
        <f>_xlfn.XLOOKUP(Fact_Sales_Orders[[#This Row],[Clean_Order_Date]], Dim_FX_Rates[Date], Dim_FX_Rates[Baseline_Rate], 1.05, -1)</f>
        <v>1.0015000000000001</v>
      </c>
      <c r="K229" s="2">
        <f>Fact_Sales_Orders[[#This Row],[Total_Base_COGS_EUR]] * Fact_Sales_Orders[[#This Row],[Order_FX_Rate]]</f>
        <v>3127175.7380000004</v>
      </c>
      <c r="L229" s="3">
        <f>Fact_Sales_Orders[[#This Row],[Base_Shipping_USD]] * Fact_Sales_Orders[[#This Row],[Quantity_Sold]]</f>
        <v>1685091</v>
      </c>
      <c r="M229" s="3">
        <f>Fact_Sales_Orders[[#This Row],[Base_Revenue_USD]] - Fact_Sales_Orders[[#This Row],[Total_COGS_USD]] - Fact_Sales_Orders[[#This Row],[Total_Freight_USD]]</f>
        <v>1732416.0219999994</v>
      </c>
      <c r="N229" s="6">
        <f>IFERROR(Fact_Sales_Orders[[#This Row],[Net_Profit_USD]] / Fact_Sales_Orders[[#This Row],[Base_Revenue_USD]], 0)</f>
        <v>0.26470588193949363</v>
      </c>
    </row>
    <row r="230" spans="1:14" x14ac:dyDescent="0.3">
      <c r="A230" t="s">
        <v>268</v>
      </c>
      <c r="B230" s="1">
        <v>45991</v>
      </c>
      <c r="C230" s="4" t="s">
        <v>13</v>
      </c>
      <c r="D230" t="s">
        <v>14</v>
      </c>
      <c r="E230" s="3">
        <v>766</v>
      </c>
      <c r="F230" s="3">
        <v>5493026.8099999996</v>
      </c>
      <c r="G230" s="3">
        <f>_xlfn.XLOOKUP(
D230,
Dim_Products_COGS[Product_ID],
Dim_Products_COGS[Base_COGS_EUR],
0
)</f>
        <v>2401</v>
      </c>
      <c r="H230" s="3">
        <f>Fact_Sales_Orders[[#This Row],[Unit_COGS_EUR]] * Fact_Sales_Orders[[#This Row],[Quantity_Sold]]</f>
        <v>1839166</v>
      </c>
      <c r="I230" s="3">
        <f>_xlfn.XLOOKUP(Fact_Sales_Orders[[#This Row],[Product_ID]], Dim_Supply_Chain[Product_ID], Dim_Supply_Chain[Base_Shipping_Cost_USD], 2500)</f>
        <v>2109</v>
      </c>
      <c r="J230" s="2">
        <f>_xlfn.XLOOKUP(Fact_Sales_Orders[[#This Row],[Clean_Order_Date]], Dim_FX_Rates[Date], Dim_FX_Rates[Baseline_Rate], 1.05, -1)</f>
        <v>0.98829999999999996</v>
      </c>
      <c r="K230" s="2">
        <f>Fact_Sales_Orders[[#This Row],[Total_Base_COGS_EUR]] * Fact_Sales_Orders[[#This Row],[Order_FX_Rate]]</f>
        <v>1817647.7578</v>
      </c>
      <c r="L230" s="3">
        <f>Fact_Sales_Orders[[#This Row],[Base_Shipping_USD]] * Fact_Sales_Orders[[#This Row],[Quantity_Sold]]</f>
        <v>1615494</v>
      </c>
      <c r="M230" s="3">
        <f>Fact_Sales_Orders[[#This Row],[Base_Revenue_USD]] - Fact_Sales_Orders[[#This Row],[Total_COGS_USD]] - Fact_Sales_Orders[[#This Row],[Total_Freight_USD]]</f>
        <v>2059885.0521999998</v>
      </c>
      <c r="N230" s="6">
        <f>IFERROR(Fact_Sales_Orders[[#This Row],[Net_Profit_USD]] / Fact_Sales_Orders[[#This Row],[Base_Revenue_USD]], 0)</f>
        <v>0.37499999971782405</v>
      </c>
    </row>
    <row r="231" spans="1:14" x14ac:dyDescent="0.3">
      <c r="A231" t="s">
        <v>269</v>
      </c>
      <c r="B231" s="1">
        <v>46061</v>
      </c>
      <c r="C231" s="4" t="s">
        <v>13</v>
      </c>
      <c r="D231" t="s">
        <v>23</v>
      </c>
      <c r="E231" s="3">
        <v>776</v>
      </c>
      <c r="F231" s="3">
        <v>5786674.0700000003</v>
      </c>
      <c r="G231" s="3">
        <f>_xlfn.XLOOKUP(
D231,
Dim_Products_COGS[Product_ID],
Dim_Products_COGS[Base_COGS_EUR],
0
)</f>
        <v>2844</v>
      </c>
      <c r="H231" s="3">
        <f>Fact_Sales_Orders[[#This Row],[Unit_COGS_EUR]] * Fact_Sales_Orders[[#This Row],[Quantity_Sold]]</f>
        <v>2206944</v>
      </c>
      <c r="I231" s="3">
        <f>_xlfn.XLOOKUP(Fact_Sales_Orders[[#This Row],[Product_ID]], Dim_Supply_Chain[Product_ID], Dim_Supply_Chain[Base_Shipping_Cost_USD], 2500)</f>
        <v>3514</v>
      </c>
      <c r="J231" s="2">
        <f>_xlfn.XLOOKUP(Fact_Sales_Orders[[#This Row],[Clean_Order_Date]], Dim_FX_Rates[Date], Dim_FX_Rates[Baseline_Rate], 1.05, -1)</f>
        <v>1.3069</v>
      </c>
      <c r="K231" s="2">
        <f>Fact_Sales_Orders[[#This Row],[Total_Base_COGS_EUR]] * Fact_Sales_Orders[[#This Row],[Order_FX_Rate]]</f>
        <v>2884255.1135999998</v>
      </c>
      <c r="L231" s="3">
        <f>Fact_Sales_Orders[[#This Row],[Base_Shipping_USD]] * Fact_Sales_Orders[[#This Row],[Quantity_Sold]]</f>
        <v>2726864</v>
      </c>
      <c r="M231" s="3">
        <f>Fact_Sales_Orders[[#This Row],[Base_Revenue_USD]] - Fact_Sales_Orders[[#This Row],[Total_COGS_USD]] - Fact_Sales_Orders[[#This Row],[Total_Freight_USD]]</f>
        <v>175554.95640000049</v>
      </c>
      <c r="N231" s="6">
        <f>IFERROR(Fact_Sales_Orders[[#This Row],[Net_Profit_USD]] / Fact_Sales_Orders[[#This Row],[Base_Revenue_USD]], 0)</f>
        <v>3.0337799274048362E-2</v>
      </c>
    </row>
    <row r="232" spans="1:14" x14ac:dyDescent="0.3">
      <c r="A232" t="s">
        <v>270</v>
      </c>
      <c r="B232" s="1">
        <v>46003</v>
      </c>
      <c r="C232" s="4" t="s">
        <v>13</v>
      </c>
      <c r="D232" t="s">
        <v>31</v>
      </c>
      <c r="E232" s="3">
        <v>886</v>
      </c>
      <c r="F232" s="3">
        <v>5339488.6399999997</v>
      </c>
      <c r="G232" s="3">
        <f>_xlfn.XLOOKUP(
D232,
Dim_Products_COGS[Product_ID],
Dim_Products_COGS[Base_COGS_EUR],
0
)</f>
        <v>1536</v>
      </c>
      <c r="H232" s="3">
        <f>Fact_Sales_Orders[[#This Row],[Unit_COGS_EUR]] * Fact_Sales_Orders[[#This Row],[Quantity_Sold]]</f>
        <v>1360896</v>
      </c>
      <c r="I232" s="3">
        <f>_xlfn.XLOOKUP(Fact_Sales_Orders[[#This Row],[Product_ID]], Dim_Supply_Chain[Product_ID], Dim_Supply_Chain[Base_Shipping_Cost_USD], 2500)</f>
        <v>2109</v>
      </c>
      <c r="J232" s="2">
        <f>_xlfn.XLOOKUP(Fact_Sales_Orders[[#This Row],[Clean_Order_Date]], Dim_FX_Rates[Date], Dim_FX_Rates[Baseline_Rate], 1.05, -1)</f>
        <v>0.93489999999999995</v>
      </c>
      <c r="K232" s="2">
        <f>Fact_Sales_Orders[[#This Row],[Total_Base_COGS_EUR]] * Fact_Sales_Orders[[#This Row],[Order_FX_Rate]]</f>
        <v>1272301.6703999999</v>
      </c>
      <c r="L232" s="3">
        <f>Fact_Sales_Orders[[#This Row],[Base_Shipping_USD]] * Fact_Sales_Orders[[#This Row],[Quantity_Sold]]</f>
        <v>1868574</v>
      </c>
      <c r="M232" s="3">
        <f>Fact_Sales_Orders[[#This Row],[Base_Revenue_USD]] - Fact_Sales_Orders[[#This Row],[Total_COGS_USD]] - Fact_Sales_Orders[[#This Row],[Total_Freight_USD]]</f>
        <v>2198612.9695999995</v>
      </c>
      <c r="N232" s="6">
        <f>IFERROR(Fact_Sales_Orders[[#This Row],[Net_Profit_USD]] / Fact_Sales_Orders[[#This Row],[Base_Revenue_USD]], 0)</f>
        <v>0.41176470591760628</v>
      </c>
    </row>
    <row r="233" spans="1:14" x14ac:dyDescent="0.3">
      <c r="A233" t="s">
        <v>271</v>
      </c>
      <c r="B233" s="1">
        <v>45846</v>
      </c>
      <c r="C233" s="4" t="s">
        <v>13</v>
      </c>
      <c r="D233" t="s">
        <v>19</v>
      </c>
      <c r="E233" s="3">
        <v>990</v>
      </c>
      <c r="F233" s="3">
        <v>3594485.16</v>
      </c>
      <c r="G233" s="3">
        <f>_xlfn.XLOOKUP(
D233,
Dim_Products_COGS[Product_ID],
Dim_Products_COGS[Base_COGS_EUR],
0
)</f>
        <v>374</v>
      </c>
      <c r="H233" s="3">
        <f>Fact_Sales_Orders[[#This Row],[Unit_COGS_EUR]] * Fact_Sales_Orders[[#This Row],[Quantity_Sold]]</f>
        <v>370260</v>
      </c>
      <c r="I233" s="3">
        <f>_xlfn.XLOOKUP(Fact_Sales_Orders[[#This Row],[Product_ID]], Dim_Supply_Chain[Product_ID], Dim_Supply_Chain[Base_Shipping_Cost_USD], 2500)</f>
        <v>1165</v>
      </c>
      <c r="J233" s="2">
        <f>_xlfn.XLOOKUP(Fact_Sales_Orders[[#This Row],[Clean_Order_Date]], Dim_FX_Rates[Date], Dim_FX_Rates[Baseline_Rate], 1.05, -1)</f>
        <v>1.4992000000000001</v>
      </c>
      <c r="K233" s="2">
        <f>Fact_Sales_Orders[[#This Row],[Total_Base_COGS_EUR]] * Fact_Sales_Orders[[#This Row],[Order_FX_Rate]]</f>
        <v>555093.79200000002</v>
      </c>
      <c r="L233" s="3">
        <f>Fact_Sales_Orders[[#This Row],[Base_Shipping_USD]] * Fact_Sales_Orders[[#This Row],[Quantity_Sold]]</f>
        <v>1153350</v>
      </c>
      <c r="M233" s="3">
        <f>Fact_Sales_Orders[[#This Row],[Base_Revenue_USD]] - Fact_Sales_Orders[[#This Row],[Total_COGS_USD]] - Fact_Sales_Orders[[#This Row],[Total_Freight_USD]]</f>
        <v>1886041.3680000002</v>
      </c>
      <c r="N233" s="6">
        <f>IFERROR(Fact_Sales_Orders[[#This Row],[Net_Profit_USD]] / Fact_Sales_Orders[[#This Row],[Base_Revenue_USD]], 0)</f>
        <v>0.524704174324648</v>
      </c>
    </row>
    <row r="234" spans="1:14" x14ac:dyDescent="0.3">
      <c r="A234" t="s">
        <v>272</v>
      </c>
      <c r="B234" s="1">
        <v>46045</v>
      </c>
      <c r="C234" s="4" t="s">
        <v>13</v>
      </c>
      <c r="D234" t="s">
        <v>69</v>
      </c>
      <c r="E234" s="3">
        <v>263</v>
      </c>
      <c r="F234" s="3">
        <v>1871061.53</v>
      </c>
      <c r="G234" s="3">
        <f>_xlfn.XLOOKUP(
D234,
Dim_Products_COGS[Product_ID],
Dim_Products_COGS[Base_COGS_EUR],
0
)</f>
        <v>3901</v>
      </c>
      <c r="H234" s="3">
        <f>Fact_Sales_Orders[[#This Row],[Unit_COGS_EUR]] * Fact_Sales_Orders[[#This Row],[Quantity_Sold]]</f>
        <v>1025963</v>
      </c>
      <c r="I234" s="3">
        <f>_xlfn.XLOOKUP(Fact_Sales_Orders[[#This Row],[Product_ID]], Dim_Supply_Chain[Product_ID], Dim_Supply_Chain[Base_Shipping_Cost_USD], 2500)</f>
        <v>2109</v>
      </c>
      <c r="J234" s="2">
        <f>_xlfn.XLOOKUP(Fact_Sales_Orders[[#This Row],[Clean_Order_Date]], Dim_FX_Rates[Date], Dim_FX_Rates[Baseline_Rate], 1.05, -1)</f>
        <v>0.87309999999999999</v>
      </c>
      <c r="K234" s="2">
        <f>Fact_Sales_Orders[[#This Row],[Total_Base_COGS_EUR]] * Fact_Sales_Orders[[#This Row],[Order_FX_Rate]]</f>
        <v>895768.2953</v>
      </c>
      <c r="L234" s="3">
        <f>Fact_Sales_Orders[[#This Row],[Base_Shipping_USD]] * Fact_Sales_Orders[[#This Row],[Quantity_Sold]]</f>
        <v>554667</v>
      </c>
      <c r="M234" s="3">
        <f>Fact_Sales_Orders[[#This Row],[Base_Revenue_USD]] - Fact_Sales_Orders[[#This Row],[Total_COGS_USD]] - Fact_Sales_Orders[[#This Row],[Total_Freight_USD]]</f>
        <v>420626.23470000003</v>
      </c>
      <c r="N234" s="6">
        <f>IFERROR(Fact_Sales_Orders[[#This Row],[Net_Profit_USD]] / Fact_Sales_Orders[[#This Row],[Base_Revenue_USD]], 0)</f>
        <v>0.224806201162182</v>
      </c>
    </row>
    <row r="235" spans="1:14" x14ac:dyDescent="0.3">
      <c r="A235" t="s">
        <v>273</v>
      </c>
      <c r="B235" s="1">
        <v>45884</v>
      </c>
      <c r="C235" s="4" t="s">
        <v>13</v>
      </c>
      <c r="D235" t="s">
        <v>29</v>
      </c>
      <c r="E235" s="3">
        <v>607</v>
      </c>
      <c r="F235" s="3">
        <v>4684261.0999999996</v>
      </c>
      <c r="G235" s="3">
        <f>_xlfn.XLOOKUP(
D235,
Dim_Products_COGS[Product_ID],
Dim_Products_COGS[Base_COGS_EUR],
0
)</f>
        <v>2418</v>
      </c>
      <c r="H235" s="3">
        <f>Fact_Sales_Orders[[#This Row],[Unit_COGS_EUR]] * Fact_Sales_Orders[[#This Row],[Quantity_Sold]]</f>
        <v>1467726</v>
      </c>
      <c r="I235" s="3">
        <f>_xlfn.XLOOKUP(Fact_Sales_Orders[[#This Row],[Product_ID]], Dim_Supply_Chain[Product_ID], Dim_Supply_Chain[Base_Shipping_Cost_USD], 2500)</f>
        <v>2109</v>
      </c>
      <c r="J235" s="2">
        <f>_xlfn.XLOOKUP(Fact_Sales_Orders[[#This Row],[Clean_Order_Date]], Dim_FX_Rates[Date], Dim_FX_Rates[Baseline_Rate], 1.05, -1)</f>
        <v>1.1606000000000001</v>
      </c>
      <c r="K235" s="2">
        <f>Fact_Sales_Orders[[#This Row],[Total_Base_COGS_EUR]] * Fact_Sales_Orders[[#This Row],[Order_FX_Rate]]</f>
        <v>1703442.7956000001</v>
      </c>
      <c r="L235" s="3">
        <f>Fact_Sales_Orders[[#This Row],[Base_Shipping_USD]] * Fact_Sales_Orders[[#This Row],[Quantity_Sold]]</f>
        <v>1280163</v>
      </c>
      <c r="M235" s="3">
        <f>Fact_Sales_Orders[[#This Row],[Base_Revenue_USD]] - Fact_Sales_Orders[[#This Row],[Total_COGS_USD]] - Fact_Sales_Orders[[#This Row],[Total_Freight_USD]]</f>
        <v>1700655.3043999998</v>
      </c>
      <c r="N235" s="6">
        <f>IFERROR(Fact_Sales_Orders[[#This Row],[Net_Profit_USD]] / Fact_Sales_Orders[[#This Row],[Base_Revenue_USD]], 0)</f>
        <v>0.36305732496422966</v>
      </c>
    </row>
    <row r="236" spans="1:14" x14ac:dyDescent="0.3">
      <c r="A236" t="s">
        <v>274</v>
      </c>
      <c r="B236" s="1">
        <v>45850</v>
      </c>
      <c r="C236" s="4" t="s">
        <v>13</v>
      </c>
      <c r="D236" t="s">
        <v>114</v>
      </c>
      <c r="E236" s="3">
        <v>890</v>
      </c>
      <c r="F236" s="3">
        <v>7179223.9500000002</v>
      </c>
      <c r="G236" s="3">
        <f>_xlfn.XLOOKUP(
D236,
Dim_Products_COGS[Product_ID],
Dim_Products_COGS[Base_COGS_EUR],
0
)</f>
        <v>4420</v>
      </c>
      <c r="H236" s="3">
        <f>Fact_Sales_Orders[[#This Row],[Unit_COGS_EUR]] * Fact_Sales_Orders[[#This Row],[Quantity_Sold]]</f>
        <v>3933800</v>
      </c>
      <c r="I236" s="3">
        <f>_xlfn.XLOOKUP(Fact_Sales_Orders[[#This Row],[Product_ID]], Dim_Supply_Chain[Product_ID], Dim_Supply_Chain[Base_Shipping_Cost_USD], 2500)</f>
        <v>2109</v>
      </c>
      <c r="J236" s="2">
        <f>_xlfn.XLOOKUP(Fact_Sales_Orders[[#This Row],[Clean_Order_Date]], Dim_FX_Rates[Date], Dim_FX_Rates[Baseline_Rate], 1.05, -1)</f>
        <v>0.64939999999999998</v>
      </c>
      <c r="K236" s="2">
        <f>Fact_Sales_Orders[[#This Row],[Total_Base_COGS_EUR]] * Fact_Sales_Orders[[#This Row],[Order_FX_Rate]]</f>
        <v>2554609.7199999997</v>
      </c>
      <c r="L236" s="3">
        <f>Fact_Sales_Orders[[#This Row],[Base_Shipping_USD]] * Fact_Sales_Orders[[#This Row],[Quantity_Sold]]</f>
        <v>1877010</v>
      </c>
      <c r="M236" s="3">
        <f>Fact_Sales_Orders[[#This Row],[Base_Revenue_USD]] - Fact_Sales_Orders[[#This Row],[Total_COGS_USD]] - Fact_Sales_Orders[[#This Row],[Total_Freight_USD]]</f>
        <v>2747604.2300000004</v>
      </c>
      <c r="N236" s="6">
        <f>IFERROR(Fact_Sales_Orders[[#This Row],[Net_Profit_USD]] / Fact_Sales_Orders[[#This Row],[Base_Revenue_USD]], 0)</f>
        <v>0.38271604969225126</v>
      </c>
    </row>
    <row r="237" spans="1:14" x14ac:dyDescent="0.3">
      <c r="A237" t="s">
        <v>275</v>
      </c>
      <c r="B237" s="1">
        <v>45933</v>
      </c>
      <c r="C237" s="4" t="s">
        <v>13</v>
      </c>
      <c r="D237" t="s">
        <v>21</v>
      </c>
      <c r="E237" s="3">
        <v>238</v>
      </c>
      <c r="F237" s="3">
        <v>860831.82</v>
      </c>
      <c r="G237" s="3">
        <f>_xlfn.XLOOKUP(
D237,
Dim_Products_COGS[Product_ID],
Dim_Products_COGS[Base_COGS_EUR],
0
)</f>
        <v>545</v>
      </c>
      <c r="H237" s="3">
        <f>Fact_Sales_Orders[[#This Row],[Unit_COGS_EUR]] * Fact_Sales_Orders[[#This Row],[Quantity_Sold]]</f>
        <v>129710</v>
      </c>
      <c r="I237" s="3">
        <f>_xlfn.XLOOKUP(Fact_Sales_Orders[[#This Row],[Product_ID]], Dim_Supply_Chain[Product_ID], Dim_Supply_Chain[Base_Shipping_Cost_USD], 2500)</f>
        <v>2109</v>
      </c>
      <c r="J237" s="2">
        <f>_xlfn.XLOOKUP(Fact_Sales_Orders[[#This Row],[Clean_Order_Date]], Dim_FX_Rates[Date], Dim_FX_Rates[Baseline_Rate], 1.05, -1)</f>
        <v>0.97450000000000003</v>
      </c>
      <c r="K237" s="2">
        <f>Fact_Sales_Orders[[#This Row],[Total_Base_COGS_EUR]] * Fact_Sales_Orders[[#This Row],[Order_FX_Rate]]</f>
        <v>126402.395</v>
      </c>
      <c r="L237" s="3">
        <f>Fact_Sales_Orders[[#This Row],[Base_Shipping_USD]] * Fact_Sales_Orders[[#This Row],[Quantity_Sold]]</f>
        <v>501942</v>
      </c>
      <c r="M237" s="3">
        <f>Fact_Sales_Orders[[#This Row],[Base_Revenue_USD]] - Fact_Sales_Orders[[#This Row],[Total_COGS_USD]] - Fact_Sales_Orders[[#This Row],[Total_Freight_USD]]</f>
        <v>232487.42499999993</v>
      </c>
      <c r="N237" s="6">
        <f>IFERROR(Fact_Sales_Orders[[#This Row],[Net_Profit_USD]] / Fact_Sales_Orders[[#This Row],[Base_Revenue_USD]], 0)</f>
        <v>0.27007299172560784</v>
      </c>
    </row>
    <row r="238" spans="1:14" x14ac:dyDescent="0.3">
      <c r="A238" t="s">
        <v>276</v>
      </c>
      <c r="B238" s="1">
        <v>45893</v>
      </c>
      <c r="C238" s="4" t="s">
        <v>13</v>
      </c>
      <c r="D238" t="s">
        <v>45</v>
      </c>
      <c r="E238" s="3">
        <v>203</v>
      </c>
      <c r="F238" s="3">
        <v>2744323.48</v>
      </c>
      <c r="G238" s="3">
        <f>_xlfn.XLOOKUP(
D238,
Dim_Products_COGS[Product_ID],
Dim_Products_COGS[Base_COGS_EUR],
0
)</f>
        <v>4853</v>
      </c>
      <c r="H238" s="3">
        <f>Fact_Sales_Orders[[#This Row],[Unit_COGS_EUR]] * Fact_Sales_Orders[[#This Row],[Quantity_Sold]]</f>
        <v>985159</v>
      </c>
      <c r="I238" s="3">
        <f>_xlfn.XLOOKUP(Fact_Sales_Orders[[#This Row],[Product_ID]], Dim_Supply_Chain[Product_ID], Dim_Supply_Chain[Base_Shipping_Cost_USD], 2500)</f>
        <v>1974</v>
      </c>
      <c r="J238" s="2">
        <f>_xlfn.XLOOKUP(Fact_Sales_Orders[[#This Row],[Clean_Order_Date]], Dim_FX_Rates[Date], Dim_FX_Rates[Baseline_Rate], 1.05, -1)</f>
        <v>1.264</v>
      </c>
      <c r="K238" s="2">
        <f>Fact_Sales_Orders[[#This Row],[Total_Base_COGS_EUR]] * Fact_Sales_Orders[[#This Row],[Order_FX_Rate]]</f>
        <v>1245240.976</v>
      </c>
      <c r="L238" s="3">
        <f>Fact_Sales_Orders[[#This Row],[Base_Shipping_USD]] * Fact_Sales_Orders[[#This Row],[Quantity_Sold]]</f>
        <v>400722</v>
      </c>
      <c r="M238" s="3">
        <f>Fact_Sales_Orders[[#This Row],[Base_Revenue_USD]] - Fact_Sales_Orders[[#This Row],[Total_COGS_USD]] - Fact_Sales_Orders[[#This Row],[Total_Freight_USD]]</f>
        <v>1098360.504</v>
      </c>
      <c r="N238" s="6">
        <f>IFERROR(Fact_Sales_Orders[[#This Row],[Net_Profit_USD]] / Fact_Sales_Orders[[#This Row],[Base_Revenue_USD]], 0)</f>
        <v>0.40022996997423932</v>
      </c>
    </row>
    <row r="239" spans="1:14" x14ac:dyDescent="0.3">
      <c r="A239" t="s">
        <v>277</v>
      </c>
      <c r="B239" s="1">
        <v>45689</v>
      </c>
      <c r="C239" s="4" t="s">
        <v>13</v>
      </c>
      <c r="D239" t="s">
        <v>114</v>
      </c>
      <c r="E239" s="3">
        <v>705</v>
      </c>
      <c r="F239" s="3">
        <v>9495237.8900000006</v>
      </c>
      <c r="G239" s="3">
        <f>_xlfn.XLOOKUP(
D239,
Dim_Products_COGS[Product_ID],
Dim_Products_COGS[Base_COGS_EUR],
0
)</f>
        <v>4420</v>
      </c>
      <c r="H239" s="3">
        <f>Fact_Sales_Orders[[#This Row],[Unit_COGS_EUR]] * Fact_Sales_Orders[[#This Row],[Quantity_Sold]]</f>
        <v>3116100</v>
      </c>
      <c r="I239" s="3">
        <f>_xlfn.XLOOKUP(Fact_Sales_Orders[[#This Row],[Product_ID]], Dim_Supply_Chain[Product_ID], Dim_Supply_Chain[Base_Shipping_Cost_USD], 2500)</f>
        <v>2109</v>
      </c>
      <c r="J239" s="2">
        <f>_xlfn.XLOOKUP(Fact_Sales_Orders[[#This Row],[Clean_Order_Date]], Dim_FX_Rates[Date], Dim_FX_Rates[Baseline_Rate], 1.05, -1)</f>
        <v>1.4393</v>
      </c>
      <c r="K239" s="2">
        <f>Fact_Sales_Orders[[#This Row],[Total_Base_COGS_EUR]] * Fact_Sales_Orders[[#This Row],[Order_FX_Rate]]</f>
        <v>4485002.7300000004</v>
      </c>
      <c r="L239" s="3">
        <f>Fact_Sales_Orders[[#This Row],[Base_Shipping_USD]] * Fact_Sales_Orders[[#This Row],[Quantity_Sold]]</f>
        <v>1486845</v>
      </c>
      <c r="M239" s="3">
        <f>Fact_Sales_Orders[[#This Row],[Base_Revenue_USD]] - Fact_Sales_Orders[[#This Row],[Total_COGS_USD]] - Fact_Sales_Orders[[#This Row],[Total_Freight_USD]]</f>
        <v>3523390.16</v>
      </c>
      <c r="N239" s="6">
        <f>IFERROR(Fact_Sales_Orders[[#This Row],[Net_Profit_USD]] / Fact_Sales_Orders[[#This Row],[Base_Revenue_USD]], 0)</f>
        <v>0.37106918234357161</v>
      </c>
    </row>
    <row r="240" spans="1:14" x14ac:dyDescent="0.3">
      <c r="A240" t="s">
        <v>278</v>
      </c>
      <c r="B240" s="1">
        <v>45678</v>
      </c>
      <c r="C240" s="4" t="s">
        <v>13</v>
      </c>
      <c r="D240" t="s">
        <v>92</v>
      </c>
      <c r="E240" s="3">
        <v>789</v>
      </c>
      <c r="F240" s="3">
        <v>6656148</v>
      </c>
      <c r="G240" s="3">
        <f>_xlfn.XLOOKUP(
D240,
Dim_Products_COGS[Product_ID],
Dim_Products_COGS[Base_COGS_EUR],
0
)</f>
        <v>3211</v>
      </c>
      <c r="H240" s="3">
        <f>Fact_Sales_Orders[[#This Row],[Unit_COGS_EUR]] * Fact_Sales_Orders[[#This Row],[Quantity_Sold]]</f>
        <v>2533479</v>
      </c>
      <c r="I240" s="3">
        <f>_xlfn.XLOOKUP(Fact_Sales_Orders[[#This Row],[Product_ID]], Dim_Supply_Chain[Product_ID], Dim_Supply_Chain[Base_Shipping_Cost_USD], 2500)</f>
        <v>2109</v>
      </c>
      <c r="J240" s="2">
        <f>_xlfn.XLOOKUP(Fact_Sales_Orders[[#This Row],[Clean_Order_Date]], Dim_FX_Rates[Date], Dim_FX_Rates[Baseline_Rate], 1.05, -1)</f>
        <v>1.4966999999999999</v>
      </c>
      <c r="K240" s="2">
        <f>Fact_Sales_Orders[[#This Row],[Total_Base_COGS_EUR]] * Fact_Sales_Orders[[#This Row],[Order_FX_Rate]]</f>
        <v>3791858.0192999998</v>
      </c>
      <c r="L240" s="3">
        <f>Fact_Sales_Orders[[#This Row],[Base_Shipping_USD]] * Fact_Sales_Orders[[#This Row],[Quantity_Sold]]</f>
        <v>1664001</v>
      </c>
      <c r="M240" s="3">
        <f>Fact_Sales_Orders[[#This Row],[Base_Revenue_USD]] - Fact_Sales_Orders[[#This Row],[Total_COGS_USD]] - Fact_Sales_Orders[[#This Row],[Total_Freight_USD]]</f>
        <v>1200288.9807000002</v>
      </c>
      <c r="N240" s="6">
        <f>IFERROR(Fact_Sales_Orders[[#This Row],[Net_Profit_USD]] / Fact_Sales_Orders[[#This Row],[Base_Revenue_USD]], 0)</f>
        <v>0.18032786841578646</v>
      </c>
    </row>
    <row r="241" spans="1:14" x14ac:dyDescent="0.3">
      <c r="A241" t="s">
        <v>279</v>
      </c>
      <c r="B241" s="1">
        <v>46123</v>
      </c>
      <c r="C241" s="4" t="s">
        <v>13</v>
      </c>
      <c r="D241" t="s">
        <v>23</v>
      </c>
      <c r="E241" s="3">
        <v>204</v>
      </c>
      <c r="F241" s="3">
        <v>1743744.98</v>
      </c>
      <c r="G241" s="3">
        <f>_xlfn.XLOOKUP(
D241,
Dim_Products_COGS[Product_ID],
Dim_Products_COGS[Base_COGS_EUR],
0
)</f>
        <v>2844</v>
      </c>
      <c r="H241" s="3">
        <f>Fact_Sales_Orders[[#This Row],[Unit_COGS_EUR]] * Fact_Sales_Orders[[#This Row],[Quantity_Sold]]</f>
        <v>580176</v>
      </c>
      <c r="I241" s="3">
        <f>_xlfn.XLOOKUP(Fact_Sales_Orders[[#This Row],[Product_ID]], Dim_Supply_Chain[Product_ID], Dim_Supply_Chain[Base_Shipping_Cost_USD], 2500)</f>
        <v>3514</v>
      </c>
      <c r="J241" s="2">
        <f>_xlfn.XLOOKUP(Fact_Sales_Orders[[#This Row],[Clean_Order_Date]], Dim_FX_Rates[Date], Dim_FX_Rates[Baseline_Rate], 1.05, -1)</f>
        <v>1.1975</v>
      </c>
      <c r="K241" s="2">
        <f>Fact_Sales_Orders[[#This Row],[Total_Base_COGS_EUR]] * Fact_Sales_Orders[[#This Row],[Order_FX_Rate]]</f>
        <v>694760.76</v>
      </c>
      <c r="L241" s="3">
        <f>Fact_Sales_Orders[[#This Row],[Base_Shipping_USD]] * Fact_Sales_Orders[[#This Row],[Quantity_Sold]]</f>
        <v>716856</v>
      </c>
      <c r="M241" s="3">
        <f>Fact_Sales_Orders[[#This Row],[Base_Revenue_USD]] - Fact_Sales_Orders[[#This Row],[Total_COGS_USD]] - Fact_Sales_Orders[[#This Row],[Total_Freight_USD]]</f>
        <v>332128.21999999997</v>
      </c>
      <c r="N241" s="6">
        <f>IFERROR(Fact_Sales_Orders[[#This Row],[Net_Profit_USD]] / Fact_Sales_Orders[[#This Row],[Base_Revenue_USD]], 0)</f>
        <v>0.19046834474614516</v>
      </c>
    </row>
    <row r="242" spans="1:14" x14ac:dyDescent="0.3">
      <c r="A242" t="s">
        <v>280</v>
      </c>
      <c r="B242" s="1">
        <v>46040</v>
      </c>
      <c r="C242" s="4" t="s">
        <v>13</v>
      </c>
      <c r="D242" t="s">
        <v>29</v>
      </c>
      <c r="E242" s="3">
        <v>628</v>
      </c>
      <c r="F242" s="3">
        <v>4247578.3499999996</v>
      </c>
      <c r="G242" s="3">
        <f>_xlfn.XLOOKUP(
D242,
Dim_Products_COGS[Product_ID],
Dim_Products_COGS[Base_COGS_EUR],
0
)</f>
        <v>2418</v>
      </c>
      <c r="H242" s="3">
        <f>Fact_Sales_Orders[[#This Row],[Unit_COGS_EUR]] * Fact_Sales_Orders[[#This Row],[Quantity_Sold]]</f>
        <v>1518504</v>
      </c>
      <c r="I242" s="3">
        <f>_xlfn.XLOOKUP(Fact_Sales_Orders[[#This Row],[Product_ID]], Dim_Supply_Chain[Product_ID], Dim_Supply_Chain[Base_Shipping_Cost_USD], 2500)</f>
        <v>2109</v>
      </c>
      <c r="J242" s="2">
        <f>_xlfn.XLOOKUP(Fact_Sales_Orders[[#This Row],[Clean_Order_Date]], Dim_FX_Rates[Date], Dim_FX_Rates[Baseline_Rate], 1.05, -1)</f>
        <v>1.0178</v>
      </c>
      <c r="K242" s="2">
        <f>Fact_Sales_Orders[[#This Row],[Total_Base_COGS_EUR]] * Fact_Sales_Orders[[#This Row],[Order_FX_Rate]]</f>
        <v>1545533.3712000002</v>
      </c>
      <c r="L242" s="3">
        <f>Fact_Sales_Orders[[#This Row],[Base_Shipping_USD]] * Fact_Sales_Orders[[#This Row],[Quantity_Sold]]</f>
        <v>1324452</v>
      </c>
      <c r="M242" s="3">
        <f>Fact_Sales_Orders[[#This Row],[Base_Revenue_USD]] - Fact_Sales_Orders[[#This Row],[Total_COGS_USD]] - Fact_Sales_Orders[[#This Row],[Total_Freight_USD]]</f>
        <v>1377592.9787999997</v>
      </c>
      <c r="N242" s="6">
        <f>IFERROR(Fact_Sales_Orders[[#This Row],[Net_Profit_USD]] / Fact_Sales_Orders[[#This Row],[Base_Revenue_USD]], 0)</f>
        <v>0.32432432442358594</v>
      </c>
    </row>
    <row r="243" spans="1:14" x14ac:dyDescent="0.3">
      <c r="A243" t="s">
        <v>281</v>
      </c>
      <c r="B243" s="1">
        <v>46128</v>
      </c>
      <c r="C243" s="4" t="s">
        <v>13</v>
      </c>
      <c r="D243" t="s">
        <v>19</v>
      </c>
      <c r="E243" s="3">
        <v>206</v>
      </c>
      <c r="F243" s="3">
        <v>717461.2</v>
      </c>
      <c r="G243" s="3">
        <f>_xlfn.XLOOKUP(
D243,
Dim_Products_COGS[Product_ID],
Dim_Products_COGS[Base_COGS_EUR],
0
)</f>
        <v>374</v>
      </c>
      <c r="H243" s="3">
        <f>Fact_Sales_Orders[[#This Row],[Unit_COGS_EUR]] * Fact_Sales_Orders[[#This Row],[Quantity_Sold]]</f>
        <v>77044</v>
      </c>
      <c r="I243" s="3">
        <f>_xlfn.XLOOKUP(Fact_Sales_Orders[[#This Row],[Product_ID]], Dim_Supply_Chain[Product_ID], Dim_Supply_Chain[Base_Shipping_Cost_USD], 2500)</f>
        <v>1165</v>
      </c>
      <c r="J243" s="2">
        <f>_xlfn.XLOOKUP(Fact_Sales_Orders[[#This Row],[Clean_Order_Date]], Dim_FX_Rates[Date], Dim_FX_Rates[Baseline_Rate], 1.05, -1)</f>
        <v>0.87309999999999999</v>
      </c>
      <c r="K243" s="2">
        <f>Fact_Sales_Orders[[#This Row],[Total_Base_COGS_EUR]] * Fact_Sales_Orders[[#This Row],[Order_FX_Rate]]</f>
        <v>67267.116399999999</v>
      </c>
      <c r="L243" s="3">
        <f>Fact_Sales_Orders[[#This Row],[Base_Shipping_USD]] * Fact_Sales_Orders[[#This Row],[Quantity_Sold]]</f>
        <v>239990</v>
      </c>
      <c r="M243" s="3">
        <f>Fact_Sales_Orders[[#This Row],[Base_Revenue_USD]] - Fact_Sales_Orders[[#This Row],[Total_COGS_USD]] - Fact_Sales_Orders[[#This Row],[Total_Freight_USD]]</f>
        <v>410204.08360000001</v>
      </c>
      <c r="N243" s="6">
        <f>IFERROR(Fact_Sales_Orders[[#This Row],[Net_Profit_USD]] / Fact_Sales_Orders[[#This Row],[Base_Revenue_USD]], 0)</f>
        <v>0.57174392650083383</v>
      </c>
    </row>
    <row r="244" spans="1:14" x14ac:dyDescent="0.3">
      <c r="A244" t="s">
        <v>282</v>
      </c>
      <c r="B244" s="1">
        <v>45947</v>
      </c>
      <c r="C244" s="4" t="s">
        <v>13</v>
      </c>
      <c r="D244" t="s">
        <v>40</v>
      </c>
      <c r="E244" s="3">
        <v>710</v>
      </c>
      <c r="F244" s="3">
        <v>8430670.8100000005</v>
      </c>
      <c r="G244" s="3">
        <f>_xlfn.XLOOKUP(
D244,
Dim_Products_COGS[Product_ID],
Dim_Products_COGS[Base_COGS_EUR],
0
)</f>
        <v>3908</v>
      </c>
      <c r="H244" s="3">
        <f>Fact_Sales_Orders[[#This Row],[Unit_COGS_EUR]] * Fact_Sales_Orders[[#This Row],[Quantity_Sold]]</f>
        <v>2774680</v>
      </c>
      <c r="I244" s="3">
        <f>_xlfn.XLOOKUP(Fact_Sales_Orders[[#This Row],[Product_ID]], Dim_Supply_Chain[Product_ID], Dim_Supply_Chain[Base_Shipping_Cost_USD], 2500)</f>
        <v>2109</v>
      </c>
      <c r="J244" s="2">
        <f>_xlfn.XLOOKUP(Fact_Sales_Orders[[#This Row],[Clean_Order_Date]], Dim_FX_Rates[Date], Dim_FX_Rates[Baseline_Rate], 1.05, -1)</f>
        <v>1.3713</v>
      </c>
      <c r="K244" s="2">
        <f>Fact_Sales_Orders[[#This Row],[Total_Base_COGS_EUR]] * Fact_Sales_Orders[[#This Row],[Order_FX_Rate]]</f>
        <v>3804918.6839999999</v>
      </c>
      <c r="L244" s="3">
        <f>Fact_Sales_Orders[[#This Row],[Base_Shipping_USD]] * Fact_Sales_Orders[[#This Row],[Quantity_Sold]]</f>
        <v>1497390</v>
      </c>
      <c r="M244" s="3">
        <f>Fact_Sales_Orders[[#This Row],[Base_Revenue_USD]] - Fact_Sales_Orders[[#This Row],[Total_COGS_USD]] - Fact_Sales_Orders[[#This Row],[Total_Freight_USD]]</f>
        <v>3128362.1260000002</v>
      </c>
      <c r="N244" s="6">
        <f>IFERROR(Fact_Sales_Orders[[#This Row],[Net_Profit_USD]] / Fact_Sales_Orders[[#This Row],[Base_Revenue_USD]], 0)</f>
        <v>0.37106918257196192</v>
      </c>
    </row>
    <row r="245" spans="1:14" x14ac:dyDescent="0.3">
      <c r="A245" t="s">
        <v>283</v>
      </c>
      <c r="B245" s="1">
        <v>45686</v>
      </c>
      <c r="C245" s="4" t="s">
        <v>13</v>
      </c>
      <c r="D245" t="s">
        <v>172</v>
      </c>
      <c r="E245" s="3">
        <v>521</v>
      </c>
      <c r="F245" s="3">
        <v>4585513.18</v>
      </c>
      <c r="G245" s="3">
        <f>_xlfn.XLOOKUP(
D245,
Dim_Products_COGS[Product_ID],
Dim_Products_COGS[Base_COGS_EUR],
0
)</f>
        <v>3677</v>
      </c>
      <c r="H245" s="3">
        <f>Fact_Sales_Orders[[#This Row],[Unit_COGS_EUR]] * Fact_Sales_Orders[[#This Row],[Quantity_Sold]]</f>
        <v>1915717</v>
      </c>
      <c r="I245" s="3">
        <f>_xlfn.XLOOKUP(Fact_Sales_Orders[[#This Row],[Product_ID]], Dim_Supply_Chain[Product_ID], Dim_Supply_Chain[Base_Shipping_Cost_USD], 2500)</f>
        <v>263</v>
      </c>
      <c r="J245" s="2">
        <f>_xlfn.XLOOKUP(Fact_Sales_Orders[[#This Row],[Clean_Order_Date]], Dim_FX_Rates[Date], Dim_FX_Rates[Baseline_Rate], 1.05, -1)</f>
        <v>1.3721000000000001</v>
      </c>
      <c r="K245" s="2">
        <f>Fact_Sales_Orders[[#This Row],[Total_Base_COGS_EUR]] * Fact_Sales_Orders[[#This Row],[Order_FX_Rate]]</f>
        <v>2628555.2957000001</v>
      </c>
      <c r="L245" s="3">
        <f>Fact_Sales_Orders[[#This Row],[Base_Shipping_USD]] * Fact_Sales_Orders[[#This Row],[Quantity_Sold]]</f>
        <v>137023</v>
      </c>
      <c r="M245" s="3">
        <f>Fact_Sales_Orders[[#This Row],[Base_Revenue_USD]] - Fact_Sales_Orders[[#This Row],[Total_COGS_USD]] - Fact_Sales_Orders[[#This Row],[Total_Freight_USD]]</f>
        <v>1819934.8842999996</v>
      </c>
      <c r="N245" s="6">
        <f>IFERROR(Fact_Sales_Orders[[#This Row],[Net_Profit_USD]] / Fact_Sales_Orders[[#This Row],[Base_Revenue_USD]], 0)</f>
        <v>0.39688794096978253</v>
      </c>
    </row>
    <row r="246" spans="1:14" x14ac:dyDescent="0.3">
      <c r="A246" t="s">
        <v>284</v>
      </c>
      <c r="B246" s="1">
        <v>45764</v>
      </c>
      <c r="C246" s="4" t="s">
        <v>13</v>
      </c>
      <c r="D246" t="s">
        <v>69</v>
      </c>
      <c r="E246" s="3">
        <v>850</v>
      </c>
      <c r="F246" s="3">
        <v>6043495.5300000003</v>
      </c>
      <c r="G246" s="3">
        <f>_xlfn.XLOOKUP(
D246,
Dim_Products_COGS[Product_ID],
Dim_Products_COGS[Base_COGS_EUR],
0
)</f>
        <v>3901</v>
      </c>
      <c r="H246" s="3">
        <f>Fact_Sales_Orders[[#This Row],[Unit_COGS_EUR]] * Fact_Sales_Orders[[#This Row],[Quantity_Sold]]</f>
        <v>3315850</v>
      </c>
      <c r="I246" s="3">
        <f>_xlfn.XLOOKUP(Fact_Sales_Orders[[#This Row],[Product_ID]], Dim_Supply_Chain[Product_ID], Dim_Supply_Chain[Base_Shipping_Cost_USD], 2500)</f>
        <v>2109</v>
      </c>
      <c r="J246" s="2">
        <f>_xlfn.XLOOKUP(Fact_Sales_Orders[[#This Row],[Clean_Order_Date]], Dim_FX_Rates[Date], Dim_FX_Rates[Baseline_Rate], 1.05, -1)</f>
        <v>0.78010000000000002</v>
      </c>
      <c r="K246" s="2">
        <f>Fact_Sales_Orders[[#This Row],[Total_Base_COGS_EUR]] * Fact_Sales_Orders[[#This Row],[Order_FX_Rate]]</f>
        <v>2586694.585</v>
      </c>
      <c r="L246" s="3">
        <f>Fact_Sales_Orders[[#This Row],[Base_Shipping_USD]] * Fact_Sales_Orders[[#This Row],[Quantity_Sold]]</f>
        <v>1792650</v>
      </c>
      <c r="M246" s="3">
        <f>Fact_Sales_Orders[[#This Row],[Base_Revenue_USD]] - Fact_Sales_Orders[[#This Row],[Total_COGS_USD]] - Fact_Sales_Orders[[#This Row],[Total_Freight_USD]]</f>
        <v>1664150.9450000003</v>
      </c>
      <c r="N246" s="6">
        <f>IFERROR(Fact_Sales_Orders[[#This Row],[Net_Profit_USD]] / Fact_Sales_Orders[[#This Row],[Base_Revenue_USD]], 0)</f>
        <v>0.2753623191643198</v>
      </c>
    </row>
    <row r="247" spans="1:14" x14ac:dyDescent="0.3">
      <c r="A247" t="s">
        <v>285</v>
      </c>
      <c r="B247" s="1">
        <v>46027</v>
      </c>
      <c r="C247" s="4" t="s">
        <v>13</v>
      </c>
      <c r="D247" t="s">
        <v>51</v>
      </c>
      <c r="E247" s="3">
        <v>119</v>
      </c>
      <c r="F247" s="3">
        <v>975275.63</v>
      </c>
      <c r="G247" s="3">
        <f>_xlfn.XLOOKUP(
D247,
Dim_Products_COGS[Product_ID],
Dim_Products_COGS[Base_COGS_EUR],
0
)</f>
        <v>4717</v>
      </c>
      <c r="H247" s="3">
        <f>Fact_Sales_Orders[[#This Row],[Unit_COGS_EUR]] * Fact_Sales_Orders[[#This Row],[Quantity_Sold]]</f>
        <v>561323</v>
      </c>
      <c r="I247" s="3">
        <f>_xlfn.XLOOKUP(Fact_Sales_Orders[[#This Row],[Product_ID]], Dim_Supply_Chain[Product_ID], Dim_Supply_Chain[Base_Shipping_Cost_USD], 2500)</f>
        <v>1088</v>
      </c>
      <c r="J247" s="2">
        <f>_xlfn.XLOOKUP(Fact_Sales_Orders[[#This Row],[Clean_Order_Date]], Dim_FX_Rates[Date], Dim_FX_Rates[Baseline_Rate], 1.05, -1)</f>
        <v>0.76790000000000003</v>
      </c>
      <c r="K247" s="2">
        <f>Fact_Sales_Orders[[#This Row],[Total_Base_COGS_EUR]] * Fact_Sales_Orders[[#This Row],[Order_FX_Rate]]</f>
        <v>431039.93170000002</v>
      </c>
      <c r="L247" s="3">
        <f>Fact_Sales_Orders[[#This Row],[Base_Shipping_USD]] * Fact_Sales_Orders[[#This Row],[Quantity_Sold]]</f>
        <v>129472</v>
      </c>
      <c r="M247" s="3">
        <f>Fact_Sales_Orders[[#This Row],[Base_Revenue_USD]] - Fact_Sales_Orders[[#This Row],[Total_COGS_USD]] - Fact_Sales_Orders[[#This Row],[Total_Freight_USD]]</f>
        <v>414763.69830000005</v>
      </c>
      <c r="N247" s="6">
        <f>IFERROR(Fact_Sales_Orders[[#This Row],[Net_Profit_USD]] / Fact_Sales_Orders[[#This Row],[Base_Revenue_USD]], 0)</f>
        <v>0.42527843979860347</v>
      </c>
    </row>
    <row r="248" spans="1:14" x14ac:dyDescent="0.3">
      <c r="A248" t="s">
        <v>286</v>
      </c>
      <c r="B248" s="1">
        <v>45878</v>
      </c>
      <c r="C248" s="4" t="s">
        <v>13</v>
      </c>
      <c r="D248" t="s">
        <v>40</v>
      </c>
      <c r="E248" s="3">
        <v>338</v>
      </c>
      <c r="F248" s="3">
        <v>4206326.75</v>
      </c>
      <c r="G248" s="3">
        <f>_xlfn.XLOOKUP(
D248,
Dim_Products_COGS[Product_ID],
Dim_Products_COGS[Base_COGS_EUR],
0
)</f>
        <v>3908</v>
      </c>
      <c r="H248" s="3">
        <f>Fact_Sales_Orders[[#This Row],[Unit_COGS_EUR]] * Fact_Sales_Orders[[#This Row],[Quantity_Sold]]</f>
        <v>1320904</v>
      </c>
      <c r="I248" s="3">
        <f>_xlfn.XLOOKUP(Fact_Sales_Orders[[#This Row],[Product_ID]], Dim_Supply_Chain[Product_ID], Dim_Supply_Chain[Base_Shipping_Cost_USD], 2500)</f>
        <v>2109</v>
      </c>
      <c r="J248" s="2">
        <f>_xlfn.XLOOKUP(Fact_Sales_Orders[[#This Row],[Clean_Order_Date]], Dim_FX_Rates[Date], Dim_FX_Rates[Baseline_Rate], 1.05, -1)</f>
        <v>1.4758</v>
      </c>
      <c r="K248" s="2">
        <f>Fact_Sales_Orders[[#This Row],[Total_Base_COGS_EUR]] * Fact_Sales_Orders[[#This Row],[Order_FX_Rate]]</f>
        <v>1949390.1232</v>
      </c>
      <c r="L248" s="3">
        <f>Fact_Sales_Orders[[#This Row],[Base_Shipping_USD]] * Fact_Sales_Orders[[#This Row],[Quantity_Sold]]</f>
        <v>712842</v>
      </c>
      <c r="M248" s="3">
        <f>Fact_Sales_Orders[[#This Row],[Base_Revenue_USD]] - Fact_Sales_Orders[[#This Row],[Total_COGS_USD]] - Fact_Sales_Orders[[#This Row],[Total_Freight_USD]]</f>
        <v>1544094.6267999997</v>
      </c>
      <c r="N248" s="6">
        <f>IFERROR(Fact_Sales_Orders[[#This Row],[Net_Profit_USD]] / Fact_Sales_Orders[[#This Row],[Base_Revenue_USD]], 0)</f>
        <v>0.36708860689436446</v>
      </c>
    </row>
    <row r="249" spans="1:14" x14ac:dyDescent="0.3">
      <c r="A249" t="s">
        <v>287</v>
      </c>
      <c r="B249" s="1">
        <v>45903</v>
      </c>
      <c r="C249" s="4" t="s">
        <v>13</v>
      </c>
      <c r="D249" t="s">
        <v>17</v>
      </c>
      <c r="E249" s="3">
        <v>336</v>
      </c>
      <c r="F249" s="3">
        <v>2202264.6800000002</v>
      </c>
      <c r="G249" s="3">
        <f>_xlfn.XLOOKUP(
D249,
Dim_Products_COGS[Product_ID],
Dim_Products_COGS[Base_COGS_EUR],
0
)</f>
        <v>4299</v>
      </c>
      <c r="H249" s="3">
        <f>Fact_Sales_Orders[[#This Row],[Unit_COGS_EUR]] * Fact_Sales_Orders[[#This Row],[Quantity_Sold]]</f>
        <v>1444464</v>
      </c>
      <c r="I249" s="3">
        <f>_xlfn.XLOOKUP(Fact_Sales_Orders[[#This Row],[Product_ID]], Dim_Supply_Chain[Product_ID], Dim_Supply_Chain[Base_Shipping_Cost_USD], 2500)</f>
        <v>2109</v>
      </c>
      <c r="J249" s="2">
        <f>_xlfn.XLOOKUP(Fact_Sales_Orders[[#This Row],[Clean_Order_Date]], Dim_FX_Rates[Date], Dim_FX_Rates[Baseline_Rate], 1.05, -1)</f>
        <v>0.6472</v>
      </c>
      <c r="K249" s="2">
        <f>Fact_Sales_Orders[[#This Row],[Total_Base_COGS_EUR]] * Fact_Sales_Orders[[#This Row],[Order_FX_Rate]]</f>
        <v>934857.10080000001</v>
      </c>
      <c r="L249" s="3">
        <f>Fact_Sales_Orders[[#This Row],[Base_Shipping_USD]] * Fact_Sales_Orders[[#This Row],[Quantity_Sold]]</f>
        <v>708624</v>
      </c>
      <c r="M249" s="3">
        <f>Fact_Sales_Orders[[#This Row],[Base_Revenue_USD]] - Fact_Sales_Orders[[#This Row],[Total_COGS_USD]] - Fact_Sales_Orders[[#This Row],[Total_Freight_USD]]</f>
        <v>558783.57920000004</v>
      </c>
      <c r="N249" s="6">
        <f>IFERROR(Fact_Sales_Orders[[#This Row],[Net_Profit_USD]] / Fact_Sales_Orders[[#This Row],[Base_Revenue_USD]], 0)</f>
        <v>0.25373134495350486</v>
      </c>
    </row>
    <row r="250" spans="1:14" x14ac:dyDescent="0.3">
      <c r="A250" t="s">
        <v>288</v>
      </c>
      <c r="B250" s="1">
        <v>45909</v>
      </c>
      <c r="C250" s="4" t="s">
        <v>13</v>
      </c>
      <c r="D250" t="s">
        <v>8</v>
      </c>
      <c r="E250" s="3">
        <v>395</v>
      </c>
      <c r="F250" s="3">
        <v>1903509.65</v>
      </c>
      <c r="G250" s="3">
        <f>_xlfn.XLOOKUP(
D250,
Dim_Products_COGS[Product_ID],
Dim_Products_COGS[Base_COGS_EUR],
0
)</f>
        <v>739</v>
      </c>
      <c r="H250" s="3">
        <f>Fact_Sales_Orders[[#This Row],[Unit_COGS_EUR]] * Fact_Sales_Orders[[#This Row],[Quantity_Sold]]</f>
        <v>291905</v>
      </c>
      <c r="I250" s="3">
        <f>_xlfn.XLOOKUP(Fact_Sales_Orders[[#This Row],[Product_ID]], Dim_Supply_Chain[Product_ID], Dim_Supply_Chain[Base_Shipping_Cost_USD], 2500)</f>
        <v>2109</v>
      </c>
      <c r="J250" s="2">
        <f>_xlfn.XLOOKUP(Fact_Sales_Orders[[#This Row],[Clean_Order_Date]], Dim_FX_Rates[Date], Dim_FX_Rates[Baseline_Rate], 1.05, -1)</f>
        <v>1.4730000000000001</v>
      </c>
      <c r="K250" s="2">
        <f>Fact_Sales_Orders[[#This Row],[Total_Base_COGS_EUR]] * Fact_Sales_Orders[[#This Row],[Order_FX_Rate]]</f>
        <v>429976.065</v>
      </c>
      <c r="L250" s="3">
        <f>Fact_Sales_Orders[[#This Row],[Base_Shipping_USD]] * Fact_Sales_Orders[[#This Row],[Quantity_Sold]]</f>
        <v>833055</v>
      </c>
      <c r="M250" s="3">
        <f>Fact_Sales_Orders[[#This Row],[Base_Revenue_USD]] - Fact_Sales_Orders[[#This Row],[Total_COGS_USD]] - Fact_Sales_Orders[[#This Row],[Total_Freight_USD]]</f>
        <v>640478.58499999996</v>
      </c>
      <c r="N250" s="6">
        <f>IFERROR(Fact_Sales_Orders[[#This Row],[Net_Profit_USD]] / Fact_Sales_Orders[[#This Row],[Base_Revenue_USD]], 0)</f>
        <v>0.33647246547975207</v>
      </c>
    </row>
    <row r="251" spans="1:14" x14ac:dyDescent="0.3">
      <c r="A251" t="s">
        <v>289</v>
      </c>
      <c r="B251" s="1">
        <v>46030</v>
      </c>
      <c r="C251" s="4" t="s">
        <v>13</v>
      </c>
      <c r="D251" t="s">
        <v>51</v>
      </c>
      <c r="E251" s="3">
        <v>826</v>
      </c>
      <c r="F251" s="3">
        <v>11559266.050000001</v>
      </c>
      <c r="G251" s="3">
        <f>_xlfn.XLOOKUP(
D251,
Dim_Products_COGS[Product_ID],
Dim_Products_COGS[Base_COGS_EUR],
0
)</f>
        <v>4717</v>
      </c>
      <c r="H251" s="3">
        <f>Fact_Sales_Orders[[#This Row],[Unit_COGS_EUR]] * Fact_Sales_Orders[[#This Row],[Quantity_Sold]]</f>
        <v>3896242</v>
      </c>
      <c r="I251" s="3">
        <f>_xlfn.XLOOKUP(Fact_Sales_Orders[[#This Row],[Product_ID]], Dim_Supply_Chain[Product_ID], Dim_Supply_Chain[Base_Shipping_Cost_USD], 2500)</f>
        <v>1088</v>
      </c>
      <c r="J251" s="2">
        <f>_xlfn.XLOOKUP(Fact_Sales_Orders[[#This Row],[Clean_Order_Date]], Dim_FX_Rates[Date], Dim_FX_Rates[Baseline_Rate], 1.05, -1)</f>
        <v>1.373</v>
      </c>
      <c r="K251" s="2">
        <f>Fact_Sales_Orders[[#This Row],[Total_Base_COGS_EUR]] * Fact_Sales_Orders[[#This Row],[Order_FX_Rate]]</f>
        <v>5349540.2659999998</v>
      </c>
      <c r="L251" s="3">
        <f>Fact_Sales_Orders[[#This Row],[Base_Shipping_USD]] * Fact_Sales_Orders[[#This Row],[Quantity_Sold]]</f>
        <v>898688</v>
      </c>
      <c r="M251" s="3">
        <f>Fact_Sales_Orders[[#This Row],[Base_Revenue_USD]] - Fact_Sales_Orders[[#This Row],[Total_COGS_USD]] - Fact_Sales_Orders[[#This Row],[Total_Freight_USD]]</f>
        <v>5311037.7840000009</v>
      </c>
      <c r="N251" s="6">
        <f>IFERROR(Fact_Sales_Orders[[#This Row],[Net_Profit_USD]] / Fact_Sales_Orders[[#This Row],[Base_Revenue_USD]], 0)</f>
        <v>0.45946150568962818</v>
      </c>
    </row>
    <row r="252" spans="1:14" x14ac:dyDescent="0.3">
      <c r="A252" t="s">
        <v>290</v>
      </c>
      <c r="B252" s="1">
        <v>46040</v>
      </c>
      <c r="C252" s="4" t="s">
        <v>13</v>
      </c>
      <c r="D252" t="s">
        <v>51</v>
      </c>
      <c r="E252" s="3">
        <v>393</v>
      </c>
      <c r="F252" s="3">
        <v>4888107.54</v>
      </c>
      <c r="G252" s="3">
        <f>_xlfn.XLOOKUP(
D252,
Dim_Products_COGS[Product_ID],
Dim_Products_COGS[Base_COGS_EUR],
0
)</f>
        <v>4717</v>
      </c>
      <c r="H252" s="3">
        <f>Fact_Sales_Orders[[#This Row],[Unit_COGS_EUR]] * Fact_Sales_Orders[[#This Row],[Quantity_Sold]]</f>
        <v>1853781</v>
      </c>
      <c r="I252" s="3">
        <f>_xlfn.XLOOKUP(Fact_Sales_Orders[[#This Row],[Product_ID]], Dim_Supply_Chain[Product_ID], Dim_Supply_Chain[Base_Shipping_Cost_USD], 2500)</f>
        <v>1088</v>
      </c>
      <c r="J252" s="2">
        <f>_xlfn.XLOOKUP(Fact_Sales_Orders[[#This Row],[Clean_Order_Date]], Dim_FX_Rates[Date], Dim_FX_Rates[Baseline_Rate], 1.05, -1)</f>
        <v>1.0178</v>
      </c>
      <c r="K252" s="2">
        <f>Fact_Sales_Orders[[#This Row],[Total_Base_COGS_EUR]] * Fact_Sales_Orders[[#This Row],[Order_FX_Rate]]</f>
        <v>1886778.3018</v>
      </c>
      <c r="L252" s="3">
        <f>Fact_Sales_Orders[[#This Row],[Base_Shipping_USD]] * Fact_Sales_Orders[[#This Row],[Quantity_Sold]]</f>
        <v>427584</v>
      </c>
      <c r="M252" s="3">
        <f>Fact_Sales_Orders[[#This Row],[Base_Revenue_USD]] - Fact_Sales_Orders[[#This Row],[Total_COGS_USD]] - Fact_Sales_Orders[[#This Row],[Total_Freight_USD]]</f>
        <v>2573745.2382</v>
      </c>
      <c r="N252" s="6">
        <f>IFERROR(Fact_Sales_Orders[[#This Row],[Net_Profit_USD]] / Fact_Sales_Orders[[#This Row],[Base_Revenue_USD]], 0)</f>
        <v>0.52653204070056114</v>
      </c>
    </row>
    <row r="253" spans="1:14" x14ac:dyDescent="0.3">
      <c r="A253" t="s">
        <v>291</v>
      </c>
      <c r="B253" s="1">
        <v>45959</v>
      </c>
      <c r="C253" s="4" t="s">
        <v>13</v>
      </c>
      <c r="D253" t="s">
        <v>96</v>
      </c>
      <c r="E253" s="3">
        <v>35</v>
      </c>
      <c r="F253" s="3">
        <v>193366.34</v>
      </c>
      <c r="G253" s="3">
        <f>_xlfn.XLOOKUP(
D253,
Dim_Products_COGS[Product_ID],
Dim_Products_COGS[Base_COGS_EUR],
0
)</f>
        <v>2914</v>
      </c>
      <c r="H253" s="3">
        <f>Fact_Sales_Orders[[#This Row],[Unit_COGS_EUR]] * Fact_Sales_Orders[[#This Row],[Quantity_Sold]]</f>
        <v>101990</v>
      </c>
      <c r="I253" s="3">
        <f>_xlfn.XLOOKUP(Fact_Sales_Orders[[#This Row],[Product_ID]], Dim_Supply_Chain[Product_ID], Dim_Supply_Chain[Base_Shipping_Cost_USD], 2500)</f>
        <v>2109</v>
      </c>
      <c r="J253" s="2">
        <f>_xlfn.XLOOKUP(Fact_Sales_Orders[[#This Row],[Clean_Order_Date]], Dim_FX_Rates[Date], Dim_FX_Rates[Baseline_Rate], 1.05, -1)</f>
        <v>0.79300000000000004</v>
      </c>
      <c r="K253" s="2">
        <f>Fact_Sales_Orders[[#This Row],[Total_Base_COGS_EUR]] * Fact_Sales_Orders[[#This Row],[Order_FX_Rate]]</f>
        <v>80878.070000000007</v>
      </c>
      <c r="L253" s="3">
        <f>Fact_Sales_Orders[[#This Row],[Base_Shipping_USD]] * Fact_Sales_Orders[[#This Row],[Quantity_Sold]]</f>
        <v>73815</v>
      </c>
      <c r="M253" s="3">
        <f>Fact_Sales_Orders[[#This Row],[Base_Revenue_USD]] - Fact_Sales_Orders[[#This Row],[Total_COGS_USD]] - Fact_Sales_Orders[[#This Row],[Total_Freight_USD]]</f>
        <v>38673.26999999999</v>
      </c>
      <c r="N253" s="6">
        <f>IFERROR(Fact_Sales_Orders[[#This Row],[Net_Profit_USD]] / Fact_Sales_Orders[[#This Row],[Base_Revenue_USD]], 0)</f>
        <v>0.20000001034306172</v>
      </c>
    </row>
    <row r="254" spans="1:14" x14ac:dyDescent="0.3">
      <c r="A254" t="s">
        <v>292</v>
      </c>
      <c r="B254" s="1">
        <v>46004</v>
      </c>
      <c r="C254" s="4" t="s">
        <v>13</v>
      </c>
      <c r="D254" t="s">
        <v>25</v>
      </c>
      <c r="E254" s="3">
        <v>188</v>
      </c>
      <c r="F254" s="3">
        <v>924869.82</v>
      </c>
      <c r="G254" s="3">
        <f>_xlfn.XLOOKUP(
D254,
Dim_Products_COGS[Product_ID],
Dim_Products_COGS[Base_COGS_EUR],
0
)</f>
        <v>775</v>
      </c>
      <c r="H254" s="3">
        <f>Fact_Sales_Orders[[#This Row],[Unit_COGS_EUR]] * Fact_Sales_Orders[[#This Row],[Quantity_Sold]]</f>
        <v>145700</v>
      </c>
      <c r="I254" s="3">
        <f>_xlfn.XLOOKUP(Fact_Sales_Orders[[#This Row],[Product_ID]], Dim_Supply_Chain[Product_ID], Dim_Supply_Chain[Base_Shipping_Cost_USD], 2500)</f>
        <v>2982</v>
      </c>
      <c r="J254" s="2">
        <f>_xlfn.XLOOKUP(Fact_Sales_Orders[[#This Row],[Clean_Order_Date]], Dim_FX_Rates[Date], Dim_FX_Rates[Baseline_Rate], 1.05, -1)</f>
        <v>1.1493</v>
      </c>
      <c r="K254" s="2">
        <f>Fact_Sales_Orders[[#This Row],[Total_Base_COGS_EUR]] * Fact_Sales_Orders[[#This Row],[Order_FX_Rate]]</f>
        <v>167453.01</v>
      </c>
      <c r="L254" s="3">
        <f>Fact_Sales_Orders[[#This Row],[Base_Shipping_USD]] * Fact_Sales_Orders[[#This Row],[Quantity_Sold]]</f>
        <v>560616</v>
      </c>
      <c r="M254" s="3">
        <f>Fact_Sales_Orders[[#This Row],[Base_Revenue_USD]] - Fact_Sales_Orders[[#This Row],[Total_COGS_USD]] - Fact_Sales_Orders[[#This Row],[Total_Freight_USD]]</f>
        <v>196800.80999999994</v>
      </c>
      <c r="N254" s="6">
        <f>IFERROR(Fact_Sales_Orders[[#This Row],[Net_Profit_USD]] / Fact_Sales_Orders[[#This Row],[Base_Revenue_USD]], 0)</f>
        <v>0.21278757912113508</v>
      </c>
    </row>
    <row r="255" spans="1:14" x14ac:dyDescent="0.3">
      <c r="A255" t="s">
        <v>293</v>
      </c>
      <c r="B255" s="1">
        <v>45838</v>
      </c>
      <c r="C255" s="4" t="s">
        <v>13</v>
      </c>
      <c r="D255" t="s">
        <v>76</v>
      </c>
      <c r="E255" s="3">
        <v>699</v>
      </c>
      <c r="F255" s="3">
        <v>4165003.87</v>
      </c>
      <c r="G255" s="3">
        <f>_xlfn.XLOOKUP(
D255,
Dim_Products_COGS[Product_ID],
Dim_Products_COGS[Base_COGS_EUR],
0
)</f>
        <v>1289</v>
      </c>
      <c r="H255" s="3">
        <f>Fact_Sales_Orders[[#This Row],[Unit_COGS_EUR]] * Fact_Sales_Orders[[#This Row],[Quantity_Sold]]</f>
        <v>901011</v>
      </c>
      <c r="I255" s="3">
        <f>_xlfn.XLOOKUP(Fact_Sales_Orders[[#This Row],[Product_ID]], Dim_Supply_Chain[Product_ID], Dim_Supply_Chain[Base_Shipping_Cost_USD], 2500)</f>
        <v>2109</v>
      </c>
      <c r="J255" s="2">
        <f>_xlfn.XLOOKUP(Fact_Sales_Orders[[#This Row],[Clean_Order_Date]], Dim_FX_Rates[Date], Dim_FX_Rates[Baseline_Rate], 1.05, -1)</f>
        <v>1.1825000000000001</v>
      </c>
      <c r="K255" s="2">
        <f>Fact_Sales_Orders[[#This Row],[Total_Base_COGS_EUR]] * Fact_Sales_Orders[[#This Row],[Order_FX_Rate]]</f>
        <v>1065445.5075000001</v>
      </c>
      <c r="L255" s="3">
        <f>Fact_Sales_Orders[[#This Row],[Base_Shipping_USD]] * Fact_Sales_Orders[[#This Row],[Quantity_Sold]]</f>
        <v>1474191</v>
      </c>
      <c r="M255" s="3">
        <f>Fact_Sales_Orders[[#This Row],[Base_Revenue_USD]] - Fact_Sales_Orders[[#This Row],[Total_COGS_USD]] - Fact_Sales_Orders[[#This Row],[Total_Freight_USD]]</f>
        <v>1625367.3624999998</v>
      </c>
      <c r="N255" s="6">
        <f>IFERROR(Fact_Sales_Orders[[#This Row],[Net_Profit_USD]] / Fact_Sales_Orders[[#This Row],[Base_Revenue_USD]], 0)</f>
        <v>0.39024390210230459</v>
      </c>
    </row>
    <row r="256" spans="1:14" x14ac:dyDescent="0.3">
      <c r="A256" t="s">
        <v>294</v>
      </c>
      <c r="B256" s="1">
        <v>45875</v>
      </c>
      <c r="C256" s="4" t="s">
        <v>13</v>
      </c>
      <c r="D256" t="s">
        <v>40</v>
      </c>
      <c r="E256" s="3">
        <v>905</v>
      </c>
      <c r="F256" s="3">
        <v>7530315.5700000003</v>
      </c>
      <c r="G256" s="3">
        <f>_xlfn.XLOOKUP(
D256,
Dim_Products_COGS[Product_ID],
Dim_Products_COGS[Base_COGS_EUR],
0
)</f>
        <v>3908</v>
      </c>
      <c r="H256" s="3">
        <f>Fact_Sales_Orders[[#This Row],[Unit_COGS_EUR]] * Fact_Sales_Orders[[#This Row],[Quantity_Sold]]</f>
        <v>3536740</v>
      </c>
      <c r="I256" s="3">
        <f>_xlfn.XLOOKUP(Fact_Sales_Orders[[#This Row],[Product_ID]], Dim_Supply_Chain[Product_ID], Dim_Supply_Chain[Base_Shipping_Cost_USD], 2500)</f>
        <v>2109</v>
      </c>
      <c r="J256" s="2">
        <f>_xlfn.XLOOKUP(Fact_Sales_Orders[[#This Row],[Clean_Order_Date]], Dim_FX_Rates[Date], Dim_FX_Rates[Baseline_Rate], 1.05, -1)</f>
        <v>0.72770000000000001</v>
      </c>
      <c r="K256" s="2">
        <f>Fact_Sales_Orders[[#This Row],[Total_Base_COGS_EUR]] * Fact_Sales_Orders[[#This Row],[Order_FX_Rate]]</f>
        <v>2573685.6979999999</v>
      </c>
      <c r="L256" s="3">
        <f>Fact_Sales_Orders[[#This Row],[Base_Shipping_USD]] * Fact_Sales_Orders[[#This Row],[Quantity_Sold]]</f>
        <v>1908645</v>
      </c>
      <c r="M256" s="3">
        <f>Fact_Sales_Orders[[#This Row],[Base_Revenue_USD]] - Fact_Sales_Orders[[#This Row],[Total_COGS_USD]] - Fact_Sales_Orders[[#This Row],[Total_Freight_USD]]</f>
        <v>3047984.8720000004</v>
      </c>
      <c r="N256" s="6">
        <f>IFERROR(Fact_Sales_Orders[[#This Row],[Net_Profit_USD]] / Fact_Sales_Orders[[#This Row],[Base_Revenue_USD]], 0)</f>
        <v>0.40476190455322447</v>
      </c>
    </row>
    <row r="257" spans="1:14" x14ac:dyDescent="0.3">
      <c r="A257" t="s">
        <v>295</v>
      </c>
      <c r="B257" s="1">
        <v>45742</v>
      </c>
      <c r="C257" s="4" t="s">
        <v>13</v>
      </c>
      <c r="D257" t="s">
        <v>92</v>
      </c>
      <c r="E257" s="3">
        <v>221</v>
      </c>
      <c r="F257" s="3">
        <v>1669342.97</v>
      </c>
      <c r="G257" s="3">
        <f>_xlfn.XLOOKUP(
D257,
Dim_Products_COGS[Product_ID],
Dim_Products_COGS[Base_COGS_EUR],
0
)</f>
        <v>3211</v>
      </c>
      <c r="H257" s="3">
        <f>Fact_Sales_Orders[[#This Row],[Unit_COGS_EUR]] * Fact_Sales_Orders[[#This Row],[Quantity_Sold]]</f>
        <v>709631</v>
      </c>
      <c r="I257" s="3">
        <f>_xlfn.XLOOKUP(Fact_Sales_Orders[[#This Row],[Product_ID]], Dim_Supply_Chain[Product_ID], Dim_Supply_Chain[Base_Shipping_Cost_USD], 2500)</f>
        <v>2109</v>
      </c>
      <c r="J257" s="2">
        <f>_xlfn.XLOOKUP(Fact_Sales_Orders[[#This Row],[Clean_Order_Date]], Dim_FX_Rates[Date], Dim_FX_Rates[Baseline_Rate], 1.05, -1)</f>
        <v>1.2403</v>
      </c>
      <c r="K257" s="2">
        <f>Fact_Sales_Orders[[#This Row],[Total_Base_COGS_EUR]] * Fact_Sales_Orders[[#This Row],[Order_FX_Rate]]</f>
        <v>880155.32929999998</v>
      </c>
      <c r="L257" s="3">
        <f>Fact_Sales_Orders[[#This Row],[Base_Shipping_USD]] * Fact_Sales_Orders[[#This Row],[Quantity_Sold]]</f>
        <v>466089</v>
      </c>
      <c r="M257" s="3">
        <f>Fact_Sales_Orders[[#This Row],[Base_Revenue_USD]] - Fact_Sales_Orders[[#This Row],[Total_COGS_USD]] - Fact_Sales_Orders[[#This Row],[Total_Freight_USD]]</f>
        <v>323098.64069999999</v>
      </c>
      <c r="N257" s="6">
        <f>IFERROR(Fact_Sales_Orders[[#This Row],[Net_Profit_USD]] / Fact_Sales_Orders[[#This Row],[Base_Revenue_USD]], 0)</f>
        <v>0.19354838790257703</v>
      </c>
    </row>
    <row r="258" spans="1:14" x14ac:dyDescent="0.3">
      <c r="A258" t="s">
        <v>296</v>
      </c>
      <c r="B258" s="1">
        <v>46075</v>
      </c>
      <c r="C258" s="4" t="s">
        <v>13</v>
      </c>
      <c r="D258" t="s">
        <v>69</v>
      </c>
      <c r="E258" s="3">
        <v>814</v>
      </c>
      <c r="F258" s="3">
        <v>7714657.1500000004</v>
      </c>
      <c r="G258" s="3">
        <f>_xlfn.XLOOKUP(
D258,
Dim_Products_COGS[Product_ID],
Dim_Products_COGS[Base_COGS_EUR],
0
)</f>
        <v>3901</v>
      </c>
      <c r="H258" s="3">
        <f>Fact_Sales_Orders[[#This Row],[Unit_COGS_EUR]] * Fact_Sales_Orders[[#This Row],[Quantity_Sold]]</f>
        <v>3175414</v>
      </c>
      <c r="I258" s="3">
        <f>_xlfn.XLOOKUP(Fact_Sales_Orders[[#This Row],[Product_ID]], Dim_Supply_Chain[Product_ID], Dim_Supply_Chain[Base_Shipping_Cost_USD], 2500)</f>
        <v>2109</v>
      </c>
      <c r="J258" s="2">
        <f>_xlfn.XLOOKUP(Fact_Sales_Orders[[#This Row],[Clean_Order_Date]], Dim_FX_Rates[Date], Dim_FX_Rates[Baseline_Rate], 1.05, -1)</f>
        <v>1.3427</v>
      </c>
      <c r="K258" s="2">
        <f>Fact_Sales_Orders[[#This Row],[Total_Base_COGS_EUR]] * Fact_Sales_Orders[[#This Row],[Order_FX_Rate]]</f>
        <v>4263628.3777999999</v>
      </c>
      <c r="L258" s="3">
        <f>Fact_Sales_Orders[[#This Row],[Base_Shipping_USD]] * Fact_Sales_Orders[[#This Row],[Quantity_Sold]]</f>
        <v>1716726</v>
      </c>
      <c r="M258" s="3">
        <f>Fact_Sales_Orders[[#This Row],[Base_Revenue_USD]] - Fact_Sales_Orders[[#This Row],[Total_COGS_USD]] - Fact_Sales_Orders[[#This Row],[Total_Freight_USD]]</f>
        <v>1734302.7722000005</v>
      </c>
      <c r="N258" s="6">
        <f>IFERROR(Fact_Sales_Orders[[#This Row],[Net_Profit_USD]] / Fact_Sales_Orders[[#This Row],[Base_Revenue_USD]], 0)</f>
        <v>0.22480620181546246</v>
      </c>
    </row>
    <row r="259" spans="1:14" x14ac:dyDescent="0.3">
      <c r="A259" t="s">
        <v>297</v>
      </c>
      <c r="B259" s="1">
        <v>45799</v>
      </c>
      <c r="C259" s="4" t="s">
        <v>13</v>
      </c>
      <c r="D259" t="s">
        <v>19</v>
      </c>
      <c r="E259" s="3">
        <v>159</v>
      </c>
      <c r="F259" s="3">
        <v>606689.74</v>
      </c>
      <c r="G259" s="3">
        <f>_xlfn.XLOOKUP(
D259,
Dim_Products_COGS[Product_ID],
Dim_Products_COGS[Base_COGS_EUR],
0
)</f>
        <v>374</v>
      </c>
      <c r="H259" s="3">
        <f>Fact_Sales_Orders[[#This Row],[Unit_COGS_EUR]] * Fact_Sales_Orders[[#This Row],[Quantity_Sold]]</f>
        <v>59466</v>
      </c>
      <c r="I259" s="3">
        <f>_xlfn.XLOOKUP(Fact_Sales_Orders[[#This Row],[Product_ID]], Dim_Supply_Chain[Product_ID], Dim_Supply_Chain[Base_Shipping_Cost_USD], 2500)</f>
        <v>1165</v>
      </c>
      <c r="J259" s="2">
        <f>_xlfn.XLOOKUP(Fact_Sales_Orders[[#This Row],[Clean_Order_Date]], Dim_FX_Rates[Date], Dim_FX_Rates[Baseline_Rate], 1.05, -1)</f>
        <v>1.3012999999999999</v>
      </c>
      <c r="K259" s="2">
        <f>Fact_Sales_Orders[[#This Row],[Total_Base_COGS_EUR]] * Fact_Sales_Orders[[#This Row],[Order_FX_Rate]]</f>
        <v>77383.10579999999</v>
      </c>
      <c r="L259" s="3">
        <f>Fact_Sales_Orders[[#This Row],[Base_Shipping_USD]] * Fact_Sales_Orders[[#This Row],[Quantity_Sold]]</f>
        <v>185235</v>
      </c>
      <c r="M259" s="3">
        <f>Fact_Sales_Orders[[#This Row],[Base_Revenue_USD]] - Fact_Sales_Orders[[#This Row],[Total_COGS_USD]] - Fact_Sales_Orders[[#This Row],[Total_Freight_USD]]</f>
        <v>344071.63419999997</v>
      </c>
      <c r="N259" s="6">
        <f>IFERROR(Fact_Sales_Orders[[#This Row],[Net_Profit_USD]] / Fact_Sales_Orders[[#This Row],[Base_Revenue_USD]], 0)</f>
        <v>0.56712947576796002</v>
      </c>
    </row>
    <row r="260" spans="1:14" x14ac:dyDescent="0.3">
      <c r="A260" t="s">
        <v>298</v>
      </c>
      <c r="B260" s="1">
        <v>45769</v>
      </c>
      <c r="C260" s="4" t="s">
        <v>13</v>
      </c>
      <c r="D260" t="s">
        <v>102</v>
      </c>
      <c r="E260" s="3">
        <v>284</v>
      </c>
      <c r="F260" s="3">
        <v>1763563.89</v>
      </c>
      <c r="G260" s="3">
        <f>_xlfn.XLOOKUP(
D260,
Dim_Products_COGS[Product_ID],
Dim_Products_COGS[Base_COGS_EUR],
0
)</f>
        <v>2418</v>
      </c>
      <c r="H260" s="3">
        <f>Fact_Sales_Orders[[#This Row],[Unit_COGS_EUR]] * Fact_Sales_Orders[[#This Row],[Quantity_Sold]]</f>
        <v>686712</v>
      </c>
      <c r="I260" s="3">
        <f>_xlfn.XLOOKUP(Fact_Sales_Orders[[#This Row],[Product_ID]], Dim_Supply_Chain[Product_ID], Dim_Supply_Chain[Base_Shipping_Cost_USD], 2500)</f>
        <v>2109</v>
      </c>
      <c r="J260" s="2">
        <f>_xlfn.XLOOKUP(Fact_Sales_Orders[[#This Row],[Clean_Order_Date]], Dim_FX_Rates[Date], Dim_FX_Rates[Baseline_Rate], 1.05, -1)</f>
        <v>1.2157</v>
      </c>
      <c r="K260" s="2">
        <f>Fact_Sales_Orders[[#This Row],[Total_Base_COGS_EUR]] * Fact_Sales_Orders[[#This Row],[Order_FX_Rate]]</f>
        <v>834835.77839999995</v>
      </c>
      <c r="L260" s="3">
        <f>Fact_Sales_Orders[[#This Row],[Base_Shipping_USD]] * Fact_Sales_Orders[[#This Row],[Quantity_Sold]]</f>
        <v>598956</v>
      </c>
      <c r="M260" s="3">
        <f>Fact_Sales_Orders[[#This Row],[Base_Revenue_USD]] - Fact_Sales_Orders[[#This Row],[Total_COGS_USD]] - Fact_Sales_Orders[[#This Row],[Total_Freight_USD]]</f>
        <v>329772.11159999995</v>
      </c>
      <c r="N260" s="6">
        <f>IFERROR(Fact_Sales_Orders[[#This Row],[Net_Profit_USD]] / Fact_Sales_Orders[[#This Row],[Base_Revenue_USD]], 0)</f>
        <v>0.18699187110255472</v>
      </c>
    </row>
    <row r="261" spans="1:14" x14ac:dyDescent="0.3">
      <c r="A261" t="s">
        <v>299</v>
      </c>
      <c r="B261" s="1">
        <v>45830</v>
      </c>
      <c r="C261" s="4" t="s">
        <v>13</v>
      </c>
      <c r="D261" t="s">
        <v>35</v>
      </c>
      <c r="E261" s="3">
        <v>882</v>
      </c>
      <c r="F261" s="3">
        <v>4676757.4000000004</v>
      </c>
      <c r="G261" s="3">
        <f>_xlfn.XLOOKUP(
D261,
Dim_Products_COGS[Product_ID],
Dim_Products_COGS[Base_COGS_EUR],
0
)</f>
        <v>1530</v>
      </c>
      <c r="H261" s="3">
        <f>Fact_Sales_Orders[[#This Row],[Unit_COGS_EUR]] * Fact_Sales_Orders[[#This Row],[Quantity_Sold]]</f>
        <v>1349460</v>
      </c>
      <c r="I261" s="3">
        <f>_xlfn.XLOOKUP(Fact_Sales_Orders[[#This Row],[Product_ID]], Dim_Supply_Chain[Product_ID], Dim_Supply_Chain[Base_Shipping_Cost_USD], 2500)</f>
        <v>2109</v>
      </c>
      <c r="J261" s="2">
        <f>_xlfn.XLOOKUP(Fact_Sales_Orders[[#This Row],[Clean_Order_Date]], Dim_FX_Rates[Date], Dim_FX_Rates[Baseline_Rate], 1.05, -1)</f>
        <v>0.88670000000000004</v>
      </c>
      <c r="K261" s="2">
        <f>Fact_Sales_Orders[[#This Row],[Total_Base_COGS_EUR]] * Fact_Sales_Orders[[#This Row],[Order_FX_Rate]]</f>
        <v>1196566.182</v>
      </c>
      <c r="L261" s="3">
        <f>Fact_Sales_Orders[[#This Row],[Base_Shipping_USD]] * Fact_Sales_Orders[[#This Row],[Quantity_Sold]]</f>
        <v>1860138</v>
      </c>
      <c r="M261" s="3">
        <f>Fact_Sales_Orders[[#This Row],[Base_Revenue_USD]] - Fact_Sales_Orders[[#This Row],[Total_COGS_USD]] - Fact_Sales_Orders[[#This Row],[Total_Freight_USD]]</f>
        <v>1620053.2180000003</v>
      </c>
      <c r="N261" s="6">
        <f>IFERROR(Fact_Sales_Orders[[#This Row],[Net_Profit_USD]] / Fact_Sales_Orders[[#This Row],[Base_Revenue_USD]], 0)</f>
        <v>0.34640522897339088</v>
      </c>
    </row>
    <row r="262" spans="1:14" x14ac:dyDescent="0.3">
      <c r="A262" t="s">
        <v>300</v>
      </c>
      <c r="B262" s="1">
        <v>46098</v>
      </c>
      <c r="C262" s="4" t="s">
        <v>13</v>
      </c>
      <c r="D262" t="s">
        <v>102</v>
      </c>
      <c r="E262" s="3">
        <v>82</v>
      </c>
      <c r="F262" s="3">
        <v>770156.94</v>
      </c>
      <c r="G262" s="3">
        <f>_xlfn.XLOOKUP(
D262,
Dim_Products_COGS[Product_ID],
Dim_Products_COGS[Base_COGS_EUR],
0
)</f>
        <v>2418</v>
      </c>
      <c r="H262" s="3">
        <f>Fact_Sales_Orders[[#This Row],[Unit_COGS_EUR]] * Fact_Sales_Orders[[#This Row],[Quantity_Sold]]</f>
        <v>198276</v>
      </c>
      <c r="I262" s="3">
        <f>_xlfn.XLOOKUP(Fact_Sales_Orders[[#This Row],[Product_ID]], Dim_Supply_Chain[Product_ID], Dim_Supply_Chain[Base_Shipping_Cost_USD], 2500)</f>
        <v>2109</v>
      </c>
      <c r="J262" s="2">
        <f>_xlfn.XLOOKUP(Fact_Sales_Orders[[#This Row],[Clean_Order_Date]], Dim_FX_Rates[Date], Dim_FX_Rates[Baseline_Rate], 1.05, -1)</f>
        <v>1.4537</v>
      </c>
      <c r="K262" s="2">
        <f>Fact_Sales_Orders[[#This Row],[Total_Base_COGS_EUR]] * Fact_Sales_Orders[[#This Row],[Order_FX_Rate]]</f>
        <v>288233.82120000001</v>
      </c>
      <c r="L262" s="3">
        <f>Fact_Sales_Orders[[#This Row],[Base_Shipping_USD]] * Fact_Sales_Orders[[#This Row],[Quantity_Sold]]</f>
        <v>172938</v>
      </c>
      <c r="M262" s="3">
        <f>Fact_Sales_Orders[[#This Row],[Base_Revenue_USD]] - Fact_Sales_Orders[[#This Row],[Total_COGS_USD]] - Fact_Sales_Orders[[#This Row],[Total_Freight_USD]]</f>
        <v>308985.11879999994</v>
      </c>
      <c r="N262" s="6">
        <f>IFERROR(Fact_Sales_Orders[[#This Row],[Net_Profit_USD]] / Fact_Sales_Orders[[#This Row],[Base_Revenue_USD]], 0)</f>
        <v>0.40119760369879931</v>
      </c>
    </row>
    <row r="263" spans="1:14" x14ac:dyDescent="0.3">
      <c r="A263" t="s">
        <v>301</v>
      </c>
      <c r="B263" s="1">
        <v>46009</v>
      </c>
      <c r="C263" s="4" t="s">
        <v>13</v>
      </c>
      <c r="D263" t="s">
        <v>172</v>
      </c>
      <c r="E263" s="3">
        <v>928</v>
      </c>
      <c r="F263" s="3">
        <v>8580629.1500000004</v>
      </c>
      <c r="G263" s="3">
        <f>_xlfn.XLOOKUP(
D263,
Dim_Products_COGS[Product_ID],
Dim_Products_COGS[Base_COGS_EUR],
0
)</f>
        <v>3677</v>
      </c>
      <c r="H263" s="3">
        <f>Fact_Sales_Orders[[#This Row],[Unit_COGS_EUR]] * Fact_Sales_Orders[[#This Row],[Quantity_Sold]]</f>
        <v>3412256</v>
      </c>
      <c r="I263" s="3">
        <f>_xlfn.XLOOKUP(Fact_Sales_Orders[[#This Row],[Product_ID]], Dim_Supply_Chain[Product_ID], Dim_Supply_Chain[Base_Shipping_Cost_USD], 2500)</f>
        <v>263</v>
      </c>
      <c r="J263" s="2">
        <f>_xlfn.XLOOKUP(Fact_Sales_Orders[[#This Row],[Clean_Order_Date]], Dim_FX_Rates[Date], Dim_FX_Rates[Baseline_Rate], 1.05, -1)</f>
        <v>1.198</v>
      </c>
      <c r="K263" s="2">
        <f>Fact_Sales_Orders[[#This Row],[Total_Base_COGS_EUR]] * Fact_Sales_Orders[[#This Row],[Order_FX_Rate]]</f>
        <v>4087882.6879999996</v>
      </c>
      <c r="L263" s="3">
        <f>Fact_Sales_Orders[[#This Row],[Base_Shipping_USD]] * Fact_Sales_Orders[[#This Row],[Quantity_Sold]]</f>
        <v>244064</v>
      </c>
      <c r="M263" s="3">
        <f>Fact_Sales_Orders[[#This Row],[Base_Revenue_USD]] - Fact_Sales_Orders[[#This Row],[Total_COGS_USD]] - Fact_Sales_Orders[[#This Row],[Total_Freight_USD]]</f>
        <v>4248682.4620000012</v>
      </c>
      <c r="N263" s="6">
        <f>IFERROR(Fact_Sales_Orders[[#This Row],[Net_Profit_USD]] / Fact_Sales_Orders[[#This Row],[Base_Revenue_USD]], 0)</f>
        <v>0.49514812815328363</v>
      </c>
    </row>
    <row r="264" spans="1:14" x14ac:dyDescent="0.3">
      <c r="A264" t="s">
        <v>302</v>
      </c>
      <c r="B264" s="1">
        <v>45799</v>
      </c>
      <c r="C264" s="4" t="s">
        <v>13</v>
      </c>
      <c r="D264" t="s">
        <v>14</v>
      </c>
      <c r="E264" s="3">
        <v>625</v>
      </c>
      <c r="F264" s="3">
        <v>4350281.46</v>
      </c>
      <c r="G264" s="3">
        <f>_xlfn.XLOOKUP(
D264,
Dim_Products_COGS[Product_ID],
Dim_Products_COGS[Base_COGS_EUR],
0
)</f>
        <v>2401</v>
      </c>
      <c r="H264" s="3">
        <f>Fact_Sales_Orders[[#This Row],[Unit_COGS_EUR]] * Fact_Sales_Orders[[#This Row],[Quantity_Sold]]</f>
        <v>1500625</v>
      </c>
      <c r="I264" s="3">
        <f>_xlfn.XLOOKUP(Fact_Sales_Orders[[#This Row],[Product_ID]], Dim_Supply_Chain[Product_ID], Dim_Supply_Chain[Base_Shipping_Cost_USD], 2500)</f>
        <v>2109</v>
      </c>
      <c r="J264" s="2">
        <f>_xlfn.XLOOKUP(Fact_Sales_Orders[[#This Row],[Clean_Order_Date]], Dim_FX_Rates[Date], Dim_FX_Rates[Baseline_Rate], 1.05, -1)</f>
        <v>1.3012999999999999</v>
      </c>
      <c r="K264" s="2">
        <f>Fact_Sales_Orders[[#This Row],[Total_Base_COGS_EUR]] * Fact_Sales_Orders[[#This Row],[Order_FX_Rate]]</f>
        <v>1952763.3124999998</v>
      </c>
      <c r="L264" s="3">
        <f>Fact_Sales_Orders[[#This Row],[Base_Shipping_USD]] * Fact_Sales_Orders[[#This Row],[Quantity_Sold]]</f>
        <v>1318125</v>
      </c>
      <c r="M264" s="3">
        <f>Fact_Sales_Orders[[#This Row],[Base_Revenue_USD]] - Fact_Sales_Orders[[#This Row],[Total_COGS_USD]] - Fact_Sales_Orders[[#This Row],[Total_Freight_USD]]</f>
        <v>1079393.1475</v>
      </c>
      <c r="N264" s="6">
        <f>IFERROR(Fact_Sales_Orders[[#This Row],[Net_Profit_USD]] / Fact_Sales_Orders[[#This Row],[Base_Revenue_USD]], 0)</f>
        <v>0.2481203015080316</v>
      </c>
    </row>
    <row r="265" spans="1:14" x14ac:dyDescent="0.3">
      <c r="A265" t="s">
        <v>303</v>
      </c>
      <c r="B265" s="1">
        <v>45845</v>
      </c>
      <c r="C265" s="4" t="s">
        <v>13</v>
      </c>
      <c r="D265" t="s">
        <v>69</v>
      </c>
      <c r="E265" s="3">
        <v>492</v>
      </c>
      <c r="F265" s="3">
        <v>5564492.3499999996</v>
      </c>
      <c r="G265" s="3">
        <f>_xlfn.XLOOKUP(
D265,
Dim_Products_COGS[Product_ID],
Dim_Products_COGS[Base_COGS_EUR],
0
)</f>
        <v>3901</v>
      </c>
      <c r="H265" s="3">
        <f>Fact_Sales_Orders[[#This Row],[Unit_COGS_EUR]] * Fact_Sales_Orders[[#This Row],[Quantity_Sold]]</f>
        <v>1919292</v>
      </c>
      <c r="I265" s="3">
        <f>_xlfn.XLOOKUP(Fact_Sales_Orders[[#This Row],[Product_ID]], Dim_Supply_Chain[Product_ID], Dim_Supply_Chain[Base_Shipping_Cost_USD], 2500)</f>
        <v>2109</v>
      </c>
      <c r="J265" s="2">
        <f>_xlfn.XLOOKUP(Fact_Sales_Orders[[#This Row],[Clean_Order_Date]], Dim_FX_Rates[Date], Dim_FX_Rates[Baseline_Rate], 1.05, -1)</f>
        <v>1.2272000000000001</v>
      </c>
      <c r="K265" s="2">
        <f>Fact_Sales_Orders[[#This Row],[Total_Base_COGS_EUR]] * Fact_Sales_Orders[[#This Row],[Order_FX_Rate]]</f>
        <v>2355355.1424000002</v>
      </c>
      <c r="L265" s="3">
        <f>Fact_Sales_Orders[[#This Row],[Base_Shipping_USD]] * Fact_Sales_Orders[[#This Row],[Quantity_Sold]]</f>
        <v>1037628</v>
      </c>
      <c r="M265" s="3">
        <f>Fact_Sales_Orders[[#This Row],[Base_Revenue_USD]] - Fact_Sales_Orders[[#This Row],[Total_COGS_USD]] - Fact_Sales_Orders[[#This Row],[Total_Freight_USD]]</f>
        <v>2171509.2075999994</v>
      </c>
      <c r="N265" s="6">
        <f>IFERROR(Fact_Sales_Orders[[#This Row],[Net_Profit_USD]] / Fact_Sales_Orders[[#This Row],[Base_Revenue_USD]], 0)</f>
        <v>0.39024390205155002</v>
      </c>
    </row>
    <row r="266" spans="1:14" x14ac:dyDescent="0.3">
      <c r="A266" t="s">
        <v>304</v>
      </c>
      <c r="B266" s="1">
        <v>45932</v>
      </c>
      <c r="C266" s="4" t="s">
        <v>13</v>
      </c>
      <c r="D266" t="s">
        <v>45</v>
      </c>
      <c r="E266" s="3">
        <v>95</v>
      </c>
      <c r="F266" s="3">
        <v>977433.44</v>
      </c>
      <c r="G266" s="3">
        <f>_xlfn.XLOOKUP(
D266,
Dim_Products_COGS[Product_ID],
Dim_Products_COGS[Base_COGS_EUR],
0
)</f>
        <v>4853</v>
      </c>
      <c r="H266" s="3">
        <f>Fact_Sales_Orders[[#This Row],[Unit_COGS_EUR]] * Fact_Sales_Orders[[#This Row],[Quantity_Sold]]</f>
        <v>461035</v>
      </c>
      <c r="I266" s="3">
        <f>_xlfn.XLOOKUP(Fact_Sales_Orders[[#This Row],[Product_ID]], Dim_Supply_Chain[Product_ID], Dim_Supply_Chain[Base_Shipping_Cost_USD], 2500)</f>
        <v>1974</v>
      </c>
      <c r="J266" s="2">
        <f>_xlfn.XLOOKUP(Fact_Sales_Orders[[#This Row],[Clean_Order_Date]], Dim_FX_Rates[Date], Dim_FX_Rates[Baseline_Rate], 1.05, -1)</f>
        <v>0.95109999999999995</v>
      </c>
      <c r="K266" s="2">
        <f>Fact_Sales_Orders[[#This Row],[Total_Base_COGS_EUR]] * Fact_Sales_Orders[[#This Row],[Order_FX_Rate]]</f>
        <v>438490.3885</v>
      </c>
      <c r="L266" s="3">
        <f>Fact_Sales_Orders[[#This Row],[Base_Shipping_USD]] * Fact_Sales_Orders[[#This Row],[Quantity_Sold]]</f>
        <v>187530</v>
      </c>
      <c r="M266" s="3">
        <f>Fact_Sales_Orders[[#This Row],[Base_Revenue_USD]] - Fact_Sales_Orders[[#This Row],[Total_COGS_USD]] - Fact_Sales_Orders[[#This Row],[Total_Freight_USD]]</f>
        <v>351413.05149999994</v>
      </c>
      <c r="N266" s="6">
        <f>IFERROR(Fact_Sales_Orders[[#This Row],[Net_Profit_USD]] / Fact_Sales_Orders[[#This Row],[Base_Revenue_USD]], 0)</f>
        <v>0.35952632385894223</v>
      </c>
    </row>
    <row r="267" spans="1:14" x14ac:dyDescent="0.3">
      <c r="A267" t="s">
        <v>305</v>
      </c>
      <c r="B267" s="1">
        <v>46129</v>
      </c>
      <c r="C267" s="4" t="s">
        <v>13</v>
      </c>
      <c r="D267" t="s">
        <v>14</v>
      </c>
      <c r="E267" s="3">
        <v>344</v>
      </c>
      <c r="F267" s="3">
        <v>1708817.62</v>
      </c>
      <c r="G267" s="3">
        <f>_xlfn.XLOOKUP(
D267,
Dim_Products_COGS[Product_ID],
Dim_Products_COGS[Base_COGS_EUR],
0
)</f>
        <v>2401</v>
      </c>
      <c r="H267" s="3">
        <f>Fact_Sales_Orders[[#This Row],[Unit_COGS_EUR]] * Fact_Sales_Orders[[#This Row],[Quantity_Sold]]</f>
        <v>825944</v>
      </c>
      <c r="I267" s="3">
        <f>_xlfn.XLOOKUP(Fact_Sales_Orders[[#This Row],[Product_ID]], Dim_Supply_Chain[Product_ID], Dim_Supply_Chain[Base_Shipping_Cost_USD], 2500)</f>
        <v>2109</v>
      </c>
      <c r="J267" s="2">
        <f>_xlfn.XLOOKUP(Fact_Sales_Orders[[#This Row],[Clean_Order_Date]], Dim_FX_Rates[Date], Dim_FX_Rates[Baseline_Rate], 1.05, -1)</f>
        <v>0.67720000000000002</v>
      </c>
      <c r="K267" s="2">
        <f>Fact_Sales_Orders[[#This Row],[Total_Base_COGS_EUR]] * Fact_Sales_Orders[[#This Row],[Order_FX_Rate]]</f>
        <v>559329.27679999999</v>
      </c>
      <c r="L267" s="3">
        <f>Fact_Sales_Orders[[#This Row],[Base_Shipping_USD]] * Fact_Sales_Orders[[#This Row],[Quantity_Sold]]</f>
        <v>725496</v>
      </c>
      <c r="M267" s="3">
        <f>Fact_Sales_Orders[[#This Row],[Base_Revenue_USD]] - Fact_Sales_Orders[[#This Row],[Total_COGS_USD]] - Fact_Sales_Orders[[#This Row],[Total_Freight_USD]]</f>
        <v>423992.3432</v>
      </c>
      <c r="N267" s="6">
        <f>IFERROR(Fact_Sales_Orders[[#This Row],[Net_Profit_USD]] / Fact_Sales_Orders[[#This Row],[Base_Revenue_USD]], 0)</f>
        <v>0.24812030156851964</v>
      </c>
    </row>
    <row r="268" spans="1:14" x14ac:dyDescent="0.3">
      <c r="A268" t="s">
        <v>306</v>
      </c>
      <c r="B268" s="1">
        <v>45686</v>
      </c>
      <c r="C268" s="4" t="s">
        <v>13</v>
      </c>
      <c r="D268" t="s">
        <v>27</v>
      </c>
      <c r="E268" s="3">
        <v>22</v>
      </c>
      <c r="F268" s="3">
        <v>185721.60000000001</v>
      </c>
      <c r="G268" s="3">
        <f>_xlfn.XLOOKUP(
D268,
Dim_Products_COGS[Product_ID],
Dim_Products_COGS[Base_COGS_EUR],
0
)</f>
        <v>3506</v>
      </c>
      <c r="H268" s="3">
        <f>Fact_Sales_Orders[[#This Row],[Unit_COGS_EUR]] * Fact_Sales_Orders[[#This Row],[Quantity_Sold]]</f>
        <v>77132</v>
      </c>
      <c r="I268" s="3">
        <f>_xlfn.XLOOKUP(Fact_Sales_Orders[[#This Row],[Product_ID]], Dim_Supply_Chain[Product_ID], Dim_Supply_Chain[Base_Shipping_Cost_USD], 2500)</f>
        <v>2109</v>
      </c>
      <c r="J268" s="2">
        <f>_xlfn.XLOOKUP(Fact_Sales_Orders[[#This Row],[Clean_Order_Date]], Dim_FX_Rates[Date], Dim_FX_Rates[Baseline_Rate], 1.05, -1)</f>
        <v>1.3721000000000001</v>
      </c>
      <c r="K268" s="2">
        <f>Fact_Sales_Orders[[#This Row],[Total_Base_COGS_EUR]] * Fact_Sales_Orders[[#This Row],[Order_FX_Rate]]</f>
        <v>105832.8172</v>
      </c>
      <c r="L268" s="3">
        <f>Fact_Sales_Orders[[#This Row],[Base_Shipping_USD]] * Fact_Sales_Orders[[#This Row],[Quantity_Sold]]</f>
        <v>46398</v>
      </c>
      <c r="M268" s="3">
        <f>Fact_Sales_Orders[[#This Row],[Base_Revenue_USD]] - Fact_Sales_Orders[[#This Row],[Total_COGS_USD]] - Fact_Sales_Orders[[#This Row],[Total_Freight_USD]]</f>
        <v>33490.782800000001</v>
      </c>
      <c r="N268" s="6">
        <f>IFERROR(Fact_Sales_Orders[[#This Row],[Net_Profit_USD]] / Fact_Sales_Orders[[#This Row],[Base_Revenue_USD]], 0)</f>
        <v>0.18032788216341017</v>
      </c>
    </row>
    <row r="269" spans="1:14" x14ac:dyDescent="0.3">
      <c r="A269" t="s">
        <v>307</v>
      </c>
      <c r="B269" s="1">
        <v>45743</v>
      </c>
      <c r="C269" s="4" t="s">
        <v>13</v>
      </c>
      <c r="D269" t="s">
        <v>21</v>
      </c>
      <c r="E269" s="3">
        <v>809</v>
      </c>
      <c r="F269" s="3">
        <v>2906529.51</v>
      </c>
      <c r="G269" s="3">
        <f>_xlfn.XLOOKUP(
D269,
Dim_Products_COGS[Product_ID],
Dim_Products_COGS[Base_COGS_EUR],
0
)</f>
        <v>545</v>
      </c>
      <c r="H269" s="3">
        <f>Fact_Sales_Orders[[#This Row],[Unit_COGS_EUR]] * Fact_Sales_Orders[[#This Row],[Quantity_Sold]]</f>
        <v>440905</v>
      </c>
      <c r="I269" s="3">
        <f>_xlfn.XLOOKUP(Fact_Sales_Orders[[#This Row],[Product_ID]], Dim_Supply_Chain[Product_ID], Dim_Supply_Chain[Base_Shipping_Cost_USD], 2500)</f>
        <v>2109</v>
      </c>
      <c r="J269" s="2">
        <f>_xlfn.XLOOKUP(Fact_Sales_Orders[[#This Row],[Clean_Order_Date]], Dim_FX_Rates[Date], Dim_FX_Rates[Baseline_Rate], 1.05, -1)</f>
        <v>1.2404999999999999</v>
      </c>
      <c r="K269" s="2">
        <f>Fact_Sales_Orders[[#This Row],[Total_Base_COGS_EUR]] * Fact_Sales_Orders[[#This Row],[Order_FX_Rate]]</f>
        <v>546942.65249999997</v>
      </c>
      <c r="L269" s="3">
        <f>Fact_Sales_Orders[[#This Row],[Base_Shipping_USD]] * Fact_Sales_Orders[[#This Row],[Quantity_Sold]]</f>
        <v>1706181</v>
      </c>
      <c r="M269" s="3">
        <f>Fact_Sales_Orders[[#This Row],[Base_Revenue_USD]] - Fact_Sales_Orders[[#This Row],[Total_COGS_USD]] - Fact_Sales_Orders[[#This Row],[Total_Freight_USD]]</f>
        <v>653405.85749999993</v>
      </c>
      <c r="N269" s="6">
        <f>IFERROR(Fact_Sales_Orders[[#This Row],[Net_Profit_USD]] / Fact_Sales_Orders[[#This Row],[Base_Revenue_USD]], 0)</f>
        <v>0.22480620109031682</v>
      </c>
    </row>
    <row r="270" spans="1:14" x14ac:dyDescent="0.3">
      <c r="A270" t="s">
        <v>308</v>
      </c>
      <c r="B270" s="1">
        <v>45913</v>
      </c>
      <c r="C270" s="4" t="s">
        <v>13</v>
      </c>
      <c r="D270" t="s">
        <v>96</v>
      </c>
      <c r="E270" s="3">
        <v>171</v>
      </c>
      <c r="F270" s="3">
        <v>1852984.97</v>
      </c>
      <c r="G270" s="3">
        <f>_xlfn.XLOOKUP(
D270,
Dim_Products_COGS[Product_ID],
Dim_Products_COGS[Base_COGS_EUR],
0
)</f>
        <v>2914</v>
      </c>
      <c r="H270" s="3">
        <f>Fact_Sales_Orders[[#This Row],[Unit_COGS_EUR]] * Fact_Sales_Orders[[#This Row],[Quantity_Sold]]</f>
        <v>498294</v>
      </c>
      <c r="I270" s="3">
        <f>_xlfn.XLOOKUP(Fact_Sales_Orders[[#This Row],[Product_ID]], Dim_Supply_Chain[Product_ID], Dim_Supply_Chain[Base_Shipping_Cost_USD], 2500)</f>
        <v>2109</v>
      </c>
      <c r="J270" s="2">
        <f>_xlfn.XLOOKUP(Fact_Sales_Orders[[#This Row],[Clean_Order_Date]], Dim_FX_Rates[Date], Dim_FX_Rates[Baseline_Rate], 1.05, -1)</f>
        <v>1.4012</v>
      </c>
      <c r="K270" s="2">
        <f>Fact_Sales_Orders[[#This Row],[Total_Base_COGS_EUR]] * Fact_Sales_Orders[[#This Row],[Order_FX_Rate]]</f>
        <v>698209.55279999995</v>
      </c>
      <c r="L270" s="3">
        <f>Fact_Sales_Orders[[#This Row],[Base_Shipping_USD]] * Fact_Sales_Orders[[#This Row],[Quantity_Sold]]</f>
        <v>360639</v>
      </c>
      <c r="M270" s="3">
        <f>Fact_Sales_Orders[[#This Row],[Base_Revenue_USD]] - Fact_Sales_Orders[[#This Row],[Total_COGS_USD]] - Fact_Sales_Orders[[#This Row],[Total_Freight_USD]]</f>
        <v>794136.41720000003</v>
      </c>
      <c r="N270" s="6">
        <f>IFERROR(Fact_Sales_Orders[[#This Row],[Net_Profit_USD]] / Fact_Sales_Orders[[#This Row],[Base_Revenue_USD]], 0)</f>
        <v>0.42857142937322368</v>
      </c>
    </row>
    <row r="271" spans="1:14" x14ac:dyDescent="0.3">
      <c r="A271" t="s">
        <v>309</v>
      </c>
      <c r="B271" s="1">
        <v>46097</v>
      </c>
      <c r="C271" s="4" t="s">
        <v>13</v>
      </c>
      <c r="D271" t="s">
        <v>11</v>
      </c>
      <c r="E271" s="3">
        <v>493</v>
      </c>
      <c r="F271" s="3">
        <v>2877652.19</v>
      </c>
      <c r="G271" s="3">
        <f>_xlfn.XLOOKUP(
D271,
Dim_Products_COGS[Product_ID],
Dim_Products_COGS[Base_COGS_EUR],
0
)</f>
        <v>2418</v>
      </c>
      <c r="H271" s="3">
        <f>Fact_Sales_Orders[[#This Row],[Unit_COGS_EUR]] * Fact_Sales_Orders[[#This Row],[Quantity_Sold]]</f>
        <v>1192074</v>
      </c>
      <c r="I271" s="3">
        <f>_xlfn.XLOOKUP(Fact_Sales_Orders[[#This Row],[Product_ID]], Dim_Supply_Chain[Product_ID], Dim_Supply_Chain[Base_Shipping_Cost_USD], 2500)</f>
        <v>2109</v>
      </c>
      <c r="J271" s="2">
        <f>_xlfn.XLOOKUP(Fact_Sales_Orders[[#This Row],[Clean_Order_Date]], Dim_FX_Rates[Date], Dim_FX_Rates[Baseline_Rate], 1.05, -1)</f>
        <v>0.99909999999999999</v>
      </c>
      <c r="K271" s="2">
        <f>Fact_Sales_Orders[[#This Row],[Total_Base_COGS_EUR]] * Fact_Sales_Orders[[#This Row],[Order_FX_Rate]]</f>
        <v>1191001.1333999999</v>
      </c>
      <c r="L271" s="3">
        <f>Fact_Sales_Orders[[#This Row],[Base_Shipping_USD]] * Fact_Sales_Orders[[#This Row],[Quantity_Sold]]</f>
        <v>1039737</v>
      </c>
      <c r="M271" s="3">
        <f>Fact_Sales_Orders[[#This Row],[Base_Revenue_USD]] - Fact_Sales_Orders[[#This Row],[Total_COGS_USD]] - Fact_Sales_Orders[[#This Row],[Total_Freight_USD]]</f>
        <v>646914.05660000001</v>
      </c>
      <c r="N271" s="6">
        <f>IFERROR(Fact_Sales_Orders[[#This Row],[Net_Profit_USD]] / Fact_Sales_Orders[[#This Row],[Base_Revenue_USD]], 0)</f>
        <v>0.22480620098845233</v>
      </c>
    </row>
    <row r="272" spans="1:14" x14ac:dyDescent="0.3">
      <c r="A272" t="s">
        <v>310</v>
      </c>
      <c r="B272" s="1">
        <v>45939</v>
      </c>
      <c r="C272" s="4" t="s">
        <v>13</v>
      </c>
      <c r="D272" t="s">
        <v>63</v>
      </c>
      <c r="E272" s="3">
        <v>16</v>
      </c>
      <c r="F272" s="3">
        <v>109709.38</v>
      </c>
      <c r="G272" s="3">
        <f>_xlfn.XLOOKUP(
D272,
Dim_Products_COGS[Product_ID],
Dim_Products_COGS[Base_COGS_EUR],
0
)</f>
        <v>3822</v>
      </c>
      <c r="H272" s="3">
        <f>Fact_Sales_Orders[[#This Row],[Unit_COGS_EUR]] * Fact_Sales_Orders[[#This Row],[Quantity_Sold]]</f>
        <v>61152</v>
      </c>
      <c r="I272" s="3">
        <f>_xlfn.XLOOKUP(Fact_Sales_Orders[[#This Row],[Product_ID]], Dim_Supply_Chain[Product_ID], Dim_Supply_Chain[Base_Shipping_Cost_USD], 2500)</f>
        <v>2109</v>
      </c>
      <c r="J272" s="2">
        <f>_xlfn.XLOOKUP(Fact_Sales_Orders[[#This Row],[Clean_Order_Date]], Dim_FX_Rates[Date], Dim_FX_Rates[Baseline_Rate], 1.05, -1)</f>
        <v>0.79710000000000003</v>
      </c>
      <c r="K272" s="2">
        <f>Fact_Sales_Orders[[#This Row],[Total_Base_COGS_EUR]] * Fact_Sales_Orders[[#This Row],[Order_FX_Rate]]</f>
        <v>48744.2592</v>
      </c>
      <c r="L272" s="3">
        <f>Fact_Sales_Orders[[#This Row],[Base_Shipping_USD]] * Fact_Sales_Orders[[#This Row],[Quantity_Sold]]</f>
        <v>33744</v>
      </c>
      <c r="M272" s="3">
        <f>Fact_Sales_Orders[[#This Row],[Base_Revenue_USD]] - Fact_Sales_Orders[[#This Row],[Total_COGS_USD]] - Fact_Sales_Orders[[#This Row],[Total_Freight_USD]]</f>
        <v>27221.120800000004</v>
      </c>
      <c r="N272" s="6">
        <f>IFERROR(Fact_Sales_Orders[[#This Row],[Net_Profit_USD]] / Fact_Sales_Orders[[#This Row],[Base_Revenue_USD]], 0)</f>
        <v>0.24812026829428807</v>
      </c>
    </row>
    <row r="273" spans="1:14" x14ac:dyDescent="0.3">
      <c r="A273" t="s">
        <v>311</v>
      </c>
      <c r="B273" s="1">
        <v>45763</v>
      </c>
      <c r="C273" s="4" t="s">
        <v>13</v>
      </c>
      <c r="D273" t="s">
        <v>54</v>
      </c>
      <c r="E273" s="3">
        <v>513</v>
      </c>
      <c r="F273" s="3">
        <v>3747098.16</v>
      </c>
      <c r="G273" s="3">
        <f>_xlfn.XLOOKUP(
D273,
Dim_Products_COGS[Product_ID],
Dim_Products_COGS[Base_COGS_EUR],
0
)</f>
        <v>2513</v>
      </c>
      <c r="H273" s="3">
        <f>Fact_Sales_Orders[[#This Row],[Unit_COGS_EUR]] * Fact_Sales_Orders[[#This Row],[Quantity_Sold]]</f>
        <v>1289169</v>
      </c>
      <c r="I273" s="3">
        <f>_xlfn.XLOOKUP(Fact_Sales_Orders[[#This Row],[Product_ID]], Dim_Supply_Chain[Product_ID], Dim_Supply_Chain[Base_Shipping_Cost_USD], 2500)</f>
        <v>2109</v>
      </c>
      <c r="J273" s="2">
        <f>_xlfn.XLOOKUP(Fact_Sales_Orders[[#This Row],[Clean_Order_Date]], Dim_FX_Rates[Date], Dim_FX_Rates[Baseline_Rate], 1.05, -1)</f>
        <v>0.66569999999999996</v>
      </c>
      <c r="K273" s="2">
        <f>Fact_Sales_Orders[[#This Row],[Total_Base_COGS_EUR]] * Fact_Sales_Orders[[#This Row],[Order_FX_Rate]]</f>
        <v>858199.80329999991</v>
      </c>
      <c r="L273" s="3">
        <f>Fact_Sales_Orders[[#This Row],[Base_Shipping_USD]] * Fact_Sales_Orders[[#This Row],[Quantity_Sold]]</f>
        <v>1081917</v>
      </c>
      <c r="M273" s="3">
        <f>Fact_Sales_Orders[[#This Row],[Base_Revenue_USD]] - Fact_Sales_Orders[[#This Row],[Total_COGS_USD]] - Fact_Sales_Orders[[#This Row],[Total_Freight_USD]]</f>
        <v>1806981.3567000004</v>
      </c>
      <c r="N273" s="6">
        <f>IFERROR(Fact_Sales_Orders[[#This Row],[Net_Profit_USD]] / Fact_Sales_Orders[[#This Row],[Base_Revenue_USD]], 0)</f>
        <v>0.48223486002832666</v>
      </c>
    </row>
    <row r="274" spans="1:14" x14ac:dyDescent="0.3">
      <c r="A274" t="s">
        <v>312</v>
      </c>
      <c r="B274" s="1">
        <v>45894</v>
      </c>
      <c r="C274" s="4" t="s">
        <v>13</v>
      </c>
      <c r="D274" t="s">
        <v>27</v>
      </c>
      <c r="E274" s="3">
        <v>22</v>
      </c>
      <c r="F274" s="3">
        <v>221301.52</v>
      </c>
      <c r="G274" s="3">
        <f>_xlfn.XLOOKUP(
D274,
Dim_Products_COGS[Product_ID],
Dim_Products_COGS[Base_COGS_EUR],
0
)</f>
        <v>3506</v>
      </c>
      <c r="H274" s="3">
        <f>Fact_Sales_Orders[[#This Row],[Unit_COGS_EUR]] * Fact_Sales_Orders[[#This Row],[Quantity_Sold]]</f>
        <v>77132</v>
      </c>
      <c r="I274" s="3">
        <f>_xlfn.XLOOKUP(Fact_Sales_Orders[[#This Row],[Product_ID]], Dim_Supply_Chain[Product_ID], Dim_Supply_Chain[Base_Shipping_Cost_USD], 2500)</f>
        <v>2109</v>
      </c>
      <c r="J274" s="2">
        <f>_xlfn.XLOOKUP(Fact_Sales_Orders[[#This Row],[Clean_Order_Date]], Dim_FX_Rates[Date], Dim_FX_Rates[Baseline_Rate], 1.05, -1)</f>
        <v>1.1165</v>
      </c>
      <c r="K274" s="2">
        <f>Fact_Sales_Orders[[#This Row],[Total_Base_COGS_EUR]] * Fact_Sales_Orders[[#This Row],[Order_FX_Rate]]</f>
        <v>86117.877999999997</v>
      </c>
      <c r="L274" s="3">
        <f>Fact_Sales_Orders[[#This Row],[Base_Shipping_USD]] * Fact_Sales_Orders[[#This Row],[Quantity_Sold]]</f>
        <v>46398</v>
      </c>
      <c r="M274" s="3">
        <f>Fact_Sales_Orders[[#This Row],[Base_Revenue_USD]] - Fact_Sales_Orders[[#This Row],[Total_COGS_USD]] - Fact_Sales_Orders[[#This Row],[Total_Freight_USD]]</f>
        <v>88785.641999999993</v>
      </c>
      <c r="N274" s="6">
        <f>IFERROR(Fact_Sales_Orders[[#This Row],[Net_Profit_USD]] / Fact_Sales_Orders[[#This Row],[Base_Revenue_USD]], 0)</f>
        <v>0.40119761491019129</v>
      </c>
    </row>
    <row r="275" spans="1:14" x14ac:dyDescent="0.3">
      <c r="A275" t="s">
        <v>313</v>
      </c>
      <c r="B275" s="1">
        <v>46120</v>
      </c>
      <c r="C275" s="4" t="s">
        <v>13</v>
      </c>
      <c r="D275" t="s">
        <v>172</v>
      </c>
      <c r="E275" s="3">
        <v>936</v>
      </c>
      <c r="F275" s="3">
        <v>5994877.54</v>
      </c>
      <c r="G275" s="3">
        <f>_xlfn.XLOOKUP(
D275,
Dim_Products_COGS[Product_ID],
Dim_Products_COGS[Base_COGS_EUR],
0
)</f>
        <v>3677</v>
      </c>
      <c r="H275" s="3">
        <f>Fact_Sales_Orders[[#This Row],[Unit_COGS_EUR]] * Fact_Sales_Orders[[#This Row],[Quantity_Sold]]</f>
        <v>3441672</v>
      </c>
      <c r="I275" s="3">
        <f>_xlfn.XLOOKUP(Fact_Sales_Orders[[#This Row],[Product_ID]], Dim_Supply_Chain[Product_ID], Dim_Supply_Chain[Base_Shipping_Cost_USD], 2500)</f>
        <v>263</v>
      </c>
      <c r="J275" s="2">
        <f>_xlfn.XLOOKUP(Fact_Sales_Orders[[#This Row],[Clean_Order_Date]], Dim_FX_Rates[Date], Dim_FX_Rates[Baseline_Rate], 1.05, -1)</f>
        <v>0.91510000000000002</v>
      </c>
      <c r="K275" s="2">
        <f>Fact_Sales_Orders[[#This Row],[Total_Base_COGS_EUR]] * Fact_Sales_Orders[[#This Row],[Order_FX_Rate]]</f>
        <v>3149474.0471999999</v>
      </c>
      <c r="L275" s="3">
        <f>Fact_Sales_Orders[[#This Row],[Base_Shipping_USD]] * Fact_Sales_Orders[[#This Row],[Quantity_Sold]]</f>
        <v>246168</v>
      </c>
      <c r="M275" s="3">
        <f>Fact_Sales_Orders[[#This Row],[Base_Revenue_USD]] - Fact_Sales_Orders[[#This Row],[Total_COGS_USD]] - Fact_Sales_Orders[[#This Row],[Total_Freight_USD]]</f>
        <v>2599235.4928000001</v>
      </c>
      <c r="N275" s="6">
        <f>IFERROR(Fact_Sales_Orders[[#This Row],[Net_Profit_USD]] / Fact_Sales_Orders[[#This Row],[Base_Revenue_USD]], 0)</f>
        <v>0.43357607815288252</v>
      </c>
    </row>
    <row r="276" spans="1:14" x14ac:dyDescent="0.3">
      <c r="A276" t="s">
        <v>314</v>
      </c>
      <c r="B276" s="1">
        <v>45664</v>
      </c>
      <c r="C276" s="4" t="s">
        <v>13</v>
      </c>
      <c r="D276" t="s">
        <v>45</v>
      </c>
      <c r="E276" s="3">
        <v>296</v>
      </c>
      <c r="F276" s="3">
        <v>3675688.99</v>
      </c>
      <c r="G276" s="3">
        <f>_xlfn.XLOOKUP(
D276,
Dim_Products_COGS[Product_ID],
Dim_Products_COGS[Base_COGS_EUR],
0
)</f>
        <v>4853</v>
      </c>
      <c r="H276" s="3">
        <f>Fact_Sales_Orders[[#This Row],[Unit_COGS_EUR]] * Fact_Sales_Orders[[#This Row],[Quantity_Sold]]</f>
        <v>1436488</v>
      </c>
      <c r="I276" s="3">
        <f>_xlfn.XLOOKUP(Fact_Sales_Orders[[#This Row],[Product_ID]], Dim_Supply_Chain[Product_ID], Dim_Supply_Chain[Base_Shipping_Cost_USD], 2500)</f>
        <v>1974</v>
      </c>
      <c r="J276" s="2">
        <f>_xlfn.XLOOKUP(Fact_Sales_Orders[[#This Row],[Clean_Order_Date]], Dim_FX_Rates[Date], Dim_FX_Rates[Baseline_Rate], 1.05, -1)</f>
        <v>1.0445</v>
      </c>
      <c r="K276" s="2">
        <f>Fact_Sales_Orders[[#This Row],[Total_Base_COGS_EUR]] * Fact_Sales_Orders[[#This Row],[Order_FX_Rate]]</f>
        <v>1500411.716</v>
      </c>
      <c r="L276" s="3">
        <f>Fact_Sales_Orders[[#This Row],[Base_Shipping_USD]] * Fact_Sales_Orders[[#This Row],[Quantity_Sold]]</f>
        <v>584304</v>
      </c>
      <c r="M276" s="3">
        <f>Fact_Sales_Orders[[#This Row],[Base_Revenue_USD]] - Fact_Sales_Orders[[#This Row],[Total_COGS_USD]] - Fact_Sales_Orders[[#This Row],[Total_Freight_USD]]</f>
        <v>1590973.2740000002</v>
      </c>
      <c r="N276" s="6">
        <f>IFERROR(Fact_Sales_Orders[[#This Row],[Net_Profit_USD]] / Fact_Sales_Orders[[#This Row],[Base_Revenue_USD]], 0)</f>
        <v>0.43283674933553073</v>
      </c>
    </row>
    <row r="277" spans="1:14" x14ac:dyDescent="0.3">
      <c r="A277" t="s">
        <v>315</v>
      </c>
      <c r="B277" s="1">
        <v>45675</v>
      </c>
      <c r="C277" s="4" t="s">
        <v>13</v>
      </c>
      <c r="D277" t="s">
        <v>114</v>
      </c>
      <c r="E277" s="3">
        <v>312</v>
      </c>
      <c r="F277" s="3">
        <v>1949348.35</v>
      </c>
      <c r="G277" s="3">
        <f>_xlfn.XLOOKUP(
D277,
Dim_Products_COGS[Product_ID],
Dim_Products_COGS[Base_COGS_EUR],
0
)</f>
        <v>4420</v>
      </c>
      <c r="H277" s="3">
        <f>Fact_Sales_Orders[[#This Row],[Unit_COGS_EUR]] * Fact_Sales_Orders[[#This Row],[Quantity_Sold]]</f>
        <v>1379040</v>
      </c>
      <c r="I277" s="3">
        <f>_xlfn.XLOOKUP(Fact_Sales_Orders[[#This Row],[Product_ID]], Dim_Supply_Chain[Product_ID], Dim_Supply_Chain[Base_Shipping_Cost_USD], 2500)</f>
        <v>2109</v>
      </c>
      <c r="J277" s="2">
        <f>_xlfn.XLOOKUP(Fact_Sales_Orders[[#This Row],[Clean_Order_Date]], Dim_FX_Rates[Date], Dim_FX_Rates[Baseline_Rate], 1.05, -1)</f>
        <v>0.60189999999999999</v>
      </c>
      <c r="K277" s="2">
        <f>Fact_Sales_Orders[[#This Row],[Total_Base_COGS_EUR]] * Fact_Sales_Orders[[#This Row],[Order_FX_Rate]]</f>
        <v>830044.17599999998</v>
      </c>
      <c r="L277" s="3">
        <f>Fact_Sales_Orders[[#This Row],[Base_Shipping_USD]] * Fact_Sales_Orders[[#This Row],[Quantity_Sold]]</f>
        <v>658008</v>
      </c>
      <c r="M277" s="3">
        <f>Fact_Sales_Orders[[#This Row],[Base_Revenue_USD]] - Fact_Sales_Orders[[#This Row],[Total_COGS_USD]] - Fact_Sales_Orders[[#This Row],[Total_Freight_USD]]</f>
        <v>461296.17400000012</v>
      </c>
      <c r="N277" s="6">
        <f>IFERROR(Fact_Sales_Orders[[#This Row],[Net_Profit_USD]] / Fact_Sales_Orders[[#This Row],[Base_Revenue_USD]], 0)</f>
        <v>0.23664122115475159</v>
      </c>
    </row>
    <row r="278" spans="1:14" x14ac:dyDescent="0.3">
      <c r="A278" t="s">
        <v>316</v>
      </c>
      <c r="B278" s="1">
        <v>46110</v>
      </c>
      <c r="C278" s="4" t="s">
        <v>13</v>
      </c>
      <c r="D278" t="s">
        <v>114</v>
      </c>
      <c r="E278" s="3">
        <v>831</v>
      </c>
      <c r="F278" s="3">
        <v>8040329.1699999999</v>
      </c>
      <c r="G278" s="3">
        <f>_xlfn.XLOOKUP(
D278,
Dim_Products_COGS[Product_ID],
Dim_Products_COGS[Base_COGS_EUR],
0
)</f>
        <v>4420</v>
      </c>
      <c r="H278" s="3">
        <f>Fact_Sales_Orders[[#This Row],[Unit_COGS_EUR]] * Fact_Sales_Orders[[#This Row],[Quantity_Sold]]</f>
        <v>3673020</v>
      </c>
      <c r="I278" s="3">
        <f>_xlfn.XLOOKUP(Fact_Sales_Orders[[#This Row],[Product_ID]], Dim_Supply_Chain[Product_ID], Dim_Supply_Chain[Base_Shipping_Cost_USD], 2500)</f>
        <v>2109</v>
      </c>
      <c r="J278" s="2">
        <f>_xlfn.XLOOKUP(Fact_Sales_Orders[[#This Row],[Clean_Order_Date]], Dim_FX_Rates[Date], Dim_FX_Rates[Baseline_Rate], 1.05, -1)</f>
        <v>1.1091</v>
      </c>
      <c r="K278" s="2">
        <f>Fact_Sales_Orders[[#This Row],[Total_Base_COGS_EUR]] * Fact_Sales_Orders[[#This Row],[Order_FX_Rate]]</f>
        <v>4073746.4819999998</v>
      </c>
      <c r="L278" s="3">
        <f>Fact_Sales_Orders[[#This Row],[Base_Shipping_USD]] * Fact_Sales_Orders[[#This Row],[Quantity_Sold]]</f>
        <v>1752579</v>
      </c>
      <c r="M278" s="3">
        <f>Fact_Sales_Orders[[#This Row],[Base_Revenue_USD]] - Fact_Sales_Orders[[#This Row],[Total_COGS_USD]] - Fact_Sales_Orders[[#This Row],[Total_Freight_USD]]</f>
        <v>2214003.6880000001</v>
      </c>
      <c r="N278" s="6">
        <f>IFERROR(Fact_Sales_Orders[[#This Row],[Net_Profit_USD]] / Fact_Sales_Orders[[#This Row],[Base_Revenue_USD]], 0)</f>
        <v>0.27536231927678656</v>
      </c>
    </row>
    <row r="279" spans="1:14" x14ac:dyDescent="0.3">
      <c r="A279" t="s">
        <v>317</v>
      </c>
      <c r="B279" s="1">
        <v>45688</v>
      </c>
      <c r="C279" s="4" t="s">
        <v>13</v>
      </c>
      <c r="D279" t="s">
        <v>35</v>
      </c>
      <c r="E279" s="3">
        <v>731</v>
      </c>
      <c r="F279" s="3">
        <v>3687413.97</v>
      </c>
      <c r="G279" s="3">
        <f>_xlfn.XLOOKUP(
D279,
Dim_Products_COGS[Product_ID],
Dim_Products_COGS[Base_COGS_EUR],
0
)</f>
        <v>1530</v>
      </c>
      <c r="H279" s="3">
        <f>Fact_Sales_Orders[[#This Row],[Unit_COGS_EUR]] * Fact_Sales_Orders[[#This Row],[Quantity_Sold]]</f>
        <v>1118430</v>
      </c>
      <c r="I279" s="3">
        <f>_xlfn.XLOOKUP(Fact_Sales_Orders[[#This Row],[Product_ID]], Dim_Supply_Chain[Product_ID], Dim_Supply_Chain[Base_Shipping_Cost_USD], 2500)</f>
        <v>2109</v>
      </c>
      <c r="J279" s="2">
        <f>_xlfn.XLOOKUP(Fact_Sales_Orders[[#This Row],[Clean_Order_Date]], Dim_FX_Rates[Date], Dim_FX_Rates[Baseline_Rate], 1.05, -1)</f>
        <v>1.2382</v>
      </c>
      <c r="K279" s="2">
        <f>Fact_Sales_Orders[[#This Row],[Total_Base_COGS_EUR]] * Fact_Sales_Orders[[#This Row],[Order_FX_Rate]]</f>
        <v>1384840.0260000001</v>
      </c>
      <c r="L279" s="3">
        <f>Fact_Sales_Orders[[#This Row],[Base_Shipping_USD]] * Fact_Sales_Orders[[#This Row],[Quantity_Sold]]</f>
        <v>1541679</v>
      </c>
      <c r="M279" s="3">
        <f>Fact_Sales_Orders[[#This Row],[Base_Revenue_USD]] - Fact_Sales_Orders[[#This Row],[Total_COGS_USD]] - Fact_Sales_Orders[[#This Row],[Total_Freight_USD]]</f>
        <v>760894.94400000013</v>
      </c>
      <c r="N279" s="6">
        <f>IFERROR(Fact_Sales_Orders[[#This Row],[Net_Profit_USD]] / Fact_Sales_Orders[[#This Row],[Base_Revenue_USD]], 0)</f>
        <v>0.20634920575516508</v>
      </c>
    </row>
    <row r="280" spans="1:14" x14ac:dyDescent="0.3">
      <c r="A280" t="s">
        <v>318</v>
      </c>
      <c r="B280" s="1">
        <v>46060</v>
      </c>
      <c r="C280" s="4" t="s">
        <v>13</v>
      </c>
      <c r="D280" t="s">
        <v>86</v>
      </c>
      <c r="E280" s="3">
        <v>613</v>
      </c>
      <c r="F280" s="3">
        <v>4764696.4800000004</v>
      </c>
      <c r="G280" s="3">
        <f>_xlfn.XLOOKUP(
D280,
Dim_Products_COGS[Product_ID],
Dim_Products_COGS[Base_COGS_EUR],
0
)</f>
        <v>4978</v>
      </c>
      <c r="H280" s="3">
        <f>Fact_Sales_Orders[[#This Row],[Unit_COGS_EUR]] * Fact_Sales_Orders[[#This Row],[Quantity_Sold]]</f>
        <v>3051514</v>
      </c>
      <c r="I280" s="3">
        <f>_xlfn.XLOOKUP(Fact_Sales_Orders[[#This Row],[Product_ID]], Dim_Supply_Chain[Product_ID], Dim_Supply_Chain[Base_Shipping_Cost_USD], 2500)</f>
        <v>2640</v>
      </c>
      <c r="J280" s="2">
        <f>_xlfn.XLOOKUP(Fact_Sales_Orders[[#This Row],[Clean_Order_Date]], Dim_FX_Rates[Date], Dim_FX_Rates[Baseline_Rate], 1.05, -1)</f>
        <v>0.70779999999999998</v>
      </c>
      <c r="K280" s="2">
        <f>Fact_Sales_Orders[[#This Row],[Total_Base_COGS_EUR]] * Fact_Sales_Orders[[#This Row],[Order_FX_Rate]]</f>
        <v>2159861.6091999998</v>
      </c>
      <c r="L280" s="3">
        <f>Fact_Sales_Orders[[#This Row],[Base_Shipping_USD]] * Fact_Sales_Orders[[#This Row],[Quantity_Sold]]</f>
        <v>1618320</v>
      </c>
      <c r="M280" s="3">
        <f>Fact_Sales_Orders[[#This Row],[Base_Revenue_USD]] - Fact_Sales_Orders[[#This Row],[Total_COGS_USD]] - Fact_Sales_Orders[[#This Row],[Total_Freight_USD]]</f>
        <v>986514.87080000062</v>
      </c>
      <c r="N280" s="6">
        <f>IFERROR(Fact_Sales_Orders[[#This Row],[Net_Profit_USD]] / Fact_Sales_Orders[[#This Row],[Base_Revenue_USD]], 0)</f>
        <v>0.20704673948087465</v>
      </c>
    </row>
    <row r="281" spans="1:14" x14ac:dyDescent="0.3">
      <c r="A281" t="s">
        <v>319</v>
      </c>
      <c r="B281" s="1">
        <v>45709</v>
      </c>
      <c r="C281" s="4" t="s">
        <v>13</v>
      </c>
      <c r="D281" t="s">
        <v>61</v>
      </c>
      <c r="E281" s="3">
        <v>472</v>
      </c>
      <c r="F281" s="3">
        <v>3457585.61</v>
      </c>
      <c r="G281" s="3">
        <f>_xlfn.XLOOKUP(
D281,
Dim_Products_COGS[Product_ID],
Dim_Products_COGS[Base_COGS_EUR],
0
)</f>
        <v>2418</v>
      </c>
      <c r="H281" s="3">
        <f>Fact_Sales_Orders[[#This Row],[Unit_COGS_EUR]] * Fact_Sales_Orders[[#This Row],[Quantity_Sold]]</f>
        <v>1141296</v>
      </c>
      <c r="I281" s="3">
        <f>_xlfn.XLOOKUP(Fact_Sales_Orders[[#This Row],[Product_ID]], Dim_Supply_Chain[Product_ID], Dim_Supply_Chain[Base_Shipping_Cost_USD], 2500)</f>
        <v>2109</v>
      </c>
      <c r="J281" s="2">
        <f>_xlfn.XLOOKUP(Fact_Sales_Orders[[#This Row],[Clean_Order_Date]], Dim_FX_Rates[Date], Dim_FX_Rates[Baseline_Rate], 1.05, -1)</f>
        <v>1.1341000000000001</v>
      </c>
      <c r="K281" s="2">
        <f>Fact_Sales_Orders[[#This Row],[Total_Base_COGS_EUR]] * Fact_Sales_Orders[[#This Row],[Order_FX_Rate]]</f>
        <v>1294343.7936000002</v>
      </c>
      <c r="L281" s="3">
        <f>Fact_Sales_Orders[[#This Row],[Base_Shipping_USD]] * Fact_Sales_Orders[[#This Row],[Quantity_Sold]]</f>
        <v>995448</v>
      </c>
      <c r="M281" s="3">
        <f>Fact_Sales_Orders[[#This Row],[Base_Revenue_USD]] - Fact_Sales_Orders[[#This Row],[Total_COGS_USD]] - Fact_Sales_Orders[[#This Row],[Total_Freight_USD]]</f>
        <v>1167793.8163999999</v>
      </c>
      <c r="N281" s="6">
        <f>IFERROR(Fact_Sales_Orders[[#This Row],[Net_Profit_USD]] / Fact_Sales_Orders[[#This Row],[Base_Revenue_USD]], 0)</f>
        <v>0.3377483446895766</v>
      </c>
    </row>
    <row r="282" spans="1:14" x14ac:dyDescent="0.3">
      <c r="A282" t="s">
        <v>320</v>
      </c>
      <c r="B282" s="1">
        <v>45915</v>
      </c>
      <c r="C282" s="4" t="s">
        <v>13</v>
      </c>
      <c r="D282" t="s">
        <v>27</v>
      </c>
      <c r="E282" s="3">
        <v>982</v>
      </c>
      <c r="F282" s="3">
        <v>8485116.5700000003</v>
      </c>
      <c r="G282" s="3">
        <f>_xlfn.XLOOKUP(
D282,
Dim_Products_COGS[Product_ID],
Dim_Products_COGS[Base_COGS_EUR],
0
)</f>
        <v>3506</v>
      </c>
      <c r="H282" s="3">
        <f>Fact_Sales_Orders[[#This Row],[Unit_COGS_EUR]] * Fact_Sales_Orders[[#This Row],[Quantity_Sold]]</f>
        <v>3442892</v>
      </c>
      <c r="I282" s="3">
        <f>_xlfn.XLOOKUP(Fact_Sales_Orders[[#This Row],[Product_ID]], Dim_Supply_Chain[Product_ID], Dim_Supply_Chain[Base_Shipping_Cost_USD], 2500)</f>
        <v>2109</v>
      </c>
      <c r="J282" s="2">
        <f>_xlfn.XLOOKUP(Fact_Sales_Orders[[#This Row],[Clean_Order_Date]], Dim_FX_Rates[Date], Dim_FX_Rates[Baseline_Rate], 1.05, -1)</f>
        <v>1.0306</v>
      </c>
      <c r="K282" s="2">
        <f>Fact_Sales_Orders[[#This Row],[Total_Base_COGS_EUR]] * Fact_Sales_Orders[[#This Row],[Order_FX_Rate]]</f>
        <v>3548244.4951999998</v>
      </c>
      <c r="L282" s="3">
        <f>Fact_Sales_Orders[[#This Row],[Base_Shipping_USD]] * Fact_Sales_Orders[[#This Row],[Quantity_Sold]]</f>
        <v>2071038</v>
      </c>
      <c r="M282" s="3">
        <f>Fact_Sales_Orders[[#This Row],[Base_Revenue_USD]] - Fact_Sales_Orders[[#This Row],[Total_COGS_USD]] - Fact_Sales_Orders[[#This Row],[Total_Freight_USD]]</f>
        <v>2865834.0748000005</v>
      </c>
      <c r="N282" s="6">
        <f>IFERROR(Fact_Sales_Orders[[#This Row],[Net_Profit_USD]] / Fact_Sales_Orders[[#This Row],[Base_Revenue_USD]], 0)</f>
        <v>0.33774834454631431</v>
      </c>
    </row>
    <row r="283" spans="1:14" x14ac:dyDescent="0.3">
      <c r="A283" t="s">
        <v>321</v>
      </c>
      <c r="B283" s="1">
        <v>45754</v>
      </c>
      <c r="C283" s="4" t="s">
        <v>13</v>
      </c>
      <c r="D283" t="s">
        <v>23</v>
      </c>
      <c r="E283" s="3">
        <v>853</v>
      </c>
      <c r="F283" s="3">
        <v>7027258.7999999998</v>
      </c>
      <c r="G283" s="3">
        <f>_xlfn.XLOOKUP(
D283,
Dim_Products_COGS[Product_ID],
Dim_Products_COGS[Base_COGS_EUR],
0
)</f>
        <v>2844</v>
      </c>
      <c r="H283" s="3">
        <f>Fact_Sales_Orders[[#This Row],[Unit_COGS_EUR]] * Fact_Sales_Orders[[#This Row],[Quantity_Sold]]</f>
        <v>2425932</v>
      </c>
      <c r="I283" s="3">
        <f>_xlfn.XLOOKUP(Fact_Sales_Orders[[#This Row],[Product_ID]], Dim_Supply_Chain[Product_ID], Dim_Supply_Chain[Base_Shipping_Cost_USD], 2500)</f>
        <v>3514</v>
      </c>
      <c r="J283" s="2">
        <f>_xlfn.XLOOKUP(Fact_Sales_Orders[[#This Row],[Clean_Order_Date]], Dim_FX_Rates[Date], Dim_FX_Rates[Baseline_Rate], 1.05, -1)</f>
        <v>1.1768000000000001</v>
      </c>
      <c r="K283" s="2">
        <f>Fact_Sales_Orders[[#This Row],[Total_Base_COGS_EUR]] * Fact_Sales_Orders[[#This Row],[Order_FX_Rate]]</f>
        <v>2854836.7776000001</v>
      </c>
      <c r="L283" s="3">
        <f>Fact_Sales_Orders[[#This Row],[Base_Shipping_USD]] * Fact_Sales_Orders[[#This Row],[Quantity_Sold]]</f>
        <v>2997442</v>
      </c>
      <c r="M283" s="3">
        <f>Fact_Sales_Orders[[#This Row],[Base_Revenue_USD]] - Fact_Sales_Orders[[#This Row],[Total_COGS_USD]] - Fact_Sales_Orders[[#This Row],[Total_Freight_USD]]</f>
        <v>1174980.0223999997</v>
      </c>
      <c r="N283" s="6">
        <f>IFERROR(Fact_Sales_Orders[[#This Row],[Net_Profit_USD]] / Fact_Sales_Orders[[#This Row],[Base_Revenue_USD]], 0)</f>
        <v>0.16720318062001641</v>
      </c>
    </row>
    <row r="284" spans="1:14" x14ac:dyDescent="0.3">
      <c r="A284" t="s">
        <v>322</v>
      </c>
      <c r="B284" s="1">
        <v>45672</v>
      </c>
      <c r="C284" s="4" t="s">
        <v>13</v>
      </c>
      <c r="D284" t="s">
        <v>56</v>
      </c>
      <c r="E284" s="3">
        <v>862</v>
      </c>
      <c r="F284" s="3">
        <v>4329009.75</v>
      </c>
      <c r="G284" s="3">
        <f>_xlfn.XLOOKUP(
D284,
Dim_Products_COGS[Product_ID],
Dim_Products_COGS[Base_COGS_EUR],
0
)</f>
        <v>897</v>
      </c>
      <c r="H284" s="3">
        <f>Fact_Sales_Orders[[#This Row],[Unit_COGS_EUR]] * Fact_Sales_Orders[[#This Row],[Quantity_Sold]]</f>
        <v>773214</v>
      </c>
      <c r="I284" s="3">
        <f>_xlfn.XLOOKUP(Fact_Sales_Orders[[#This Row],[Product_ID]], Dim_Supply_Chain[Product_ID], Dim_Supply_Chain[Base_Shipping_Cost_USD], 2500)</f>
        <v>2109</v>
      </c>
      <c r="J284" s="2">
        <f>_xlfn.XLOOKUP(Fact_Sales_Orders[[#This Row],[Clean_Order_Date]], Dim_FX_Rates[Date], Dim_FX_Rates[Baseline_Rate], 1.05, -1)</f>
        <v>0.90390000000000004</v>
      </c>
      <c r="K284" s="2">
        <f>Fact_Sales_Orders[[#This Row],[Total_Base_COGS_EUR]] * Fact_Sales_Orders[[#This Row],[Order_FX_Rate]]</f>
        <v>698908.13459999999</v>
      </c>
      <c r="L284" s="3">
        <f>Fact_Sales_Orders[[#This Row],[Base_Shipping_USD]] * Fact_Sales_Orders[[#This Row],[Quantity_Sold]]</f>
        <v>1817958</v>
      </c>
      <c r="M284" s="3">
        <f>Fact_Sales_Orders[[#This Row],[Base_Revenue_USD]] - Fact_Sales_Orders[[#This Row],[Total_COGS_USD]] - Fact_Sales_Orders[[#This Row],[Total_Freight_USD]]</f>
        <v>1812143.6154</v>
      </c>
      <c r="N284" s="6">
        <f>IFERROR(Fact_Sales_Orders[[#This Row],[Net_Profit_USD]] / Fact_Sales_Orders[[#This Row],[Base_Revenue_USD]], 0)</f>
        <v>0.41860465095972582</v>
      </c>
    </row>
    <row r="285" spans="1:14" x14ac:dyDescent="0.3">
      <c r="A285" t="s">
        <v>323</v>
      </c>
      <c r="B285" s="1">
        <v>46096</v>
      </c>
      <c r="C285" s="4" t="s">
        <v>13</v>
      </c>
      <c r="D285" t="s">
        <v>86</v>
      </c>
      <c r="E285" s="3">
        <v>221</v>
      </c>
      <c r="F285" s="3">
        <v>2506277.0499999998</v>
      </c>
      <c r="G285" s="3">
        <f>_xlfn.XLOOKUP(
D285,
Dim_Products_COGS[Product_ID],
Dim_Products_COGS[Base_COGS_EUR],
0
)</f>
        <v>4978</v>
      </c>
      <c r="H285" s="3">
        <f>Fact_Sales_Orders[[#This Row],[Unit_COGS_EUR]] * Fact_Sales_Orders[[#This Row],[Quantity_Sold]]</f>
        <v>1100138</v>
      </c>
      <c r="I285" s="3">
        <f>_xlfn.XLOOKUP(Fact_Sales_Orders[[#This Row],[Product_ID]], Dim_Supply_Chain[Product_ID], Dim_Supply_Chain[Base_Shipping_Cost_USD], 2500)</f>
        <v>2640</v>
      </c>
      <c r="J285" s="2">
        <f>_xlfn.XLOOKUP(Fact_Sales_Orders[[#This Row],[Clean_Order_Date]], Dim_FX_Rates[Date], Dim_FX_Rates[Baseline_Rate], 1.05, -1)</f>
        <v>0.98260000000000003</v>
      </c>
      <c r="K285" s="2">
        <f>Fact_Sales_Orders[[#This Row],[Total_Base_COGS_EUR]] * Fact_Sales_Orders[[#This Row],[Order_FX_Rate]]</f>
        <v>1080995.5988</v>
      </c>
      <c r="L285" s="3">
        <f>Fact_Sales_Orders[[#This Row],[Base_Shipping_USD]] * Fact_Sales_Orders[[#This Row],[Quantity_Sold]]</f>
        <v>583440</v>
      </c>
      <c r="M285" s="3">
        <f>Fact_Sales_Orders[[#This Row],[Base_Revenue_USD]] - Fact_Sales_Orders[[#This Row],[Total_COGS_USD]] - Fact_Sales_Orders[[#This Row],[Total_Freight_USD]]</f>
        <v>841841.45119999978</v>
      </c>
      <c r="N285" s="6">
        <f>IFERROR(Fact_Sales_Orders[[#This Row],[Net_Profit_USD]] / Fact_Sales_Orders[[#This Row],[Base_Revenue_USD]], 0)</f>
        <v>0.33589321308272757</v>
      </c>
    </row>
    <row r="286" spans="1:14" x14ac:dyDescent="0.3">
      <c r="A286" t="s">
        <v>324</v>
      </c>
      <c r="B286" s="1">
        <v>46068</v>
      </c>
      <c r="C286" s="4" t="s">
        <v>13</v>
      </c>
      <c r="D286" t="s">
        <v>45</v>
      </c>
      <c r="E286" s="3">
        <v>632</v>
      </c>
      <c r="F286" s="3">
        <v>7615313.2599999998</v>
      </c>
      <c r="G286" s="3">
        <f>_xlfn.XLOOKUP(
D286,
Dim_Products_COGS[Product_ID],
Dim_Products_COGS[Base_COGS_EUR],
0
)</f>
        <v>4853</v>
      </c>
      <c r="H286" s="3">
        <f>Fact_Sales_Orders[[#This Row],[Unit_COGS_EUR]] * Fact_Sales_Orders[[#This Row],[Quantity_Sold]]</f>
        <v>3067096</v>
      </c>
      <c r="I286" s="3">
        <f>_xlfn.XLOOKUP(Fact_Sales_Orders[[#This Row],[Product_ID]], Dim_Supply_Chain[Product_ID], Dim_Supply_Chain[Base_Shipping_Cost_USD], 2500)</f>
        <v>1974</v>
      </c>
      <c r="J286" s="2">
        <f>_xlfn.XLOOKUP(Fact_Sales_Orders[[#This Row],[Clean_Order_Date]], Dim_FX_Rates[Date], Dim_FX_Rates[Baseline_Rate], 1.05, -1)</f>
        <v>1.127</v>
      </c>
      <c r="K286" s="2">
        <f>Fact_Sales_Orders[[#This Row],[Total_Base_COGS_EUR]] * Fact_Sales_Orders[[#This Row],[Order_FX_Rate]]</f>
        <v>3456617.1919999998</v>
      </c>
      <c r="L286" s="3">
        <f>Fact_Sales_Orders[[#This Row],[Base_Shipping_USD]] * Fact_Sales_Orders[[#This Row],[Quantity_Sold]]</f>
        <v>1247568</v>
      </c>
      <c r="M286" s="3">
        <f>Fact_Sales_Orders[[#This Row],[Base_Revenue_USD]] - Fact_Sales_Orders[[#This Row],[Total_COGS_USD]] - Fact_Sales_Orders[[#This Row],[Total_Freight_USD]]</f>
        <v>2911128.068</v>
      </c>
      <c r="N286" s="6">
        <f>IFERROR(Fact_Sales_Orders[[#This Row],[Net_Profit_USD]] / Fact_Sales_Orders[[#This Row],[Base_Revenue_USD]], 0)</f>
        <v>0.38227292412131186</v>
      </c>
    </row>
    <row r="287" spans="1:14" x14ac:dyDescent="0.3">
      <c r="A287" t="s">
        <v>325</v>
      </c>
      <c r="B287" s="1">
        <v>45694</v>
      </c>
      <c r="C287" s="4" t="s">
        <v>13</v>
      </c>
      <c r="D287" t="s">
        <v>25</v>
      </c>
      <c r="E287" s="3">
        <v>793</v>
      </c>
      <c r="F287" s="3">
        <v>3566265.8</v>
      </c>
      <c r="G287" s="3">
        <f>_xlfn.XLOOKUP(
D287,
Dim_Products_COGS[Product_ID],
Dim_Products_COGS[Base_COGS_EUR],
0
)</f>
        <v>775</v>
      </c>
      <c r="H287" s="3">
        <f>Fact_Sales_Orders[[#This Row],[Unit_COGS_EUR]] * Fact_Sales_Orders[[#This Row],[Quantity_Sold]]</f>
        <v>614575</v>
      </c>
      <c r="I287" s="3">
        <f>_xlfn.XLOOKUP(Fact_Sales_Orders[[#This Row],[Product_ID]], Dim_Supply_Chain[Product_ID], Dim_Supply_Chain[Base_Shipping_Cost_USD], 2500)</f>
        <v>2982</v>
      </c>
      <c r="J287" s="2">
        <f>_xlfn.XLOOKUP(Fact_Sales_Orders[[#This Row],[Clean_Order_Date]], Dim_FX_Rates[Date], Dim_FX_Rates[Baseline_Rate], 1.05, -1)</f>
        <v>1.3652</v>
      </c>
      <c r="K287" s="2">
        <f>Fact_Sales_Orders[[#This Row],[Total_Base_COGS_EUR]] * Fact_Sales_Orders[[#This Row],[Order_FX_Rate]]</f>
        <v>839017.79</v>
      </c>
      <c r="L287" s="3">
        <f>Fact_Sales_Orders[[#This Row],[Base_Shipping_USD]] * Fact_Sales_Orders[[#This Row],[Quantity_Sold]]</f>
        <v>2364726</v>
      </c>
      <c r="M287" s="3">
        <f>Fact_Sales_Orders[[#This Row],[Base_Revenue_USD]] - Fact_Sales_Orders[[#This Row],[Total_COGS_USD]] - Fact_Sales_Orders[[#This Row],[Total_Freight_USD]]</f>
        <v>362522.00999999978</v>
      </c>
      <c r="N287" s="6">
        <f>IFERROR(Fact_Sales_Orders[[#This Row],[Net_Profit_USD]] / Fact_Sales_Orders[[#This Row],[Base_Revenue_USD]], 0)</f>
        <v>0.10165311009628049</v>
      </c>
    </row>
    <row r="288" spans="1:14" x14ac:dyDescent="0.3">
      <c r="A288" t="s">
        <v>326</v>
      </c>
      <c r="B288" s="1">
        <v>45864</v>
      </c>
      <c r="C288" s="4" t="s">
        <v>13</v>
      </c>
      <c r="D288" t="s">
        <v>21</v>
      </c>
      <c r="E288" s="3">
        <v>36</v>
      </c>
      <c r="F288" s="3">
        <v>143782.37</v>
      </c>
      <c r="G288" s="3">
        <f>_xlfn.XLOOKUP(
D288,
Dim_Products_COGS[Product_ID],
Dim_Products_COGS[Base_COGS_EUR],
0
)</f>
        <v>545</v>
      </c>
      <c r="H288" s="3">
        <f>Fact_Sales_Orders[[#This Row],[Unit_COGS_EUR]] * Fact_Sales_Orders[[#This Row],[Quantity_Sold]]</f>
        <v>19620</v>
      </c>
      <c r="I288" s="3">
        <f>_xlfn.XLOOKUP(Fact_Sales_Orders[[#This Row],[Product_ID]], Dim_Supply_Chain[Product_ID], Dim_Supply_Chain[Base_Shipping_Cost_USD], 2500)</f>
        <v>2109</v>
      </c>
      <c r="J288" s="2">
        <f>_xlfn.XLOOKUP(Fact_Sales_Orders[[#This Row],[Clean_Order_Date]], Dim_FX_Rates[Date], Dim_FX_Rates[Baseline_Rate], 1.05, -1)</f>
        <v>0.62619999999999998</v>
      </c>
      <c r="K288" s="2">
        <f>Fact_Sales_Orders[[#This Row],[Total_Base_COGS_EUR]] * Fact_Sales_Orders[[#This Row],[Order_FX_Rate]]</f>
        <v>12286.044</v>
      </c>
      <c r="L288" s="3">
        <f>Fact_Sales_Orders[[#This Row],[Base_Shipping_USD]] * Fact_Sales_Orders[[#This Row],[Quantity_Sold]]</f>
        <v>75924</v>
      </c>
      <c r="M288" s="3">
        <f>Fact_Sales_Orders[[#This Row],[Base_Revenue_USD]] - Fact_Sales_Orders[[#This Row],[Total_COGS_USD]] - Fact_Sales_Orders[[#This Row],[Total_Freight_USD]]</f>
        <v>55572.326000000001</v>
      </c>
      <c r="N288" s="6">
        <f>IFERROR(Fact_Sales_Orders[[#This Row],[Net_Profit_USD]] / Fact_Sales_Orders[[#This Row],[Base_Revenue_USD]], 0)</f>
        <v>0.38650306014569102</v>
      </c>
    </row>
    <row r="289" spans="1:14" x14ac:dyDescent="0.3">
      <c r="A289" t="s">
        <v>327</v>
      </c>
      <c r="B289" s="1">
        <v>46106</v>
      </c>
      <c r="C289" s="4" t="s">
        <v>13</v>
      </c>
      <c r="D289" t="s">
        <v>40</v>
      </c>
      <c r="E289" s="3">
        <v>109</v>
      </c>
      <c r="F289" s="3">
        <v>1466781.35</v>
      </c>
      <c r="G289" s="3">
        <f>_xlfn.XLOOKUP(
D289,
Dim_Products_COGS[Product_ID],
Dim_Products_COGS[Base_COGS_EUR],
0
)</f>
        <v>3908</v>
      </c>
      <c r="H289" s="3">
        <f>Fact_Sales_Orders[[#This Row],[Unit_COGS_EUR]] * Fact_Sales_Orders[[#This Row],[Quantity_Sold]]</f>
        <v>425972</v>
      </c>
      <c r="I289" s="3">
        <f>_xlfn.XLOOKUP(Fact_Sales_Orders[[#This Row],[Product_ID]], Dim_Supply_Chain[Product_ID], Dim_Supply_Chain[Base_Shipping_Cost_USD], 2500)</f>
        <v>2109</v>
      </c>
      <c r="J289" s="2">
        <f>_xlfn.XLOOKUP(Fact_Sales_Orders[[#This Row],[Clean_Order_Date]], Dim_FX_Rates[Date], Dim_FX_Rates[Baseline_Rate], 1.05, -1)</f>
        <v>1.4622999999999999</v>
      </c>
      <c r="K289" s="2">
        <f>Fact_Sales_Orders[[#This Row],[Total_Base_COGS_EUR]] * Fact_Sales_Orders[[#This Row],[Order_FX_Rate]]</f>
        <v>622898.85560000001</v>
      </c>
      <c r="L289" s="3">
        <f>Fact_Sales_Orders[[#This Row],[Base_Shipping_USD]] * Fact_Sales_Orders[[#This Row],[Quantity_Sold]]</f>
        <v>229881</v>
      </c>
      <c r="M289" s="3">
        <f>Fact_Sales_Orders[[#This Row],[Base_Revenue_USD]] - Fact_Sales_Orders[[#This Row],[Total_COGS_USD]] - Fact_Sales_Orders[[#This Row],[Total_Freight_USD]]</f>
        <v>614001.49440000008</v>
      </c>
      <c r="N289" s="6">
        <f>IFERROR(Fact_Sales_Orders[[#This Row],[Net_Profit_USD]] / Fact_Sales_Orders[[#This Row],[Base_Revenue_USD]], 0)</f>
        <v>0.41860465051590684</v>
      </c>
    </row>
    <row r="290" spans="1:14" x14ac:dyDescent="0.3">
      <c r="A290" t="s">
        <v>328</v>
      </c>
      <c r="B290" s="1">
        <v>46029</v>
      </c>
      <c r="C290" s="4" t="s">
        <v>13</v>
      </c>
      <c r="D290" t="s">
        <v>86</v>
      </c>
      <c r="E290" s="3">
        <v>931</v>
      </c>
      <c r="F290" s="3">
        <v>9248107.8300000001</v>
      </c>
      <c r="G290" s="3">
        <f>_xlfn.XLOOKUP(
D290,
Dim_Products_COGS[Product_ID],
Dim_Products_COGS[Base_COGS_EUR],
0
)</f>
        <v>4978</v>
      </c>
      <c r="H290" s="3">
        <f>Fact_Sales_Orders[[#This Row],[Unit_COGS_EUR]] * Fact_Sales_Orders[[#This Row],[Quantity_Sold]]</f>
        <v>4634518</v>
      </c>
      <c r="I290" s="3">
        <f>_xlfn.XLOOKUP(Fact_Sales_Orders[[#This Row],[Product_ID]], Dim_Supply_Chain[Product_ID], Dim_Supply_Chain[Base_Shipping_Cost_USD], 2500)</f>
        <v>2640</v>
      </c>
      <c r="J290" s="2">
        <f>_xlfn.XLOOKUP(Fact_Sales_Orders[[#This Row],[Clean_Order_Date]], Dim_FX_Rates[Date], Dim_FX_Rates[Baseline_Rate], 1.05, -1)</f>
        <v>1.0767</v>
      </c>
      <c r="K290" s="2">
        <f>Fact_Sales_Orders[[#This Row],[Total_Base_COGS_EUR]] * Fact_Sales_Orders[[#This Row],[Order_FX_Rate]]</f>
        <v>4989985.5306000002</v>
      </c>
      <c r="L290" s="3">
        <f>Fact_Sales_Orders[[#This Row],[Base_Shipping_USD]] * Fact_Sales_Orders[[#This Row],[Quantity_Sold]]</f>
        <v>2457840</v>
      </c>
      <c r="M290" s="3">
        <f>Fact_Sales_Orders[[#This Row],[Base_Revenue_USD]] - Fact_Sales_Orders[[#This Row],[Total_COGS_USD]] - Fact_Sales_Orders[[#This Row],[Total_Freight_USD]]</f>
        <v>1800282.2993999999</v>
      </c>
      <c r="N290" s="6">
        <f>IFERROR(Fact_Sales_Orders[[#This Row],[Net_Profit_USD]] / Fact_Sales_Orders[[#This Row],[Base_Revenue_USD]], 0)</f>
        <v>0.19466493389707804</v>
      </c>
    </row>
    <row r="291" spans="1:14" x14ac:dyDescent="0.3">
      <c r="A291" t="s">
        <v>329</v>
      </c>
      <c r="B291" s="1">
        <v>45771</v>
      </c>
      <c r="C291" s="4" t="s">
        <v>13</v>
      </c>
      <c r="D291" t="s">
        <v>21</v>
      </c>
      <c r="E291" s="3">
        <v>902</v>
      </c>
      <c r="F291" s="3">
        <v>3550872.63</v>
      </c>
      <c r="G291" s="3">
        <f>_xlfn.XLOOKUP(
D291,
Dim_Products_COGS[Product_ID],
Dim_Products_COGS[Base_COGS_EUR],
0
)</f>
        <v>545</v>
      </c>
      <c r="H291" s="3">
        <f>Fact_Sales_Orders[[#This Row],[Unit_COGS_EUR]] * Fact_Sales_Orders[[#This Row],[Quantity_Sold]]</f>
        <v>491590</v>
      </c>
      <c r="I291" s="3">
        <f>_xlfn.XLOOKUP(Fact_Sales_Orders[[#This Row],[Product_ID]], Dim_Supply_Chain[Product_ID], Dim_Supply_Chain[Base_Shipping_Cost_USD], 2500)</f>
        <v>2109</v>
      </c>
      <c r="J291" s="2">
        <f>_xlfn.XLOOKUP(Fact_Sales_Orders[[#This Row],[Clean_Order_Date]], Dim_FX_Rates[Date], Dim_FX_Rates[Baseline_Rate], 1.05, -1)</f>
        <v>1.0777000000000001</v>
      </c>
      <c r="K291" s="2">
        <f>Fact_Sales_Orders[[#This Row],[Total_Base_COGS_EUR]] * Fact_Sales_Orders[[#This Row],[Order_FX_Rate]]</f>
        <v>529786.54300000006</v>
      </c>
      <c r="L291" s="3">
        <f>Fact_Sales_Orders[[#This Row],[Base_Shipping_USD]] * Fact_Sales_Orders[[#This Row],[Quantity_Sold]]</f>
        <v>1902318</v>
      </c>
      <c r="M291" s="3">
        <f>Fact_Sales_Orders[[#This Row],[Base_Revenue_USD]] - Fact_Sales_Orders[[#This Row],[Total_COGS_USD]] - Fact_Sales_Orders[[#This Row],[Total_Freight_USD]]</f>
        <v>1118768.0869999998</v>
      </c>
      <c r="N291" s="6">
        <f>IFERROR(Fact_Sales_Orders[[#This Row],[Net_Profit_USD]] / Fact_Sales_Orders[[#This Row],[Base_Revenue_USD]], 0)</f>
        <v>0.3150684926144478</v>
      </c>
    </row>
    <row r="292" spans="1:14" x14ac:dyDescent="0.3">
      <c r="A292" t="s">
        <v>330</v>
      </c>
      <c r="B292" s="1">
        <v>45731</v>
      </c>
      <c r="C292" s="4" t="s">
        <v>13</v>
      </c>
      <c r="D292" t="s">
        <v>69</v>
      </c>
      <c r="E292" s="3">
        <v>92</v>
      </c>
      <c r="F292" s="3">
        <v>1028720.34</v>
      </c>
      <c r="G292" s="3">
        <f>_xlfn.XLOOKUP(
D292,
Dim_Products_COGS[Product_ID],
Dim_Products_COGS[Base_COGS_EUR],
0
)</f>
        <v>3901</v>
      </c>
      <c r="H292" s="3">
        <f>Fact_Sales_Orders[[#This Row],[Unit_COGS_EUR]] * Fact_Sales_Orders[[#This Row],[Quantity_Sold]]</f>
        <v>358892</v>
      </c>
      <c r="I292" s="3">
        <f>_xlfn.XLOOKUP(Fact_Sales_Orders[[#This Row],[Product_ID]], Dim_Supply_Chain[Product_ID], Dim_Supply_Chain[Base_Shipping_Cost_USD], 2500)</f>
        <v>2109</v>
      </c>
      <c r="J292" s="2">
        <f>_xlfn.XLOOKUP(Fact_Sales_Orders[[#This Row],[Clean_Order_Date]], Dim_FX_Rates[Date], Dim_FX_Rates[Baseline_Rate], 1.05, -1)</f>
        <v>1.0972999999999999</v>
      </c>
      <c r="K292" s="2">
        <f>Fact_Sales_Orders[[#This Row],[Total_Base_COGS_EUR]] * Fact_Sales_Orders[[#This Row],[Order_FX_Rate]]</f>
        <v>393812.19159999996</v>
      </c>
      <c r="L292" s="3">
        <f>Fact_Sales_Orders[[#This Row],[Base_Shipping_USD]] * Fact_Sales_Orders[[#This Row],[Quantity_Sold]]</f>
        <v>194028</v>
      </c>
      <c r="M292" s="3">
        <f>Fact_Sales_Orders[[#This Row],[Base_Revenue_USD]] - Fact_Sales_Orders[[#This Row],[Total_COGS_USD]] - Fact_Sales_Orders[[#This Row],[Total_Freight_USD]]</f>
        <v>440880.14840000006</v>
      </c>
      <c r="N292" s="6">
        <f>IFERROR(Fact_Sales_Orders[[#This Row],[Net_Profit_USD]] / Fact_Sales_Orders[[#This Row],[Base_Revenue_USD]], 0)</f>
        <v>0.42857143118216179</v>
      </c>
    </row>
    <row r="293" spans="1:14" x14ac:dyDescent="0.3">
      <c r="A293" t="s">
        <v>331</v>
      </c>
      <c r="B293" s="1">
        <v>45660</v>
      </c>
      <c r="C293" s="4" t="s">
        <v>13</v>
      </c>
      <c r="D293" t="s">
        <v>21</v>
      </c>
      <c r="E293" s="3">
        <v>392</v>
      </c>
      <c r="F293" s="3">
        <v>1367392.24</v>
      </c>
      <c r="G293" s="3">
        <f>_xlfn.XLOOKUP(
D293,
Dim_Products_COGS[Product_ID],
Dim_Products_COGS[Base_COGS_EUR],
0
)</f>
        <v>545</v>
      </c>
      <c r="H293" s="3">
        <f>Fact_Sales_Orders[[#This Row],[Unit_COGS_EUR]] * Fact_Sales_Orders[[#This Row],[Quantity_Sold]]</f>
        <v>213640</v>
      </c>
      <c r="I293" s="3">
        <f>_xlfn.XLOOKUP(Fact_Sales_Orders[[#This Row],[Product_ID]], Dim_Supply_Chain[Product_ID], Dim_Supply_Chain[Base_Shipping_Cost_USD], 2500)</f>
        <v>2109</v>
      </c>
      <c r="J293" s="2">
        <f>_xlfn.XLOOKUP(Fact_Sales_Orders[[#This Row],[Clean_Order_Date]], Dim_FX_Rates[Date], Dim_FX_Rates[Baseline_Rate], 1.05, -1)</f>
        <v>1.17</v>
      </c>
      <c r="K293" s="2">
        <f>Fact_Sales_Orders[[#This Row],[Total_Base_COGS_EUR]] * Fact_Sales_Orders[[#This Row],[Order_FX_Rate]]</f>
        <v>249958.8</v>
      </c>
      <c r="L293" s="3">
        <f>Fact_Sales_Orders[[#This Row],[Base_Shipping_USD]] * Fact_Sales_Orders[[#This Row],[Quantity_Sold]]</f>
        <v>826728</v>
      </c>
      <c r="M293" s="3">
        <f>Fact_Sales_Orders[[#This Row],[Base_Revenue_USD]] - Fact_Sales_Orders[[#This Row],[Total_COGS_USD]] - Fact_Sales_Orders[[#This Row],[Total_Freight_USD]]</f>
        <v>290705.43999999994</v>
      </c>
      <c r="N293" s="6">
        <f>IFERROR(Fact_Sales_Orders[[#This Row],[Net_Profit_USD]] / Fact_Sales_Orders[[#This Row],[Base_Revenue_USD]], 0)</f>
        <v>0.21259842750021746</v>
      </c>
    </row>
    <row r="294" spans="1:14" x14ac:dyDescent="0.3">
      <c r="A294" t="s">
        <v>332</v>
      </c>
      <c r="B294" s="1">
        <v>46017</v>
      </c>
      <c r="C294" s="4" t="s">
        <v>13</v>
      </c>
      <c r="D294" t="s">
        <v>29</v>
      </c>
      <c r="E294" s="3">
        <v>712</v>
      </c>
      <c r="F294" s="3">
        <v>3763833.58</v>
      </c>
      <c r="G294" s="3">
        <f>_xlfn.XLOOKUP(
D294,
Dim_Products_COGS[Product_ID],
Dim_Products_COGS[Base_COGS_EUR],
0
)</f>
        <v>2418</v>
      </c>
      <c r="H294" s="3">
        <f>Fact_Sales_Orders[[#This Row],[Unit_COGS_EUR]] * Fact_Sales_Orders[[#This Row],[Quantity_Sold]]</f>
        <v>1721616</v>
      </c>
      <c r="I294" s="3">
        <f>_xlfn.XLOOKUP(Fact_Sales_Orders[[#This Row],[Product_ID]], Dim_Supply_Chain[Product_ID], Dim_Supply_Chain[Base_Shipping_Cost_USD], 2500)</f>
        <v>2109</v>
      </c>
      <c r="J294" s="2">
        <f>_xlfn.XLOOKUP(Fact_Sales_Orders[[#This Row],[Clean_Order_Date]], Dim_FX_Rates[Date], Dim_FX_Rates[Baseline_Rate], 1.05, -1)</f>
        <v>0.75929999999999997</v>
      </c>
      <c r="K294" s="2">
        <f>Fact_Sales_Orders[[#This Row],[Total_Base_COGS_EUR]] * Fact_Sales_Orders[[#This Row],[Order_FX_Rate]]</f>
        <v>1307223.0288</v>
      </c>
      <c r="L294" s="3">
        <f>Fact_Sales_Orders[[#This Row],[Base_Shipping_USD]] * Fact_Sales_Orders[[#This Row],[Quantity_Sold]]</f>
        <v>1501608</v>
      </c>
      <c r="M294" s="3">
        <f>Fact_Sales_Orders[[#This Row],[Base_Revenue_USD]] - Fact_Sales_Orders[[#This Row],[Total_COGS_USD]] - Fact_Sales_Orders[[#This Row],[Total_Freight_USD]]</f>
        <v>955002.5512000001</v>
      </c>
      <c r="N294" s="6">
        <f>IFERROR(Fact_Sales_Orders[[#This Row],[Net_Profit_USD]] / Fact_Sales_Orders[[#This Row],[Base_Revenue_USD]], 0)</f>
        <v>0.25373134356275129</v>
      </c>
    </row>
    <row r="295" spans="1:14" x14ac:dyDescent="0.3">
      <c r="A295" t="s">
        <v>333</v>
      </c>
      <c r="B295" s="1">
        <v>45759</v>
      </c>
      <c r="C295" s="4" t="s">
        <v>13</v>
      </c>
      <c r="D295" t="s">
        <v>69</v>
      </c>
      <c r="E295" s="3">
        <v>279</v>
      </c>
      <c r="F295" s="3">
        <v>2544559.42</v>
      </c>
      <c r="G295" s="3">
        <f>_xlfn.XLOOKUP(
D295,
Dim_Products_COGS[Product_ID],
Dim_Products_COGS[Base_COGS_EUR],
0
)</f>
        <v>3901</v>
      </c>
      <c r="H295" s="3">
        <f>Fact_Sales_Orders[[#This Row],[Unit_COGS_EUR]] * Fact_Sales_Orders[[#This Row],[Quantity_Sold]]</f>
        <v>1088379</v>
      </c>
      <c r="I295" s="3">
        <f>_xlfn.XLOOKUP(Fact_Sales_Orders[[#This Row],[Product_ID]], Dim_Supply_Chain[Product_ID], Dim_Supply_Chain[Base_Shipping_Cost_USD], 2500)</f>
        <v>2109</v>
      </c>
      <c r="J295" s="2">
        <f>_xlfn.XLOOKUP(Fact_Sales_Orders[[#This Row],[Clean_Order_Date]], Dim_FX_Rates[Date], Dim_FX_Rates[Baseline_Rate], 1.05, -1)</f>
        <v>0.94850000000000001</v>
      </c>
      <c r="K295" s="2">
        <f>Fact_Sales_Orders[[#This Row],[Total_Base_COGS_EUR]] * Fact_Sales_Orders[[#This Row],[Order_FX_Rate]]</f>
        <v>1032327.4815</v>
      </c>
      <c r="L295" s="3">
        <f>Fact_Sales_Orders[[#This Row],[Base_Shipping_USD]] * Fact_Sales_Orders[[#This Row],[Quantity_Sold]]</f>
        <v>588411</v>
      </c>
      <c r="M295" s="3">
        <f>Fact_Sales_Orders[[#This Row],[Base_Revenue_USD]] - Fact_Sales_Orders[[#This Row],[Total_COGS_USD]] - Fact_Sales_Orders[[#This Row],[Total_Freight_USD]]</f>
        <v>923820.93849999993</v>
      </c>
      <c r="N295" s="6">
        <f>IFERROR(Fact_Sales_Orders[[#This Row],[Net_Profit_USD]] / Fact_Sales_Orders[[#This Row],[Base_Revenue_USD]], 0)</f>
        <v>0.36305732585329054</v>
      </c>
    </row>
    <row r="296" spans="1:14" x14ac:dyDescent="0.3">
      <c r="A296" t="s">
        <v>334</v>
      </c>
      <c r="B296" s="1">
        <v>46094</v>
      </c>
      <c r="C296" s="4" t="s">
        <v>13</v>
      </c>
      <c r="D296" t="s">
        <v>8</v>
      </c>
      <c r="E296" s="3">
        <v>376</v>
      </c>
      <c r="F296" s="3">
        <v>1305960.8500000001</v>
      </c>
      <c r="G296" s="3">
        <f>_xlfn.XLOOKUP(
D296,
Dim_Products_COGS[Product_ID],
Dim_Products_COGS[Base_COGS_EUR],
0
)</f>
        <v>739</v>
      </c>
      <c r="H296" s="3">
        <f>Fact_Sales_Orders[[#This Row],[Unit_COGS_EUR]] * Fact_Sales_Orders[[#This Row],[Quantity_Sold]]</f>
        <v>277864</v>
      </c>
      <c r="I296" s="3">
        <f>_xlfn.XLOOKUP(Fact_Sales_Orders[[#This Row],[Product_ID]], Dim_Supply_Chain[Product_ID], Dim_Supply_Chain[Base_Shipping_Cost_USD], 2500)</f>
        <v>2109</v>
      </c>
      <c r="J296" s="2">
        <f>_xlfn.XLOOKUP(Fact_Sales_Orders[[#This Row],[Clean_Order_Date]], Dim_FX_Rates[Date], Dim_FX_Rates[Baseline_Rate], 1.05, -1)</f>
        <v>0.79720000000000002</v>
      </c>
      <c r="K296" s="2">
        <f>Fact_Sales_Orders[[#This Row],[Total_Base_COGS_EUR]] * Fact_Sales_Orders[[#This Row],[Order_FX_Rate]]</f>
        <v>221513.1808</v>
      </c>
      <c r="L296" s="3">
        <f>Fact_Sales_Orders[[#This Row],[Base_Shipping_USD]] * Fact_Sales_Orders[[#This Row],[Quantity_Sold]]</f>
        <v>792984</v>
      </c>
      <c r="M296" s="3">
        <f>Fact_Sales_Orders[[#This Row],[Base_Revenue_USD]] - Fact_Sales_Orders[[#This Row],[Total_COGS_USD]] - Fact_Sales_Orders[[#This Row],[Total_Freight_USD]]</f>
        <v>291463.66920000012</v>
      </c>
      <c r="N296" s="6">
        <f>IFERROR(Fact_Sales_Orders[[#This Row],[Net_Profit_USD]] / Fact_Sales_Orders[[#This Row],[Base_Revenue_USD]], 0)</f>
        <v>0.22317948443860328</v>
      </c>
    </row>
    <row r="297" spans="1:14" x14ac:dyDescent="0.3">
      <c r="A297" t="s">
        <v>335</v>
      </c>
      <c r="B297" s="1">
        <v>46028</v>
      </c>
      <c r="C297" s="4" t="s">
        <v>13</v>
      </c>
      <c r="D297" t="s">
        <v>86</v>
      </c>
      <c r="E297" s="3">
        <v>904</v>
      </c>
      <c r="F297" s="3">
        <v>12516795.369999999</v>
      </c>
      <c r="G297" s="3">
        <f>_xlfn.XLOOKUP(
D297,
Dim_Products_COGS[Product_ID],
Dim_Products_COGS[Base_COGS_EUR],
0
)</f>
        <v>4978</v>
      </c>
      <c r="H297" s="3">
        <f>Fact_Sales_Orders[[#This Row],[Unit_COGS_EUR]] * Fact_Sales_Orders[[#This Row],[Quantity_Sold]]</f>
        <v>4500112</v>
      </c>
      <c r="I297" s="3">
        <f>_xlfn.XLOOKUP(Fact_Sales_Orders[[#This Row],[Product_ID]], Dim_Supply_Chain[Product_ID], Dim_Supply_Chain[Base_Shipping_Cost_USD], 2500)</f>
        <v>2640</v>
      </c>
      <c r="J297" s="2">
        <f>_xlfn.XLOOKUP(Fact_Sales_Orders[[#This Row],[Clean_Order_Date]], Dim_FX_Rates[Date], Dim_FX_Rates[Baseline_Rate], 1.05, -1)</f>
        <v>1.1567000000000001</v>
      </c>
      <c r="K297" s="2">
        <f>Fact_Sales_Orders[[#This Row],[Total_Base_COGS_EUR]] * Fact_Sales_Orders[[#This Row],[Order_FX_Rate]]</f>
        <v>5205279.5504000001</v>
      </c>
      <c r="L297" s="3">
        <f>Fact_Sales_Orders[[#This Row],[Base_Shipping_USD]] * Fact_Sales_Orders[[#This Row],[Quantity_Sold]]</f>
        <v>2386560</v>
      </c>
      <c r="M297" s="3">
        <f>Fact_Sales_Orders[[#This Row],[Base_Revenue_USD]] - Fact_Sales_Orders[[#This Row],[Total_COGS_USD]] - Fact_Sales_Orders[[#This Row],[Total_Freight_USD]]</f>
        <v>4924955.8195999991</v>
      </c>
      <c r="N297" s="6">
        <f>IFERROR(Fact_Sales_Orders[[#This Row],[Net_Profit_USD]] / Fact_Sales_Orders[[#This Row],[Base_Revenue_USD]], 0)</f>
        <v>0.39346779059790599</v>
      </c>
    </row>
    <row r="298" spans="1:14" x14ac:dyDescent="0.3">
      <c r="A298" t="s">
        <v>336</v>
      </c>
      <c r="B298" s="1">
        <v>45835</v>
      </c>
      <c r="C298" s="4" t="s">
        <v>13</v>
      </c>
      <c r="D298" t="s">
        <v>76</v>
      </c>
      <c r="E298" s="3">
        <v>856</v>
      </c>
      <c r="F298" s="3">
        <v>4758385.04</v>
      </c>
      <c r="G298" s="3">
        <f>_xlfn.XLOOKUP(
D298,
Dim_Products_COGS[Product_ID],
Dim_Products_COGS[Base_COGS_EUR],
0
)</f>
        <v>1289</v>
      </c>
      <c r="H298" s="3">
        <f>Fact_Sales_Orders[[#This Row],[Unit_COGS_EUR]] * Fact_Sales_Orders[[#This Row],[Quantity_Sold]]</f>
        <v>1103384</v>
      </c>
      <c r="I298" s="3">
        <f>_xlfn.XLOOKUP(Fact_Sales_Orders[[#This Row],[Product_ID]], Dim_Supply_Chain[Product_ID], Dim_Supply_Chain[Base_Shipping_Cost_USD], 2500)</f>
        <v>2109</v>
      </c>
      <c r="J298" s="2">
        <f>_xlfn.XLOOKUP(Fact_Sales_Orders[[#This Row],[Clean_Order_Date]], Dim_FX_Rates[Date], Dim_FX_Rates[Baseline_Rate], 1.05, -1)</f>
        <v>1.1825000000000001</v>
      </c>
      <c r="K298" s="2">
        <f>Fact_Sales_Orders[[#This Row],[Total_Base_COGS_EUR]] * Fact_Sales_Orders[[#This Row],[Order_FX_Rate]]</f>
        <v>1304751.58</v>
      </c>
      <c r="L298" s="3">
        <f>Fact_Sales_Orders[[#This Row],[Base_Shipping_USD]] * Fact_Sales_Orders[[#This Row],[Quantity_Sold]]</f>
        <v>1805304</v>
      </c>
      <c r="M298" s="3">
        <f>Fact_Sales_Orders[[#This Row],[Base_Revenue_USD]] - Fact_Sales_Orders[[#This Row],[Total_COGS_USD]] - Fact_Sales_Orders[[#This Row],[Total_Freight_USD]]</f>
        <v>1648329.46</v>
      </c>
      <c r="N298" s="6">
        <f>IFERROR(Fact_Sales_Orders[[#This Row],[Net_Profit_USD]] / Fact_Sales_Orders[[#This Row],[Base_Revenue_USD]], 0)</f>
        <v>0.34640522911529664</v>
      </c>
    </row>
    <row r="299" spans="1:14" x14ac:dyDescent="0.3">
      <c r="A299" t="s">
        <v>337</v>
      </c>
      <c r="B299" s="1">
        <v>45685</v>
      </c>
      <c r="C299" s="4" t="s">
        <v>13</v>
      </c>
      <c r="D299" t="s">
        <v>25</v>
      </c>
      <c r="E299" s="3">
        <v>879</v>
      </c>
      <c r="F299" s="3">
        <v>4210664.93</v>
      </c>
      <c r="G299" s="3">
        <f>_xlfn.XLOOKUP(
D299,
Dim_Products_COGS[Product_ID],
Dim_Products_COGS[Base_COGS_EUR],
0
)</f>
        <v>775</v>
      </c>
      <c r="H299" s="3">
        <f>Fact_Sales_Orders[[#This Row],[Unit_COGS_EUR]] * Fact_Sales_Orders[[#This Row],[Quantity_Sold]]</f>
        <v>681225</v>
      </c>
      <c r="I299" s="3">
        <f>_xlfn.XLOOKUP(Fact_Sales_Orders[[#This Row],[Product_ID]], Dim_Supply_Chain[Product_ID], Dim_Supply_Chain[Base_Shipping_Cost_USD], 2500)</f>
        <v>2982</v>
      </c>
      <c r="J299" s="2">
        <f>_xlfn.XLOOKUP(Fact_Sales_Orders[[#This Row],[Clean_Order_Date]], Dim_FX_Rates[Date], Dim_FX_Rates[Baseline_Rate], 1.05, -1)</f>
        <v>1.3721000000000001</v>
      </c>
      <c r="K299" s="2">
        <f>Fact_Sales_Orders[[#This Row],[Total_Base_COGS_EUR]] * Fact_Sales_Orders[[#This Row],[Order_FX_Rate]]</f>
        <v>934708.82250000001</v>
      </c>
      <c r="L299" s="3">
        <f>Fact_Sales_Orders[[#This Row],[Base_Shipping_USD]] * Fact_Sales_Orders[[#This Row],[Quantity_Sold]]</f>
        <v>2621178</v>
      </c>
      <c r="M299" s="3">
        <f>Fact_Sales_Orders[[#This Row],[Base_Revenue_USD]] - Fact_Sales_Orders[[#This Row],[Total_COGS_USD]] - Fact_Sales_Orders[[#This Row],[Total_Freight_USD]]</f>
        <v>654778.10749999993</v>
      </c>
      <c r="N299" s="6">
        <f>IFERROR(Fact_Sales_Orders[[#This Row],[Net_Profit_USD]] / Fact_Sales_Orders[[#This Row],[Base_Revenue_USD]], 0)</f>
        <v>0.15550468118107891</v>
      </c>
    </row>
    <row r="300" spans="1:14" x14ac:dyDescent="0.3">
      <c r="A300" t="s">
        <v>338</v>
      </c>
      <c r="B300" s="1">
        <v>45800</v>
      </c>
      <c r="C300" s="4" t="s">
        <v>13</v>
      </c>
      <c r="D300" t="s">
        <v>14</v>
      </c>
      <c r="E300" s="3">
        <v>668</v>
      </c>
      <c r="F300" s="3">
        <v>4225167.7699999996</v>
      </c>
      <c r="G300" s="3">
        <f>_xlfn.XLOOKUP(
D300,
Dim_Products_COGS[Product_ID],
Dim_Products_COGS[Base_COGS_EUR],
0
)</f>
        <v>2401</v>
      </c>
      <c r="H300" s="3">
        <f>Fact_Sales_Orders[[#This Row],[Unit_COGS_EUR]] * Fact_Sales_Orders[[#This Row],[Quantity_Sold]]</f>
        <v>1603868</v>
      </c>
      <c r="I300" s="3">
        <f>_xlfn.XLOOKUP(Fact_Sales_Orders[[#This Row],[Product_ID]], Dim_Supply_Chain[Product_ID], Dim_Supply_Chain[Base_Shipping_Cost_USD], 2500)</f>
        <v>2109</v>
      </c>
      <c r="J300" s="2">
        <f>_xlfn.XLOOKUP(Fact_Sales_Orders[[#This Row],[Clean_Order_Date]], Dim_FX_Rates[Date], Dim_FX_Rates[Baseline_Rate], 1.05, -1)</f>
        <v>0.9768</v>
      </c>
      <c r="K300" s="2">
        <f>Fact_Sales_Orders[[#This Row],[Total_Base_COGS_EUR]] * Fact_Sales_Orders[[#This Row],[Order_FX_Rate]]</f>
        <v>1566658.2623999999</v>
      </c>
      <c r="L300" s="3">
        <f>Fact_Sales_Orders[[#This Row],[Base_Shipping_USD]] * Fact_Sales_Orders[[#This Row],[Quantity_Sold]]</f>
        <v>1408812</v>
      </c>
      <c r="M300" s="3">
        <f>Fact_Sales_Orders[[#This Row],[Base_Revenue_USD]] - Fact_Sales_Orders[[#This Row],[Total_COGS_USD]] - Fact_Sales_Orders[[#This Row],[Total_Freight_USD]]</f>
        <v>1249697.5075999997</v>
      </c>
      <c r="N300" s="6">
        <f>IFERROR(Fact_Sales_Orders[[#This Row],[Net_Profit_USD]] / Fact_Sales_Orders[[#This Row],[Base_Revenue_USD]], 0)</f>
        <v>0.29577464745263826</v>
      </c>
    </row>
    <row r="301" spans="1:14" x14ac:dyDescent="0.3">
      <c r="A301" t="s">
        <v>339</v>
      </c>
      <c r="B301" s="1">
        <v>45974</v>
      </c>
      <c r="C301" s="4" t="s">
        <v>13</v>
      </c>
      <c r="D301" t="s">
        <v>114</v>
      </c>
      <c r="E301" s="3">
        <v>697</v>
      </c>
      <c r="F301" s="3">
        <v>6473687.0700000003</v>
      </c>
      <c r="G301" s="3">
        <f>_xlfn.XLOOKUP(
D301,
Dim_Products_COGS[Product_ID],
Dim_Products_COGS[Base_COGS_EUR],
0
)</f>
        <v>4420</v>
      </c>
      <c r="H301" s="3">
        <f>Fact_Sales_Orders[[#This Row],[Unit_COGS_EUR]] * Fact_Sales_Orders[[#This Row],[Quantity_Sold]]</f>
        <v>3080740</v>
      </c>
      <c r="I301" s="3">
        <f>_xlfn.XLOOKUP(Fact_Sales_Orders[[#This Row],[Product_ID]], Dim_Supply_Chain[Product_ID], Dim_Supply_Chain[Base_Shipping_Cost_USD], 2500)</f>
        <v>2109</v>
      </c>
      <c r="J301" s="2">
        <f>_xlfn.XLOOKUP(Fact_Sales_Orders[[#This Row],[Clean_Order_Date]], Dim_FX_Rates[Date], Dim_FX_Rates[Baseline_Rate], 1.05, -1)</f>
        <v>1.0793999999999999</v>
      </c>
      <c r="K301" s="2">
        <f>Fact_Sales_Orders[[#This Row],[Total_Base_COGS_EUR]] * Fact_Sales_Orders[[#This Row],[Order_FX_Rate]]</f>
        <v>3325350.7559999996</v>
      </c>
      <c r="L301" s="3">
        <f>Fact_Sales_Orders[[#This Row],[Base_Shipping_USD]] * Fact_Sales_Orders[[#This Row],[Quantity_Sold]]</f>
        <v>1469973</v>
      </c>
      <c r="M301" s="3">
        <f>Fact_Sales_Orders[[#This Row],[Base_Revenue_USD]] - Fact_Sales_Orders[[#This Row],[Total_COGS_USD]] - Fact_Sales_Orders[[#This Row],[Total_Freight_USD]]</f>
        <v>1678363.3140000007</v>
      </c>
      <c r="N301" s="6">
        <f>IFERROR(Fact_Sales_Orders[[#This Row],[Net_Profit_USD]] / Fact_Sales_Orders[[#This Row],[Base_Revenue_USD]], 0)</f>
        <v>0.25925925919060538</v>
      </c>
    </row>
    <row r="302" spans="1:14" x14ac:dyDescent="0.3">
      <c r="A302" t="s">
        <v>340</v>
      </c>
      <c r="B302" s="1">
        <v>45844</v>
      </c>
      <c r="C302" s="4" t="s">
        <v>13</v>
      </c>
      <c r="D302" t="s">
        <v>88</v>
      </c>
      <c r="E302" s="3">
        <v>475</v>
      </c>
      <c r="F302" s="3">
        <v>3437396.8</v>
      </c>
      <c r="G302" s="3">
        <f>_xlfn.XLOOKUP(
D302,
Dim_Products_COGS[Product_ID],
Dim_Products_COGS[Base_COGS_EUR],
0
)</f>
        <v>3776</v>
      </c>
      <c r="H302" s="3">
        <f>Fact_Sales_Orders[[#This Row],[Unit_COGS_EUR]] * Fact_Sales_Orders[[#This Row],[Quantity_Sold]]</f>
        <v>1793600</v>
      </c>
      <c r="I302" s="3">
        <f>_xlfn.XLOOKUP(Fact_Sales_Orders[[#This Row],[Product_ID]], Dim_Supply_Chain[Product_ID], Dim_Supply_Chain[Base_Shipping_Cost_USD], 2500)</f>
        <v>2221</v>
      </c>
      <c r="J302" s="2">
        <f>_xlfn.XLOOKUP(Fact_Sales_Orders[[#This Row],[Clean_Order_Date]], Dim_FX_Rates[Date], Dim_FX_Rates[Baseline_Rate], 1.05, -1)</f>
        <v>0.72770000000000001</v>
      </c>
      <c r="K302" s="2">
        <f>Fact_Sales_Orders[[#This Row],[Total_Base_COGS_EUR]] * Fact_Sales_Orders[[#This Row],[Order_FX_Rate]]</f>
        <v>1305202.72</v>
      </c>
      <c r="L302" s="3">
        <f>Fact_Sales_Orders[[#This Row],[Base_Shipping_USD]] * Fact_Sales_Orders[[#This Row],[Quantity_Sold]]</f>
        <v>1054975</v>
      </c>
      <c r="M302" s="3">
        <f>Fact_Sales_Orders[[#This Row],[Base_Revenue_USD]] - Fact_Sales_Orders[[#This Row],[Total_COGS_USD]] - Fact_Sales_Orders[[#This Row],[Total_Freight_USD]]</f>
        <v>1077219.08</v>
      </c>
      <c r="N302" s="6">
        <f>IFERROR(Fact_Sales_Orders[[#This Row],[Net_Profit_USD]] / Fact_Sales_Orders[[#This Row],[Base_Revenue_USD]], 0)</f>
        <v>0.31338223157710515</v>
      </c>
    </row>
    <row r="303" spans="1:14" x14ac:dyDescent="0.3">
      <c r="A303" t="s">
        <v>341</v>
      </c>
      <c r="B303" s="1">
        <v>45959</v>
      </c>
      <c r="C303" s="4" t="s">
        <v>13</v>
      </c>
      <c r="D303" t="s">
        <v>102</v>
      </c>
      <c r="E303" s="3">
        <v>14</v>
      </c>
      <c r="F303" s="3">
        <v>89065.600000000006</v>
      </c>
      <c r="G303" s="3">
        <f>_xlfn.XLOOKUP(
D303,
Dim_Products_COGS[Product_ID],
Dim_Products_COGS[Base_COGS_EUR],
0
)</f>
        <v>2418</v>
      </c>
      <c r="H303" s="3">
        <f>Fact_Sales_Orders[[#This Row],[Unit_COGS_EUR]] * Fact_Sales_Orders[[#This Row],[Quantity_Sold]]</f>
        <v>33852</v>
      </c>
      <c r="I303" s="3">
        <f>_xlfn.XLOOKUP(Fact_Sales_Orders[[#This Row],[Product_ID]], Dim_Supply_Chain[Product_ID], Dim_Supply_Chain[Base_Shipping_Cost_USD], 2500)</f>
        <v>2109</v>
      </c>
      <c r="J303" s="2">
        <f>_xlfn.XLOOKUP(Fact_Sales_Orders[[#This Row],[Clean_Order_Date]], Dim_FX_Rates[Date], Dim_FX_Rates[Baseline_Rate], 1.05, -1)</f>
        <v>0.79300000000000004</v>
      </c>
      <c r="K303" s="2">
        <f>Fact_Sales_Orders[[#This Row],[Total_Base_COGS_EUR]] * Fact_Sales_Orders[[#This Row],[Order_FX_Rate]]</f>
        <v>26844.636000000002</v>
      </c>
      <c r="L303" s="3">
        <f>Fact_Sales_Orders[[#This Row],[Base_Shipping_USD]] * Fact_Sales_Orders[[#This Row],[Quantity_Sold]]</f>
        <v>29526</v>
      </c>
      <c r="M303" s="3">
        <f>Fact_Sales_Orders[[#This Row],[Base_Revenue_USD]] - Fact_Sales_Orders[[#This Row],[Total_COGS_USD]] - Fact_Sales_Orders[[#This Row],[Total_Freight_USD]]</f>
        <v>32694.964000000007</v>
      </c>
      <c r="N303" s="6">
        <f>IFERROR(Fact_Sales_Orders[[#This Row],[Net_Profit_USD]] / Fact_Sales_Orders[[#This Row],[Base_Revenue_USD]], 0)</f>
        <v>0.367088572917041</v>
      </c>
    </row>
    <row r="304" spans="1:14" x14ac:dyDescent="0.3">
      <c r="A304" t="s">
        <v>342</v>
      </c>
      <c r="B304" s="1">
        <v>45889</v>
      </c>
      <c r="C304" s="4" t="s">
        <v>13</v>
      </c>
      <c r="D304" t="s">
        <v>54</v>
      </c>
      <c r="E304" s="3">
        <v>626</v>
      </c>
      <c r="F304" s="3">
        <v>5469967.9800000004</v>
      </c>
      <c r="G304" s="3">
        <f>_xlfn.XLOOKUP(
D304,
Dim_Products_COGS[Product_ID],
Dim_Products_COGS[Base_COGS_EUR],
0
)</f>
        <v>2513</v>
      </c>
      <c r="H304" s="3">
        <f>Fact_Sales_Orders[[#This Row],[Unit_COGS_EUR]] * Fact_Sales_Orders[[#This Row],[Quantity_Sold]]</f>
        <v>1573138</v>
      </c>
      <c r="I304" s="3">
        <f>_xlfn.XLOOKUP(Fact_Sales_Orders[[#This Row],[Product_ID]], Dim_Supply_Chain[Product_ID], Dim_Supply_Chain[Base_Shipping_Cost_USD], 2500)</f>
        <v>2109</v>
      </c>
      <c r="J304" s="2">
        <f>_xlfn.XLOOKUP(Fact_Sales_Orders[[#This Row],[Clean_Order_Date]], Dim_FX_Rates[Date], Dim_FX_Rates[Baseline_Rate], 1.05, -1)</f>
        <v>0.69220000000000004</v>
      </c>
      <c r="K304" s="2">
        <f>Fact_Sales_Orders[[#This Row],[Total_Base_COGS_EUR]] * Fact_Sales_Orders[[#This Row],[Order_FX_Rate]]</f>
        <v>1088926.1236</v>
      </c>
      <c r="L304" s="3">
        <f>Fact_Sales_Orders[[#This Row],[Base_Shipping_USD]] * Fact_Sales_Orders[[#This Row],[Quantity_Sold]]</f>
        <v>1320234</v>
      </c>
      <c r="M304" s="3">
        <f>Fact_Sales_Orders[[#This Row],[Base_Revenue_USD]] - Fact_Sales_Orders[[#This Row],[Total_COGS_USD]] - Fact_Sales_Orders[[#This Row],[Total_Freight_USD]]</f>
        <v>3060807.8563999999</v>
      </c>
      <c r="N304" s="6">
        <f>IFERROR(Fact_Sales_Orders[[#This Row],[Net_Profit_USD]] / Fact_Sales_Orders[[#This Row],[Base_Revenue_USD]], 0)</f>
        <v>0.55956595497292105</v>
      </c>
    </row>
    <row r="305" spans="1:14" x14ac:dyDescent="0.3">
      <c r="A305" t="s">
        <v>343</v>
      </c>
      <c r="B305" s="1">
        <v>45769</v>
      </c>
      <c r="C305" s="4" t="s">
        <v>13</v>
      </c>
      <c r="D305" t="s">
        <v>31</v>
      </c>
      <c r="E305" s="3">
        <v>741</v>
      </c>
      <c r="F305" s="3">
        <v>3830384.43</v>
      </c>
      <c r="G305" s="3">
        <f>_xlfn.XLOOKUP(
D305,
Dim_Products_COGS[Product_ID],
Dim_Products_COGS[Base_COGS_EUR],
0
)</f>
        <v>1536</v>
      </c>
      <c r="H305" s="3">
        <f>Fact_Sales_Orders[[#This Row],[Unit_COGS_EUR]] * Fact_Sales_Orders[[#This Row],[Quantity_Sold]]</f>
        <v>1138176</v>
      </c>
      <c r="I305" s="3">
        <f>_xlfn.XLOOKUP(Fact_Sales_Orders[[#This Row],[Product_ID]], Dim_Supply_Chain[Product_ID], Dim_Supply_Chain[Base_Shipping_Cost_USD], 2500)</f>
        <v>2109</v>
      </c>
      <c r="J305" s="2">
        <f>_xlfn.XLOOKUP(Fact_Sales_Orders[[#This Row],[Clean_Order_Date]], Dim_FX_Rates[Date], Dim_FX_Rates[Baseline_Rate], 1.05, -1)</f>
        <v>1.2157</v>
      </c>
      <c r="K305" s="2">
        <f>Fact_Sales_Orders[[#This Row],[Total_Base_COGS_EUR]] * Fact_Sales_Orders[[#This Row],[Order_FX_Rate]]</f>
        <v>1383680.5632</v>
      </c>
      <c r="L305" s="3">
        <f>Fact_Sales_Orders[[#This Row],[Base_Shipping_USD]] * Fact_Sales_Orders[[#This Row],[Quantity_Sold]]</f>
        <v>1562769</v>
      </c>
      <c r="M305" s="3">
        <f>Fact_Sales_Orders[[#This Row],[Base_Revenue_USD]] - Fact_Sales_Orders[[#This Row],[Total_COGS_USD]] - Fact_Sales_Orders[[#This Row],[Total_Freight_USD]]</f>
        <v>883934.86679999996</v>
      </c>
      <c r="N305" s="6">
        <f>IFERROR(Fact_Sales_Orders[[#This Row],[Net_Profit_USD]] / Fact_Sales_Orders[[#This Row],[Base_Revenue_USD]], 0)</f>
        <v>0.23076923033545224</v>
      </c>
    </row>
    <row r="306" spans="1:14" x14ac:dyDescent="0.3">
      <c r="A306" t="s">
        <v>344</v>
      </c>
      <c r="B306" s="1">
        <v>46129</v>
      </c>
      <c r="C306" s="4" t="s">
        <v>13</v>
      </c>
      <c r="D306" t="s">
        <v>25</v>
      </c>
      <c r="E306" s="3">
        <v>565</v>
      </c>
      <c r="F306" s="3">
        <v>1889904.72</v>
      </c>
      <c r="G306" s="3">
        <f>_xlfn.XLOOKUP(
D306,
Dim_Products_COGS[Product_ID],
Dim_Products_COGS[Base_COGS_EUR],
0
)</f>
        <v>775</v>
      </c>
      <c r="H306" s="3">
        <f>Fact_Sales_Orders[[#This Row],[Unit_COGS_EUR]] * Fact_Sales_Orders[[#This Row],[Quantity_Sold]]</f>
        <v>437875</v>
      </c>
      <c r="I306" s="3">
        <f>_xlfn.XLOOKUP(Fact_Sales_Orders[[#This Row],[Product_ID]], Dim_Supply_Chain[Product_ID], Dim_Supply_Chain[Base_Shipping_Cost_USD], 2500)</f>
        <v>2982</v>
      </c>
      <c r="J306" s="2">
        <f>_xlfn.XLOOKUP(Fact_Sales_Orders[[#This Row],[Clean_Order_Date]], Dim_FX_Rates[Date], Dim_FX_Rates[Baseline_Rate], 1.05, -1)</f>
        <v>0.67720000000000002</v>
      </c>
      <c r="K306" s="2">
        <f>Fact_Sales_Orders[[#This Row],[Total_Base_COGS_EUR]] * Fact_Sales_Orders[[#This Row],[Order_FX_Rate]]</f>
        <v>296528.95</v>
      </c>
      <c r="L306" s="3">
        <f>Fact_Sales_Orders[[#This Row],[Base_Shipping_USD]] * Fact_Sales_Orders[[#This Row],[Quantity_Sold]]</f>
        <v>1684830</v>
      </c>
      <c r="M306" s="3">
        <f>Fact_Sales_Orders[[#This Row],[Base_Revenue_USD]] - Fact_Sales_Orders[[#This Row],[Total_COGS_USD]] - Fact_Sales_Orders[[#This Row],[Total_Freight_USD]]</f>
        <v>-91454.229999999981</v>
      </c>
      <c r="N306" s="6">
        <f>IFERROR(Fact_Sales_Orders[[#This Row],[Net_Profit_USD]] / Fact_Sales_Orders[[#This Row],[Base_Revenue_USD]], 0)</f>
        <v>-4.8390920998387675E-2</v>
      </c>
    </row>
    <row r="307" spans="1:14" x14ac:dyDescent="0.3">
      <c r="A307" t="s">
        <v>345</v>
      </c>
      <c r="B307" s="1">
        <v>46102</v>
      </c>
      <c r="C307" s="4" t="s">
        <v>13</v>
      </c>
      <c r="D307" t="s">
        <v>21</v>
      </c>
      <c r="E307" s="3">
        <v>672</v>
      </c>
      <c r="F307" s="3">
        <v>3033801.99</v>
      </c>
      <c r="G307" s="3">
        <f>_xlfn.XLOOKUP(
D307,
Dim_Products_COGS[Product_ID],
Dim_Products_COGS[Base_COGS_EUR],
0
)</f>
        <v>545</v>
      </c>
      <c r="H307" s="3">
        <f>Fact_Sales_Orders[[#This Row],[Unit_COGS_EUR]] * Fact_Sales_Orders[[#This Row],[Quantity_Sold]]</f>
        <v>366240</v>
      </c>
      <c r="I307" s="3">
        <f>_xlfn.XLOOKUP(Fact_Sales_Orders[[#This Row],[Product_ID]], Dim_Supply_Chain[Product_ID], Dim_Supply_Chain[Base_Shipping_Cost_USD], 2500)</f>
        <v>2109</v>
      </c>
      <c r="J307" s="2">
        <f>_xlfn.XLOOKUP(Fact_Sales_Orders[[#This Row],[Clean_Order_Date]], Dim_FX_Rates[Date], Dim_FX_Rates[Baseline_Rate], 1.05, -1)</f>
        <v>0.73229999999999995</v>
      </c>
      <c r="K307" s="2">
        <f>Fact_Sales_Orders[[#This Row],[Total_Base_COGS_EUR]] * Fact_Sales_Orders[[#This Row],[Order_FX_Rate]]</f>
        <v>268197.55199999997</v>
      </c>
      <c r="L307" s="3">
        <f>Fact_Sales_Orders[[#This Row],[Base_Shipping_USD]] * Fact_Sales_Orders[[#This Row],[Quantity_Sold]]</f>
        <v>1417248</v>
      </c>
      <c r="M307" s="3">
        <f>Fact_Sales_Orders[[#This Row],[Base_Revenue_USD]] - Fact_Sales_Orders[[#This Row],[Total_COGS_USD]] - Fact_Sales_Orders[[#This Row],[Total_Freight_USD]]</f>
        <v>1348356.4380000001</v>
      </c>
      <c r="N307" s="6">
        <f>IFERROR(Fact_Sales_Orders[[#This Row],[Net_Profit_USD]] / Fact_Sales_Orders[[#This Row],[Base_Revenue_USD]], 0)</f>
        <v>0.44444444378520565</v>
      </c>
    </row>
    <row r="308" spans="1:14" x14ac:dyDescent="0.3">
      <c r="A308" t="s">
        <v>346</v>
      </c>
      <c r="B308" s="1">
        <v>46102</v>
      </c>
      <c r="C308" s="4" t="s">
        <v>13</v>
      </c>
      <c r="D308" t="s">
        <v>23</v>
      </c>
      <c r="E308" s="3">
        <v>658</v>
      </c>
      <c r="F308" s="3">
        <v>4937022.3899999997</v>
      </c>
      <c r="G308" s="3">
        <f>_xlfn.XLOOKUP(
D308,
Dim_Products_COGS[Product_ID],
Dim_Products_COGS[Base_COGS_EUR],
0
)</f>
        <v>2844</v>
      </c>
      <c r="H308" s="3">
        <f>Fact_Sales_Orders[[#This Row],[Unit_COGS_EUR]] * Fact_Sales_Orders[[#This Row],[Quantity_Sold]]</f>
        <v>1871352</v>
      </c>
      <c r="I308" s="3">
        <f>_xlfn.XLOOKUP(Fact_Sales_Orders[[#This Row],[Product_ID]], Dim_Supply_Chain[Product_ID], Dim_Supply_Chain[Base_Shipping_Cost_USD], 2500)</f>
        <v>3514</v>
      </c>
      <c r="J308" s="2">
        <f>_xlfn.XLOOKUP(Fact_Sales_Orders[[#This Row],[Clean_Order_Date]], Dim_FX_Rates[Date], Dim_FX_Rates[Baseline_Rate], 1.05, -1)</f>
        <v>0.73229999999999995</v>
      </c>
      <c r="K308" s="2">
        <f>Fact_Sales_Orders[[#This Row],[Total_Base_COGS_EUR]] * Fact_Sales_Orders[[#This Row],[Order_FX_Rate]]</f>
        <v>1370391.0695999998</v>
      </c>
      <c r="L308" s="3">
        <f>Fact_Sales_Orders[[#This Row],[Base_Shipping_USD]] * Fact_Sales_Orders[[#This Row],[Quantity_Sold]]</f>
        <v>2312212</v>
      </c>
      <c r="M308" s="3">
        <f>Fact_Sales_Orders[[#This Row],[Base_Revenue_USD]] - Fact_Sales_Orders[[#This Row],[Total_COGS_USD]] - Fact_Sales_Orders[[#This Row],[Total_Freight_USD]]</f>
        <v>1254419.3203999996</v>
      </c>
      <c r="N308" s="6">
        <f>IFERROR(Fact_Sales_Orders[[#This Row],[Net_Profit_USD]] / Fact_Sales_Orders[[#This Row],[Base_Revenue_USD]], 0)</f>
        <v>0.25408418704781277</v>
      </c>
    </row>
    <row r="309" spans="1:14" x14ac:dyDescent="0.3">
      <c r="A309" t="s">
        <v>347</v>
      </c>
      <c r="B309" s="1">
        <v>45846</v>
      </c>
      <c r="C309" s="4" t="s">
        <v>13</v>
      </c>
      <c r="D309" t="s">
        <v>69</v>
      </c>
      <c r="E309" s="3">
        <v>752</v>
      </c>
      <c r="F309" s="3">
        <v>9334960.6899999995</v>
      </c>
      <c r="G309" s="3">
        <f>_xlfn.XLOOKUP(
D309,
Dim_Products_COGS[Product_ID],
Dim_Products_COGS[Base_COGS_EUR],
0
)</f>
        <v>3901</v>
      </c>
      <c r="H309" s="3">
        <f>Fact_Sales_Orders[[#This Row],[Unit_COGS_EUR]] * Fact_Sales_Orders[[#This Row],[Quantity_Sold]]</f>
        <v>2933552</v>
      </c>
      <c r="I309" s="3">
        <f>_xlfn.XLOOKUP(Fact_Sales_Orders[[#This Row],[Product_ID]], Dim_Supply_Chain[Product_ID], Dim_Supply_Chain[Base_Shipping_Cost_USD], 2500)</f>
        <v>2109</v>
      </c>
      <c r="J309" s="2">
        <f>_xlfn.XLOOKUP(Fact_Sales_Orders[[#This Row],[Clean_Order_Date]], Dim_FX_Rates[Date], Dim_FX_Rates[Baseline_Rate], 1.05, -1)</f>
        <v>1.4992000000000001</v>
      </c>
      <c r="K309" s="2">
        <f>Fact_Sales_Orders[[#This Row],[Total_Base_COGS_EUR]] * Fact_Sales_Orders[[#This Row],[Order_FX_Rate]]</f>
        <v>4397981.1584000001</v>
      </c>
      <c r="L309" s="3">
        <f>Fact_Sales_Orders[[#This Row],[Base_Shipping_USD]] * Fact_Sales_Orders[[#This Row],[Quantity_Sold]]</f>
        <v>1585968</v>
      </c>
      <c r="M309" s="3">
        <f>Fact_Sales_Orders[[#This Row],[Base_Revenue_USD]] - Fact_Sales_Orders[[#This Row],[Total_COGS_USD]] - Fact_Sales_Orders[[#This Row],[Total_Freight_USD]]</f>
        <v>3351011.5315999994</v>
      </c>
      <c r="N309" s="6">
        <f>IFERROR(Fact_Sales_Orders[[#This Row],[Net_Profit_USD]] / Fact_Sales_Orders[[#This Row],[Base_Revenue_USD]], 0)</f>
        <v>0.35897435917322534</v>
      </c>
    </row>
    <row r="310" spans="1:14" x14ac:dyDescent="0.3">
      <c r="A310" t="s">
        <v>348</v>
      </c>
      <c r="B310" s="1">
        <v>46121</v>
      </c>
      <c r="C310" s="4" t="s">
        <v>13</v>
      </c>
      <c r="D310" t="s">
        <v>11</v>
      </c>
      <c r="E310" s="3">
        <v>708</v>
      </c>
      <c r="F310" s="3">
        <v>5385198.6399999997</v>
      </c>
      <c r="G310" s="3">
        <f>_xlfn.XLOOKUP(
D310,
Dim_Products_COGS[Product_ID],
Dim_Products_COGS[Base_COGS_EUR],
0
)</f>
        <v>2418</v>
      </c>
      <c r="H310" s="3">
        <f>Fact_Sales_Orders[[#This Row],[Unit_COGS_EUR]] * Fact_Sales_Orders[[#This Row],[Quantity_Sold]]</f>
        <v>1711944</v>
      </c>
      <c r="I310" s="3">
        <f>_xlfn.XLOOKUP(Fact_Sales_Orders[[#This Row],[Product_ID]], Dim_Supply_Chain[Product_ID], Dim_Supply_Chain[Base_Shipping_Cost_USD], 2500)</f>
        <v>2109</v>
      </c>
      <c r="J310" s="2">
        <f>_xlfn.XLOOKUP(Fact_Sales_Orders[[#This Row],[Clean_Order_Date]], Dim_FX_Rates[Date], Dim_FX_Rates[Baseline_Rate], 1.05, -1)</f>
        <v>0.91510000000000002</v>
      </c>
      <c r="K310" s="2">
        <f>Fact_Sales_Orders[[#This Row],[Total_Base_COGS_EUR]] * Fact_Sales_Orders[[#This Row],[Order_FX_Rate]]</f>
        <v>1566599.9543999999</v>
      </c>
      <c r="L310" s="3">
        <f>Fact_Sales_Orders[[#This Row],[Base_Shipping_USD]] * Fact_Sales_Orders[[#This Row],[Quantity_Sold]]</f>
        <v>1493172</v>
      </c>
      <c r="M310" s="3">
        <f>Fact_Sales_Orders[[#This Row],[Base_Revenue_USD]] - Fact_Sales_Orders[[#This Row],[Total_COGS_USD]] - Fact_Sales_Orders[[#This Row],[Total_Freight_USD]]</f>
        <v>2325426.6855999995</v>
      </c>
      <c r="N310" s="6">
        <f>IFERROR(Fact_Sales_Orders[[#This Row],[Net_Profit_USD]] / Fact_Sales_Orders[[#This Row],[Base_Revenue_USD]], 0)</f>
        <v>0.43181818184519183</v>
      </c>
    </row>
    <row r="311" spans="1:14" x14ac:dyDescent="0.3">
      <c r="A311" t="s">
        <v>349</v>
      </c>
      <c r="B311" s="1">
        <v>45680</v>
      </c>
      <c r="C311" s="4" t="s">
        <v>13</v>
      </c>
      <c r="D311" t="s">
        <v>8</v>
      </c>
      <c r="E311" s="3">
        <v>536</v>
      </c>
      <c r="F311" s="3">
        <v>2268935.98</v>
      </c>
      <c r="G311" s="3">
        <f>_xlfn.XLOOKUP(
D311,
Dim_Products_COGS[Product_ID],
Dim_Products_COGS[Base_COGS_EUR],
0
)</f>
        <v>739</v>
      </c>
      <c r="H311" s="3">
        <f>Fact_Sales_Orders[[#This Row],[Unit_COGS_EUR]] * Fact_Sales_Orders[[#This Row],[Quantity_Sold]]</f>
        <v>396104</v>
      </c>
      <c r="I311" s="3">
        <f>_xlfn.XLOOKUP(Fact_Sales_Orders[[#This Row],[Product_ID]], Dim_Supply_Chain[Product_ID], Dim_Supply_Chain[Base_Shipping_Cost_USD], 2500)</f>
        <v>2109</v>
      </c>
      <c r="J311" s="2">
        <f>_xlfn.XLOOKUP(Fact_Sales_Orders[[#This Row],[Clean_Order_Date]], Dim_FX_Rates[Date], Dim_FX_Rates[Baseline_Rate], 1.05, -1)</f>
        <v>0.90759999999999996</v>
      </c>
      <c r="K311" s="2">
        <f>Fact_Sales_Orders[[#This Row],[Total_Base_COGS_EUR]] * Fact_Sales_Orders[[#This Row],[Order_FX_Rate]]</f>
        <v>359503.99040000001</v>
      </c>
      <c r="L311" s="3">
        <f>Fact_Sales_Orders[[#This Row],[Base_Shipping_USD]] * Fact_Sales_Orders[[#This Row],[Quantity_Sold]]</f>
        <v>1130424</v>
      </c>
      <c r="M311" s="3">
        <f>Fact_Sales_Orders[[#This Row],[Base_Revenue_USD]] - Fact_Sales_Orders[[#This Row],[Total_COGS_USD]] - Fact_Sales_Orders[[#This Row],[Total_Freight_USD]]</f>
        <v>779007.98959999997</v>
      </c>
      <c r="N311" s="6">
        <f>IFERROR(Fact_Sales_Orders[[#This Row],[Net_Profit_USD]] / Fact_Sales_Orders[[#This Row],[Base_Revenue_USD]], 0)</f>
        <v>0.34333625825793462</v>
      </c>
    </row>
    <row r="312" spans="1:14" x14ac:dyDescent="0.3">
      <c r="A312" t="s">
        <v>350</v>
      </c>
      <c r="B312" s="1">
        <v>45989</v>
      </c>
      <c r="C312" s="4" t="s">
        <v>13</v>
      </c>
      <c r="D312" t="s">
        <v>109</v>
      </c>
      <c r="E312" s="3">
        <v>480</v>
      </c>
      <c r="F312" s="3">
        <v>4212674.57</v>
      </c>
      <c r="G312" s="3">
        <f>_xlfn.XLOOKUP(
D312,
Dim_Products_COGS[Product_ID],
Dim_Products_COGS[Base_COGS_EUR],
0
)</f>
        <v>3051</v>
      </c>
      <c r="H312" s="3">
        <f>Fact_Sales_Orders[[#This Row],[Unit_COGS_EUR]] * Fact_Sales_Orders[[#This Row],[Quantity_Sold]]</f>
        <v>1464480</v>
      </c>
      <c r="I312" s="3">
        <f>_xlfn.XLOOKUP(Fact_Sales_Orders[[#This Row],[Product_ID]], Dim_Supply_Chain[Product_ID], Dim_Supply_Chain[Base_Shipping_Cost_USD], 2500)</f>
        <v>4042</v>
      </c>
      <c r="J312" s="2">
        <f>_xlfn.XLOOKUP(Fact_Sales_Orders[[#This Row],[Clean_Order_Date]], Dim_FX_Rates[Date], Dim_FX_Rates[Baseline_Rate], 1.05, -1)</f>
        <v>0.92479999999999996</v>
      </c>
      <c r="K312" s="2">
        <f>Fact_Sales_Orders[[#This Row],[Total_Base_COGS_EUR]] * Fact_Sales_Orders[[#This Row],[Order_FX_Rate]]</f>
        <v>1354351.1040000001</v>
      </c>
      <c r="L312" s="3">
        <f>Fact_Sales_Orders[[#This Row],[Base_Shipping_USD]] * Fact_Sales_Orders[[#This Row],[Quantity_Sold]]</f>
        <v>1940160</v>
      </c>
      <c r="M312" s="3">
        <f>Fact_Sales_Orders[[#This Row],[Base_Revenue_USD]] - Fact_Sales_Orders[[#This Row],[Total_COGS_USD]] - Fact_Sales_Orders[[#This Row],[Total_Freight_USD]]</f>
        <v>918163.46600000001</v>
      </c>
      <c r="N312" s="6">
        <f>IFERROR(Fact_Sales_Orders[[#This Row],[Net_Profit_USD]] / Fact_Sales_Orders[[#This Row],[Base_Revenue_USD]], 0)</f>
        <v>0.21795262148625924</v>
      </c>
    </row>
    <row r="313" spans="1:14" x14ac:dyDescent="0.3">
      <c r="A313" t="s">
        <v>351</v>
      </c>
      <c r="B313" s="1">
        <v>45900</v>
      </c>
      <c r="C313" s="4" t="s">
        <v>13</v>
      </c>
      <c r="D313" t="s">
        <v>63</v>
      </c>
      <c r="E313" s="3">
        <v>774</v>
      </c>
      <c r="F313" s="3">
        <v>9856109.5299999993</v>
      </c>
      <c r="G313" s="3">
        <f>_xlfn.XLOOKUP(
D313,
Dim_Products_COGS[Product_ID],
Dim_Products_COGS[Base_COGS_EUR],
0
)</f>
        <v>3822</v>
      </c>
      <c r="H313" s="3">
        <f>Fact_Sales_Orders[[#This Row],[Unit_COGS_EUR]] * Fact_Sales_Orders[[#This Row],[Quantity_Sold]]</f>
        <v>2958228</v>
      </c>
      <c r="I313" s="3">
        <f>_xlfn.XLOOKUP(Fact_Sales_Orders[[#This Row],[Product_ID]], Dim_Supply_Chain[Product_ID], Dim_Supply_Chain[Base_Shipping_Cost_USD], 2500)</f>
        <v>2109</v>
      </c>
      <c r="J313" s="2">
        <f>_xlfn.XLOOKUP(Fact_Sales_Orders[[#This Row],[Clean_Order_Date]], Dim_FX_Rates[Date], Dim_FX_Rates[Baseline_Rate], 1.05, -1)</f>
        <v>1.363</v>
      </c>
      <c r="K313" s="2">
        <f>Fact_Sales_Orders[[#This Row],[Total_Base_COGS_EUR]] * Fact_Sales_Orders[[#This Row],[Order_FX_Rate]]</f>
        <v>4032064.764</v>
      </c>
      <c r="L313" s="3">
        <f>Fact_Sales_Orders[[#This Row],[Base_Shipping_USD]] * Fact_Sales_Orders[[#This Row],[Quantity_Sold]]</f>
        <v>1632366</v>
      </c>
      <c r="M313" s="3">
        <f>Fact_Sales_Orders[[#This Row],[Base_Revenue_USD]] - Fact_Sales_Orders[[#This Row],[Total_COGS_USD]] - Fact_Sales_Orders[[#This Row],[Total_Freight_USD]]</f>
        <v>4191678.7659999989</v>
      </c>
      <c r="N313" s="6">
        <f>IFERROR(Fact_Sales_Orders[[#This Row],[Net_Profit_USD]] / Fact_Sales_Orders[[#This Row],[Base_Revenue_USD]], 0)</f>
        <v>0.4252873563591576</v>
      </c>
    </row>
    <row r="314" spans="1:14" x14ac:dyDescent="0.3">
      <c r="A314" t="s">
        <v>352</v>
      </c>
      <c r="B314" s="1">
        <v>46114</v>
      </c>
      <c r="C314" s="4" t="s">
        <v>13</v>
      </c>
      <c r="D314" t="s">
        <v>45</v>
      </c>
      <c r="E314" s="3">
        <v>761</v>
      </c>
      <c r="F314" s="3">
        <v>8314836.9400000004</v>
      </c>
      <c r="G314" s="3">
        <f>_xlfn.XLOOKUP(
D314,
Dim_Products_COGS[Product_ID],
Dim_Products_COGS[Base_COGS_EUR],
0
)</f>
        <v>4853</v>
      </c>
      <c r="H314" s="3">
        <f>Fact_Sales_Orders[[#This Row],[Unit_COGS_EUR]] * Fact_Sales_Orders[[#This Row],[Quantity_Sold]]</f>
        <v>3693133</v>
      </c>
      <c r="I314" s="3">
        <f>_xlfn.XLOOKUP(Fact_Sales_Orders[[#This Row],[Product_ID]], Dim_Supply_Chain[Product_ID], Dim_Supply_Chain[Base_Shipping_Cost_USD], 2500)</f>
        <v>1974</v>
      </c>
      <c r="J314" s="2">
        <f>_xlfn.XLOOKUP(Fact_Sales_Orders[[#This Row],[Clean_Order_Date]], Dim_FX_Rates[Date], Dim_FX_Rates[Baseline_Rate], 1.05, -1)</f>
        <v>1.1074999999999999</v>
      </c>
      <c r="K314" s="2">
        <f>Fact_Sales_Orders[[#This Row],[Total_Base_COGS_EUR]] * Fact_Sales_Orders[[#This Row],[Order_FX_Rate]]</f>
        <v>4090144.7974999999</v>
      </c>
      <c r="L314" s="3">
        <f>Fact_Sales_Orders[[#This Row],[Base_Shipping_USD]] * Fact_Sales_Orders[[#This Row],[Quantity_Sold]]</f>
        <v>1502214</v>
      </c>
      <c r="M314" s="3">
        <f>Fact_Sales_Orders[[#This Row],[Base_Revenue_USD]] - Fact_Sales_Orders[[#This Row],[Total_COGS_USD]] - Fact_Sales_Orders[[#This Row],[Total_Freight_USD]]</f>
        <v>2722478.1425000001</v>
      </c>
      <c r="N314" s="6">
        <f>IFERROR(Fact_Sales_Orders[[#This Row],[Net_Profit_USD]] / Fact_Sales_Orders[[#This Row],[Base_Revenue_USD]], 0)</f>
        <v>0.32742411693042772</v>
      </c>
    </row>
    <row r="315" spans="1:14" x14ac:dyDescent="0.3">
      <c r="A315" t="s">
        <v>353</v>
      </c>
      <c r="B315" s="1">
        <v>45954</v>
      </c>
      <c r="C315" s="4" t="s">
        <v>13</v>
      </c>
      <c r="D315" t="s">
        <v>23</v>
      </c>
      <c r="E315" s="3">
        <v>47</v>
      </c>
      <c r="F315" s="3">
        <v>376636.26</v>
      </c>
      <c r="G315" s="3">
        <f>_xlfn.XLOOKUP(
D315,
Dim_Products_COGS[Product_ID],
Dim_Products_COGS[Base_COGS_EUR],
0
)</f>
        <v>2844</v>
      </c>
      <c r="H315" s="3">
        <f>Fact_Sales_Orders[[#This Row],[Unit_COGS_EUR]] * Fact_Sales_Orders[[#This Row],[Quantity_Sold]]</f>
        <v>133668</v>
      </c>
      <c r="I315" s="3">
        <f>_xlfn.XLOOKUP(Fact_Sales_Orders[[#This Row],[Product_ID]], Dim_Supply_Chain[Product_ID], Dim_Supply_Chain[Base_Shipping_Cost_USD], 2500)</f>
        <v>3514</v>
      </c>
      <c r="J315" s="2">
        <f>_xlfn.XLOOKUP(Fact_Sales_Orders[[#This Row],[Clean_Order_Date]], Dim_FX_Rates[Date], Dim_FX_Rates[Baseline_Rate], 1.05, -1)</f>
        <v>1.4258999999999999</v>
      </c>
      <c r="K315" s="2">
        <f>Fact_Sales_Orders[[#This Row],[Total_Base_COGS_EUR]] * Fact_Sales_Orders[[#This Row],[Order_FX_Rate]]</f>
        <v>190597.20119999998</v>
      </c>
      <c r="L315" s="3">
        <f>Fact_Sales_Orders[[#This Row],[Base_Shipping_USD]] * Fact_Sales_Orders[[#This Row],[Quantity_Sold]]</f>
        <v>165158</v>
      </c>
      <c r="M315" s="3">
        <f>Fact_Sales_Orders[[#This Row],[Base_Revenue_USD]] - Fact_Sales_Orders[[#This Row],[Total_COGS_USD]] - Fact_Sales_Orders[[#This Row],[Total_Freight_USD]]</f>
        <v>20881.058800000028</v>
      </c>
      <c r="N315" s="6">
        <f>IFERROR(Fact_Sales_Orders[[#This Row],[Net_Profit_USD]] / Fact_Sales_Orders[[#This Row],[Base_Revenue_USD]], 0)</f>
        <v>5.5440914796679501E-2</v>
      </c>
    </row>
    <row r="316" spans="1:14" x14ac:dyDescent="0.3">
      <c r="A316" t="s">
        <v>354</v>
      </c>
      <c r="B316" s="1">
        <v>46085</v>
      </c>
      <c r="C316" s="4" t="s">
        <v>13</v>
      </c>
      <c r="D316" t="s">
        <v>17</v>
      </c>
      <c r="E316" s="3">
        <v>679</v>
      </c>
      <c r="F316" s="3">
        <v>9138975.8399999999</v>
      </c>
      <c r="G316" s="3">
        <f>_xlfn.XLOOKUP(
D316,
Dim_Products_COGS[Product_ID],
Dim_Products_COGS[Base_COGS_EUR],
0
)</f>
        <v>4299</v>
      </c>
      <c r="H316" s="3">
        <f>Fact_Sales_Orders[[#This Row],[Unit_COGS_EUR]] * Fact_Sales_Orders[[#This Row],[Quantity_Sold]]</f>
        <v>2919021</v>
      </c>
      <c r="I316" s="3">
        <f>_xlfn.XLOOKUP(Fact_Sales_Orders[[#This Row],[Product_ID]], Dim_Supply_Chain[Product_ID], Dim_Supply_Chain[Base_Shipping_Cost_USD], 2500)</f>
        <v>2109</v>
      </c>
      <c r="J316" s="2">
        <f>_xlfn.XLOOKUP(Fact_Sales_Orders[[#This Row],[Clean_Order_Date]], Dim_FX_Rates[Date], Dim_FX_Rates[Baseline_Rate], 1.05, -1)</f>
        <v>1.4784999999999999</v>
      </c>
      <c r="K316" s="2">
        <f>Fact_Sales_Orders[[#This Row],[Total_Base_COGS_EUR]] * Fact_Sales_Orders[[#This Row],[Order_FX_Rate]]</f>
        <v>4315772.5484999996</v>
      </c>
      <c r="L316" s="3">
        <f>Fact_Sales_Orders[[#This Row],[Base_Shipping_USD]] * Fact_Sales_Orders[[#This Row],[Quantity_Sold]]</f>
        <v>1432011</v>
      </c>
      <c r="M316" s="3">
        <f>Fact_Sales_Orders[[#This Row],[Base_Revenue_USD]] - Fact_Sales_Orders[[#This Row],[Total_COGS_USD]] - Fact_Sales_Orders[[#This Row],[Total_Freight_USD]]</f>
        <v>3391192.2915000003</v>
      </c>
      <c r="N316" s="6">
        <f>IFERROR(Fact_Sales_Orders[[#This Row],[Net_Profit_USD]] / Fact_Sales_Orders[[#This Row],[Base_Revenue_USD]], 0)</f>
        <v>0.37106918224438595</v>
      </c>
    </row>
    <row r="317" spans="1:14" x14ac:dyDescent="0.3">
      <c r="A317" t="s">
        <v>355</v>
      </c>
      <c r="B317" s="1">
        <v>45766</v>
      </c>
      <c r="C317" s="4" t="s">
        <v>13</v>
      </c>
      <c r="D317" t="s">
        <v>61</v>
      </c>
      <c r="E317" s="3">
        <v>380</v>
      </c>
      <c r="F317" s="3">
        <v>2838175.17</v>
      </c>
      <c r="G317" s="3">
        <f>_xlfn.XLOOKUP(
D317,
Dim_Products_COGS[Product_ID],
Dim_Products_COGS[Base_COGS_EUR],
0
)</f>
        <v>2418</v>
      </c>
      <c r="H317" s="3">
        <f>Fact_Sales_Orders[[#This Row],[Unit_COGS_EUR]] * Fact_Sales_Orders[[#This Row],[Quantity_Sold]]</f>
        <v>918840</v>
      </c>
      <c r="I317" s="3">
        <f>_xlfn.XLOOKUP(Fact_Sales_Orders[[#This Row],[Product_ID]], Dim_Supply_Chain[Product_ID], Dim_Supply_Chain[Base_Shipping_Cost_USD], 2500)</f>
        <v>2109</v>
      </c>
      <c r="J317" s="2">
        <f>_xlfn.XLOOKUP(Fact_Sales_Orders[[#This Row],[Clean_Order_Date]], Dim_FX_Rates[Date], Dim_FX_Rates[Baseline_Rate], 1.05, -1)</f>
        <v>1.0345</v>
      </c>
      <c r="K317" s="2">
        <f>Fact_Sales_Orders[[#This Row],[Total_Base_COGS_EUR]] * Fact_Sales_Orders[[#This Row],[Order_FX_Rate]]</f>
        <v>950539.98</v>
      </c>
      <c r="L317" s="3">
        <f>Fact_Sales_Orders[[#This Row],[Base_Shipping_USD]] * Fact_Sales_Orders[[#This Row],[Quantity_Sold]]</f>
        <v>801420</v>
      </c>
      <c r="M317" s="3">
        <f>Fact_Sales_Orders[[#This Row],[Base_Revenue_USD]] - Fact_Sales_Orders[[#This Row],[Total_COGS_USD]] - Fact_Sales_Orders[[#This Row],[Total_Freight_USD]]</f>
        <v>1086215.19</v>
      </c>
      <c r="N317" s="6">
        <f>IFERROR(Fact_Sales_Orders[[#This Row],[Net_Profit_USD]] / Fact_Sales_Orders[[#This Row],[Base_Revenue_USD]], 0)</f>
        <v>0.38271604990469987</v>
      </c>
    </row>
    <row r="318" spans="1:14" x14ac:dyDescent="0.3">
      <c r="A318" t="s">
        <v>356</v>
      </c>
      <c r="B318" s="1">
        <v>45678</v>
      </c>
      <c r="C318" s="4" t="s">
        <v>13</v>
      </c>
      <c r="D318" t="s">
        <v>11</v>
      </c>
      <c r="E318" s="3">
        <v>180</v>
      </c>
      <c r="F318" s="3">
        <v>1495013.38</v>
      </c>
      <c r="G318" s="3">
        <f>_xlfn.XLOOKUP(
D318,
Dim_Products_COGS[Product_ID],
Dim_Products_COGS[Base_COGS_EUR],
0
)</f>
        <v>2418</v>
      </c>
      <c r="H318" s="3">
        <f>Fact_Sales_Orders[[#This Row],[Unit_COGS_EUR]] * Fact_Sales_Orders[[#This Row],[Quantity_Sold]]</f>
        <v>435240</v>
      </c>
      <c r="I318" s="3">
        <f>_xlfn.XLOOKUP(Fact_Sales_Orders[[#This Row],[Product_ID]], Dim_Supply_Chain[Product_ID], Dim_Supply_Chain[Base_Shipping_Cost_USD], 2500)</f>
        <v>2109</v>
      </c>
      <c r="J318" s="2">
        <f>_xlfn.XLOOKUP(Fact_Sales_Orders[[#This Row],[Clean_Order_Date]], Dim_FX_Rates[Date], Dim_FX_Rates[Baseline_Rate], 1.05, -1)</f>
        <v>1.4966999999999999</v>
      </c>
      <c r="K318" s="2">
        <f>Fact_Sales_Orders[[#This Row],[Total_Base_COGS_EUR]] * Fact_Sales_Orders[[#This Row],[Order_FX_Rate]]</f>
        <v>651423.70799999998</v>
      </c>
      <c r="L318" s="3">
        <f>Fact_Sales_Orders[[#This Row],[Base_Shipping_USD]] * Fact_Sales_Orders[[#This Row],[Quantity_Sold]]</f>
        <v>379620</v>
      </c>
      <c r="M318" s="3">
        <f>Fact_Sales_Orders[[#This Row],[Base_Revenue_USD]] - Fact_Sales_Orders[[#This Row],[Total_COGS_USD]] - Fact_Sales_Orders[[#This Row],[Total_Freight_USD]]</f>
        <v>463969.6719999999</v>
      </c>
      <c r="N318" s="6">
        <f>IFERROR(Fact_Sales_Orders[[#This Row],[Net_Profit_USD]] / Fact_Sales_Orders[[#This Row],[Base_Revenue_USD]], 0)</f>
        <v>0.31034482915463935</v>
      </c>
    </row>
    <row r="319" spans="1:14" x14ac:dyDescent="0.3">
      <c r="A319" t="s">
        <v>357</v>
      </c>
      <c r="B319" s="1">
        <v>46142</v>
      </c>
      <c r="C319" s="4" t="s">
        <v>13</v>
      </c>
      <c r="D319" t="s">
        <v>51</v>
      </c>
      <c r="E319" s="3">
        <v>631</v>
      </c>
      <c r="F319" s="3">
        <v>7155274.3099999996</v>
      </c>
      <c r="G319" s="3">
        <f>_xlfn.XLOOKUP(
D319,
Dim_Products_COGS[Product_ID],
Dim_Products_COGS[Base_COGS_EUR],
0
)</f>
        <v>4717</v>
      </c>
      <c r="H319" s="3">
        <f>Fact_Sales_Orders[[#This Row],[Unit_COGS_EUR]] * Fact_Sales_Orders[[#This Row],[Quantity_Sold]]</f>
        <v>2976427</v>
      </c>
      <c r="I319" s="3">
        <f>_xlfn.XLOOKUP(Fact_Sales_Orders[[#This Row],[Product_ID]], Dim_Supply_Chain[Product_ID], Dim_Supply_Chain[Base_Shipping_Cost_USD], 2500)</f>
        <v>1088</v>
      </c>
      <c r="J319" s="2">
        <f>_xlfn.XLOOKUP(Fact_Sales_Orders[[#This Row],[Clean_Order_Date]], Dim_FX_Rates[Date], Dim_FX_Rates[Baseline_Rate], 1.05, -1)</f>
        <v>0.89590000000000003</v>
      </c>
      <c r="K319" s="2">
        <f>Fact_Sales_Orders[[#This Row],[Total_Base_COGS_EUR]] * Fact_Sales_Orders[[#This Row],[Order_FX_Rate]]</f>
        <v>2666580.9493</v>
      </c>
      <c r="L319" s="3">
        <f>Fact_Sales_Orders[[#This Row],[Base_Shipping_USD]] * Fact_Sales_Orders[[#This Row],[Quantity_Sold]]</f>
        <v>686528</v>
      </c>
      <c r="M319" s="3">
        <f>Fact_Sales_Orders[[#This Row],[Base_Revenue_USD]] - Fact_Sales_Orders[[#This Row],[Total_COGS_USD]] - Fact_Sales_Orders[[#This Row],[Total_Freight_USD]]</f>
        <v>3802165.3607000001</v>
      </c>
      <c r="N319" s="6">
        <f>IFERROR(Fact_Sales_Orders[[#This Row],[Net_Profit_USD]] / Fact_Sales_Orders[[#This Row],[Base_Revenue_USD]], 0)</f>
        <v>0.53137939874453255</v>
      </c>
    </row>
    <row r="320" spans="1:14" x14ac:dyDescent="0.3">
      <c r="A320" t="s">
        <v>358</v>
      </c>
      <c r="B320" s="1">
        <v>45705</v>
      </c>
      <c r="C320" s="4" t="s">
        <v>13</v>
      </c>
      <c r="D320" t="s">
        <v>56</v>
      </c>
      <c r="E320" s="3">
        <v>627</v>
      </c>
      <c r="F320" s="3">
        <v>2567525.69</v>
      </c>
      <c r="G320" s="3">
        <f>_xlfn.XLOOKUP(
D320,
Dim_Products_COGS[Product_ID],
Dim_Products_COGS[Base_COGS_EUR],
0
)</f>
        <v>897</v>
      </c>
      <c r="H320" s="3">
        <f>Fact_Sales_Orders[[#This Row],[Unit_COGS_EUR]] * Fact_Sales_Orders[[#This Row],[Quantity_Sold]]</f>
        <v>562419</v>
      </c>
      <c r="I320" s="3">
        <f>_xlfn.XLOOKUP(Fact_Sales_Orders[[#This Row],[Product_ID]], Dim_Supply_Chain[Product_ID], Dim_Supply_Chain[Base_Shipping_Cost_USD], 2500)</f>
        <v>2109</v>
      </c>
      <c r="J320" s="2">
        <f>_xlfn.XLOOKUP(Fact_Sales_Orders[[#This Row],[Clean_Order_Date]], Dim_FX_Rates[Date], Dim_FX_Rates[Baseline_Rate], 1.05, -1)</f>
        <v>1.3304</v>
      </c>
      <c r="K320" s="2">
        <f>Fact_Sales_Orders[[#This Row],[Total_Base_COGS_EUR]] * Fact_Sales_Orders[[#This Row],[Order_FX_Rate]]</f>
        <v>748242.23759999999</v>
      </c>
      <c r="L320" s="3">
        <f>Fact_Sales_Orders[[#This Row],[Base_Shipping_USD]] * Fact_Sales_Orders[[#This Row],[Quantity_Sold]]</f>
        <v>1322343</v>
      </c>
      <c r="M320" s="3">
        <f>Fact_Sales_Orders[[#This Row],[Base_Revenue_USD]] - Fact_Sales_Orders[[#This Row],[Total_COGS_USD]] - Fact_Sales_Orders[[#This Row],[Total_Freight_USD]]</f>
        <v>496940.45239999983</v>
      </c>
      <c r="N320" s="6">
        <f>IFERROR(Fact_Sales_Orders[[#This Row],[Net_Profit_USD]] / Fact_Sales_Orders[[#This Row],[Base_Revenue_USD]], 0)</f>
        <v>0.1935483856443905</v>
      </c>
    </row>
    <row r="321" spans="1:14" x14ac:dyDescent="0.3">
      <c r="A321" t="s">
        <v>359</v>
      </c>
      <c r="B321" s="1">
        <v>45708</v>
      </c>
      <c r="C321" s="4" t="s">
        <v>13</v>
      </c>
      <c r="D321" t="s">
        <v>45</v>
      </c>
      <c r="E321" s="3">
        <v>498</v>
      </c>
      <c r="F321" s="3">
        <v>4434858.76</v>
      </c>
      <c r="G321" s="3">
        <f>_xlfn.XLOOKUP(
D321,
Dim_Products_COGS[Product_ID],
Dim_Products_COGS[Base_COGS_EUR],
0
)</f>
        <v>4853</v>
      </c>
      <c r="H321" s="3">
        <f>Fact_Sales_Orders[[#This Row],[Unit_COGS_EUR]] * Fact_Sales_Orders[[#This Row],[Quantity_Sold]]</f>
        <v>2416794</v>
      </c>
      <c r="I321" s="3">
        <f>_xlfn.XLOOKUP(Fact_Sales_Orders[[#This Row],[Product_ID]], Dim_Supply_Chain[Product_ID], Dim_Supply_Chain[Base_Shipping_Cost_USD], 2500)</f>
        <v>1974</v>
      </c>
      <c r="J321" s="2">
        <f>_xlfn.XLOOKUP(Fact_Sales_Orders[[#This Row],[Clean_Order_Date]], Dim_FX_Rates[Date], Dim_FX_Rates[Baseline_Rate], 1.05, -1)</f>
        <v>0.96619999999999995</v>
      </c>
      <c r="K321" s="2">
        <f>Fact_Sales_Orders[[#This Row],[Total_Base_COGS_EUR]] * Fact_Sales_Orders[[#This Row],[Order_FX_Rate]]</f>
        <v>2335106.3627999998</v>
      </c>
      <c r="L321" s="3">
        <f>Fact_Sales_Orders[[#This Row],[Base_Shipping_USD]] * Fact_Sales_Orders[[#This Row],[Quantity_Sold]]</f>
        <v>983052</v>
      </c>
      <c r="M321" s="3">
        <f>Fact_Sales_Orders[[#This Row],[Base_Revenue_USD]] - Fact_Sales_Orders[[#This Row],[Total_COGS_USD]] - Fact_Sales_Orders[[#This Row],[Total_Freight_USD]]</f>
        <v>1116700.3972</v>
      </c>
      <c r="N321" s="6">
        <f>IFERROR(Fact_Sales_Orders[[#This Row],[Net_Profit_USD]] / Fact_Sales_Orders[[#This Row],[Base_Revenue_USD]], 0)</f>
        <v>0.251800667762416</v>
      </c>
    </row>
    <row r="322" spans="1:14" x14ac:dyDescent="0.3">
      <c r="A322" t="s">
        <v>360</v>
      </c>
      <c r="B322" s="1">
        <v>46014</v>
      </c>
      <c r="C322" s="4" t="s">
        <v>13</v>
      </c>
      <c r="D322" t="s">
        <v>17</v>
      </c>
      <c r="E322" s="3">
        <v>997</v>
      </c>
      <c r="F322" s="3">
        <v>6959861.5800000001</v>
      </c>
      <c r="G322" s="3">
        <f>_xlfn.XLOOKUP(
D322,
Dim_Products_COGS[Product_ID],
Dim_Products_COGS[Base_COGS_EUR],
0
)</f>
        <v>4299</v>
      </c>
      <c r="H322" s="3">
        <f>Fact_Sales_Orders[[#This Row],[Unit_COGS_EUR]] * Fact_Sales_Orders[[#This Row],[Quantity_Sold]]</f>
        <v>4286103</v>
      </c>
      <c r="I322" s="3">
        <f>_xlfn.XLOOKUP(Fact_Sales_Orders[[#This Row],[Product_ID]], Dim_Supply_Chain[Product_ID], Dim_Supply_Chain[Base_Shipping_Cost_USD], 2500)</f>
        <v>2109</v>
      </c>
      <c r="J322" s="2">
        <f>_xlfn.XLOOKUP(Fact_Sales_Orders[[#This Row],[Clean_Order_Date]], Dim_FX_Rates[Date], Dim_FX_Rates[Baseline_Rate], 1.05, -1)</f>
        <v>0.8296</v>
      </c>
      <c r="K322" s="2">
        <f>Fact_Sales_Orders[[#This Row],[Total_Base_COGS_EUR]] * Fact_Sales_Orders[[#This Row],[Order_FX_Rate]]</f>
        <v>3555751.0488</v>
      </c>
      <c r="L322" s="3">
        <f>Fact_Sales_Orders[[#This Row],[Base_Shipping_USD]] * Fact_Sales_Orders[[#This Row],[Quantity_Sold]]</f>
        <v>2102673</v>
      </c>
      <c r="M322" s="3">
        <f>Fact_Sales_Orders[[#This Row],[Base_Revenue_USD]] - Fact_Sales_Orders[[#This Row],[Total_COGS_USD]] - Fact_Sales_Orders[[#This Row],[Total_Freight_USD]]</f>
        <v>1301437.5312000001</v>
      </c>
      <c r="N322" s="6">
        <f>IFERROR(Fact_Sales_Orders[[#This Row],[Net_Profit_USD]] / Fact_Sales_Orders[[#This Row],[Base_Revenue_USD]], 0)</f>
        <v>0.18699186991589567</v>
      </c>
    </row>
    <row r="323" spans="1:14" x14ac:dyDescent="0.3">
      <c r="A323" t="s">
        <v>361</v>
      </c>
      <c r="B323" s="1">
        <v>45662</v>
      </c>
      <c r="C323" s="4" t="s">
        <v>13</v>
      </c>
      <c r="D323" t="s">
        <v>40</v>
      </c>
      <c r="E323" s="3">
        <v>105</v>
      </c>
      <c r="F323" s="3">
        <v>706789.17</v>
      </c>
      <c r="G323" s="3">
        <f>_xlfn.XLOOKUP(
D323,
Dim_Products_COGS[Product_ID],
Dim_Products_COGS[Base_COGS_EUR],
0
)</f>
        <v>3908</v>
      </c>
      <c r="H323" s="3">
        <f>Fact_Sales_Orders[[#This Row],[Unit_COGS_EUR]] * Fact_Sales_Orders[[#This Row],[Quantity_Sold]]</f>
        <v>410340</v>
      </c>
      <c r="I323" s="3">
        <f>_xlfn.XLOOKUP(Fact_Sales_Orders[[#This Row],[Product_ID]], Dim_Supply_Chain[Product_ID], Dim_Supply_Chain[Base_Shipping_Cost_USD], 2500)</f>
        <v>2109</v>
      </c>
      <c r="J323" s="2">
        <f>_xlfn.XLOOKUP(Fact_Sales_Orders[[#This Row],[Clean_Order_Date]], Dim_FX_Rates[Date], Dim_FX_Rates[Baseline_Rate], 1.05, -1)</f>
        <v>0.80600000000000005</v>
      </c>
      <c r="K323" s="2">
        <f>Fact_Sales_Orders[[#This Row],[Total_Base_COGS_EUR]] * Fact_Sales_Orders[[#This Row],[Order_FX_Rate]]</f>
        <v>330734.04000000004</v>
      </c>
      <c r="L323" s="3">
        <f>Fact_Sales_Orders[[#This Row],[Base_Shipping_USD]] * Fact_Sales_Orders[[#This Row],[Quantity_Sold]]</f>
        <v>221445</v>
      </c>
      <c r="M323" s="3">
        <f>Fact_Sales_Orders[[#This Row],[Base_Revenue_USD]] - Fact_Sales_Orders[[#This Row],[Total_COGS_USD]] - Fact_Sales_Orders[[#This Row],[Total_Freight_USD]]</f>
        <v>154610.13</v>
      </c>
      <c r="N323" s="6">
        <f>IFERROR(Fact_Sales_Orders[[#This Row],[Net_Profit_USD]] / Fact_Sales_Orders[[#This Row],[Base_Revenue_USD]], 0)</f>
        <v>0.218749998673579</v>
      </c>
    </row>
    <row r="324" spans="1:14" x14ac:dyDescent="0.3">
      <c r="A324" t="s">
        <v>362</v>
      </c>
      <c r="B324" s="1">
        <v>45696</v>
      </c>
      <c r="C324" s="4" t="s">
        <v>13</v>
      </c>
      <c r="D324" t="s">
        <v>102</v>
      </c>
      <c r="E324" s="3">
        <v>331</v>
      </c>
      <c r="F324" s="3">
        <v>2808903.28</v>
      </c>
      <c r="G324" s="3">
        <f>_xlfn.XLOOKUP(
D324,
Dim_Products_COGS[Product_ID],
Dim_Products_COGS[Base_COGS_EUR],
0
)</f>
        <v>2418</v>
      </c>
      <c r="H324" s="3">
        <f>Fact_Sales_Orders[[#This Row],[Unit_COGS_EUR]] * Fact_Sales_Orders[[#This Row],[Quantity_Sold]]</f>
        <v>800358</v>
      </c>
      <c r="I324" s="3">
        <f>_xlfn.XLOOKUP(Fact_Sales_Orders[[#This Row],[Product_ID]], Dim_Supply_Chain[Product_ID], Dim_Supply_Chain[Base_Shipping_Cost_USD], 2500)</f>
        <v>2109</v>
      </c>
      <c r="J324" s="2">
        <f>_xlfn.XLOOKUP(Fact_Sales_Orders[[#This Row],[Clean_Order_Date]], Dim_FX_Rates[Date], Dim_FX_Rates[Baseline_Rate], 1.05, -1)</f>
        <v>1.4832000000000001</v>
      </c>
      <c r="K324" s="2">
        <f>Fact_Sales_Orders[[#This Row],[Total_Base_COGS_EUR]] * Fact_Sales_Orders[[#This Row],[Order_FX_Rate]]</f>
        <v>1187090.9856</v>
      </c>
      <c r="L324" s="3">
        <f>Fact_Sales_Orders[[#This Row],[Base_Shipping_USD]] * Fact_Sales_Orders[[#This Row],[Quantity_Sold]]</f>
        <v>698079</v>
      </c>
      <c r="M324" s="3">
        <f>Fact_Sales_Orders[[#This Row],[Base_Revenue_USD]] - Fact_Sales_Orders[[#This Row],[Total_COGS_USD]] - Fact_Sales_Orders[[#This Row],[Total_Freight_USD]]</f>
        <v>923733.29439999978</v>
      </c>
      <c r="N324" s="6">
        <f>IFERROR(Fact_Sales_Orders[[#This Row],[Net_Profit_USD]] / Fact_Sales_Orders[[#This Row],[Base_Revenue_USD]], 0)</f>
        <v>0.32885906075057159</v>
      </c>
    </row>
    <row r="325" spans="1:14" x14ac:dyDescent="0.3">
      <c r="A325" t="s">
        <v>363</v>
      </c>
      <c r="B325" s="1">
        <v>46104</v>
      </c>
      <c r="C325" s="4" t="s">
        <v>13</v>
      </c>
      <c r="D325" t="s">
        <v>19</v>
      </c>
      <c r="E325" s="3">
        <v>217</v>
      </c>
      <c r="F325" s="3">
        <v>940930.88</v>
      </c>
      <c r="G325" s="3">
        <f>_xlfn.XLOOKUP(
D325,
Dim_Products_COGS[Product_ID],
Dim_Products_COGS[Base_COGS_EUR],
0
)</f>
        <v>374</v>
      </c>
      <c r="H325" s="3">
        <f>Fact_Sales_Orders[[#This Row],[Unit_COGS_EUR]] * Fact_Sales_Orders[[#This Row],[Quantity_Sold]]</f>
        <v>81158</v>
      </c>
      <c r="I325" s="3">
        <f>_xlfn.XLOOKUP(Fact_Sales_Orders[[#This Row],[Product_ID]], Dim_Supply_Chain[Product_ID], Dim_Supply_Chain[Base_Shipping_Cost_USD], 2500)</f>
        <v>1165</v>
      </c>
      <c r="J325" s="2">
        <f>_xlfn.XLOOKUP(Fact_Sales_Orders[[#This Row],[Clean_Order_Date]], Dim_FX_Rates[Date], Dim_FX_Rates[Baseline_Rate], 1.05, -1)</f>
        <v>0.98599999999999999</v>
      </c>
      <c r="K325" s="2">
        <f>Fact_Sales_Orders[[#This Row],[Total_Base_COGS_EUR]] * Fact_Sales_Orders[[#This Row],[Order_FX_Rate]]</f>
        <v>80021.788</v>
      </c>
      <c r="L325" s="3">
        <f>Fact_Sales_Orders[[#This Row],[Base_Shipping_USD]] * Fact_Sales_Orders[[#This Row],[Quantity_Sold]]</f>
        <v>252805</v>
      </c>
      <c r="M325" s="3">
        <f>Fact_Sales_Orders[[#This Row],[Base_Revenue_USD]] - Fact_Sales_Orders[[#This Row],[Total_COGS_USD]] - Fact_Sales_Orders[[#This Row],[Total_Freight_USD]]</f>
        <v>608104.09199999995</v>
      </c>
      <c r="N325" s="6">
        <f>IFERROR(Fact_Sales_Orders[[#This Row],[Net_Profit_USD]] / Fact_Sales_Orders[[#This Row],[Base_Revenue_USD]], 0)</f>
        <v>0.64627923785432562</v>
      </c>
    </row>
    <row r="326" spans="1:14" x14ac:dyDescent="0.3">
      <c r="A326" t="s">
        <v>364</v>
      </c>
      <c r="B326" s="1">
        <v>45950</v>
      </c>
      <c r="C326" s="4" t="s">
        <v>13</v>
      </c>
      <c r="D326" t="s">
        <v>76</v>
      </c>
      <c r="E326" s="3">
        <v>112</v>
      </c>
      <c r="F326" s="3">
        <v>413971.21</v>
      </c>
      <c r="G326" s="3">
        <f>_xlfn.XLOOKUP(
D326,
Dim_Products_COGS[Product_ID],
Dim_Products_COGS[Base_COGS_EUR],
0
)</f>
        <v>1289</v>
      </c>
      <c r="H326" s="3">
        <f>Fact_Sales_Orders[[#This Row],[Unit_COGS_EUR]] * Fact_Sales_Orders[[#This Row],[Quantity_Sold]]</f>
        <v>144368</v>
      </c>
      <c r="I326" s="3">
        <f>_xlfn.XLOOKUP(Fact_Sales_Orders[[#This Row],[Product_ID]], Dim_Supply_Chain[Product_ID], Dim_Supply_Chain[Base_Shipping_Cost_USD], 2500)</f>
        <v>2109</v>
      </c>
      <c r="J326" s="2">
        <f>_xlfn.XLOOKUP(Fact_Sales_Orders[[#This Row],[Clean_Order_Date]], Dim_FX_Rates[Date], Dim_FX_Rates[Baseline_Rate], 1.05, -1)</f>
        <v>0.62170000000000003</v>
      </c>
      <c r="K326" s="2">
        <f>Fact_Sales_Orders[[#This Row],[Total_Base_COGS_EUR]] * Fact_Sales_Orders[[#This Row],[Order_FX_Rate]]</f>
        <v>89753.585600000006</v>
      </c>
      <c r="L326" s="3">
        <f>Fact_Sales_Orders[[#This Row],[Base_Shipping_USD]] * Fact_Sales_Orders[[#This Row],[Quantity_Sold]]</f>
        <v>236208</v>
      </c>
      <c r="M326" s="3">
        <f>Fact_Sales_Orders[[#This Row],[Base_Revenue_USD]] - Fact_Sales_Orders[[#This Row],[Total_COGS_USD]] - Fact_Sales_Orders[[#This Row],[Total_Freight_USD]]</f>
        <v>88009.62440000003</v>
      </c>
      <c r="N326" s="6">
        <f>IFERROR(Fact_Sales_Orders[[#This Row],[Net_Profit_USD]] / Fact_Sales_Orders[[#This Row],[Base_Revenue_USD]], 0)</f>
        <v>0.2125984181363724</v>
      </c>
    </row>
    <row r="327" spans="1:14" x14ac:dyDescent="0.3">
      <c r="A327" t="s">
        <v>365</v>
      </c>
      <c r="B327" s="1">
        <v>46102</v>
      </c>
      <c r="C327" s="4" t="s">
        <v>13</v>
      </c>
      <c r="D327" t="s">
        <v>35</v>
      </c>
      <c r="E327" s="3">
        <v>599</v>
      </c>
      <c r="F327" s="3">
        <v>2688846.55</v>
      </c>
      <c r="G327" s="3">
        <f>_xlfn.XLOOKUP(
D327,
Dim_Products_COGS[Product_ID],
Dim_Products_COGS[Base_COGS_EUR],
0
)</f>
        <v>1530</v>
      </c>
      <c r="H327" s="3">
        <f>Fact_Sales_Orders[[#This Row],[Unit_COGS_EUR]] * Fact_Sales_Orders[[#This Row],[Quantity_Sold]]</f>
        <v>916470</v>
      </c>
      <c r="I327" s="3">
        <f>_xlfn.XLOOKUP(Fact_Sales_Orders[[#This Row],[Product_ID]], Dim_Supply_Chain[Product_ID], Dim_Supply_Chain[Base_Shipping_Cost_USD], 2500)</f>
        <v>2109</v>
      </c>
      <c r="J327" s="2">
        <f>_xlfn.XLOOKUP(Fact_Sales_Orders[[#This Row],[Clean_Order_Date]], Dim_FX_Rates[Date], Dim_FX_Rates[Baseline_Rate], 1.05, -1)</f>
        <v>0.73229999999999995</v>
      </c>
      <c r="K327" s="2">
        <f>Fact_Sales_Orders[[#This Row],[Total_Base_COGS_EUR]] * Fact_Sales_Orders[[#This Row],[Order_FX_Rate]]</f>
        <v>671130.98099999991</v>
      </c>
      <c r="L327" s="3">
        <f>Fact_Sales_Orders[[#This Row],[Base_Shipping_USD]] * Fact_Sales_Orders[[#This Row],[Quantity_Sold]]</f>
        <v>1263291</v>
      </c>
      <c r="M327" s="3">
        <f>Fact_Sales_Orders[[#This Row],[Base_Revenue_USD]] - Fact_Sales_Orders[[#This Row],[Total_COGS_USD]] - Fact_Sales_Orders[[#This Row],[Total_Freight_USD]]</f>
        <v>754424.5689999999</v>
      </c>
      <c r="N327" s="6">
        <f>IFERROR(Fact_Sales_Orders[[#This Row],[Net_Profit_USD]] / Fact_Sales_Orders[[#This Row],[Base_Revenue_USD]], 0)</f>
        <v>0.28057553860780932</v>
      </c>
    </row>
    <row r="328" spans="1:14" x14ac:dyDescent="0.3">
      <c r="A328" t="s">
        <v>366</v>
      </c>
      <c r="B328" s="1">
        <v>45711</v>
      </c>
      <c r="C328" s="4" t="s">
        <v>13</v>
      </c>
      <c r="D328" t="s">
        <v>172</v>
      </c>
      <c r="E328" s="3">
        <v>680</v>
      </c>
      <c r="F328" s="3">
        <v>5900292.6699999999</v>
      </c>
      <c r="G328" s="3">
        <f>_xlfn.XLOOKUP(
D328,
Dim_Products_COGS[Product_ID],
Dim_Products_COGS[Base_COGS_EUR],
0
)</f>
        <v>3677</v>
      </c>
      <c r="H328" s="3">
        <f>Fact_Sales_Orders[[#This Row],[Unit_COGS_EUR]] * Fact_Sales_Orders[[#This Row],[Quantity_Sold]]</f>
        <v>2500360</v>
      </c>
      <c r="I328" s="3">
        <f>_xlfn.XLOOKUP(Fact_Sales_Orders[[#This Row],[Product_ID]], Dim_Supply_Chain[Product_ID], Dim_Supply_Chain[Base_Shipping_Cost_USD], 2500)</f>
        <v>263</v>
      </c>
      <c r="J328" s="2">
        <f>_xlfn.XLOOKUP(Fact_Sales_Orders[[#This Row],[Clean_Order_Date]], Dim_FX_Rates[Date], Dim_FX_Rates[Baseline_Rate], 1.05, -1)</f>
        <v>1.3904000000000001</v>
      </c>
      <c r="K328" s="2">
        <f>Fact_Sales_Orders[[#This Row],[Total_Base_COGS_EUR]] * Fact_Sales_Orders[[#This Row],[Order_FX_Rate]]</f>
        <v>3476500.5440000002</v>
      </c>
      <c r="L328" s="3">
        <f>Fact_Sales_Orders[[#This Row],[Base_Shipping_USD]] * Fact_Sales_Orders[[#This Row],[Quantity_Sold]]</f>
        <v>178840</v>
      </c>
      <c r="M328" s="3">
        <f>Fact_Sales_Orders[[#This Row],[Base_Revenue_USD]] - Fact_Sales_Orders[[#This Row],[Total_COGS_USD]] - Fact_Sales_Orders[[#This Row],[Total_Freight_USD]]</f>
        <v>2244952.1259999997</v>
      </c>
      <c r="N328" s="6">
        <f>IFERROR(Fact_Sales_Orders[[#This Row],[Net_Profit_USD]] / Fact_Sales_Orders[[#This Row],[Base_Revenue_USD]], 0)</f>
        <v>0.38048148652259983</v>
      </c>
    </row>
    <row r="329" spans="1:14" x14ac:dyDescent="0.3">
      <c r="A329" t="s">
        <v>367</v>
      </c>
      <c r="B329" s="1">
        <v>45875</v>
      </c>
      <c r="C329" s="4" t="s">
        <v>13</v>
      </c>
      <c r="D329" t="s">
        <v>21</v>
      </c>
      <c r="E329" s="3">
        <v>300</v>
      </c>
      <c r="F329" s="3">
        <v>1097451.27</v>
      </c>
      <c r="G329" s="3">
        <f>_xlfn.XLOOKUP(
D329,
Dim_Products_COGS[Product_ID],
Dim_Products_COGS[Base_COGS_EUR],
0
)</f>
        <v>545</v>
      </c>
      <c r="H329" s="3">
        <f>Fact_Sales_Orders[[#This Row],[Unit_COGS_EUR]] * Fact_Sales_Orders[[#This Row],[Quantity_Sold]]</f>
        <v>163500</v>
      </c>
      <c r="I329" s="3">
        <f>_xlfn.XLOOKUP(Fact_Sales_Orders[[#This Row],[Product_ID]], Dim_Supply_Chain[Product_ID], Dim_Supply_Chain[Base_Shipping_Cost_USD], 2500)</f>
        <v>2109</v>
      </c>
      <c r="J329" s="2">
        <f>_xlfn.XLOOKUP(Fact_Sales_Orders[[#This Row],[Clean_Order_Date]], Dim_FX_Rates[Date], Dim_FX_Rates[Baseline_Rate], 1.05, -1)</f>
        <v>0.72770000000000001</v>
      </c>
      <c r="K329" s="2">
        <f>Fact_Sales_Orders[[#This Row],[Total_Base_COGS_EUR]] * Fact_Sales_Orders[[#This Row],[Order_FX_Rate]]</f>
        <v>118978.95</v>
      </c>
      <c r="L329" s="3">
        <f>Fact_Sales_Orders[[#This Row],[Base_Shipping_USD]] * Fact_Sales_Orders[[#This Row],[Quantity_Sold]]</f>
        <v>632700</v>
      </c>
      <c r="M329" s="3">
        <f>Fact_Sales_Orders[[#This Row],[Base_Revenue_USD]] - Fact_Sales_Orders[[#This Row],[Total_COGS_USD]] - Fact_Sales_Orders[[#This Row],[Total_Freight_USD]]</f>
        <v>345772.32000000007</v>
      </c>
      <c r="N329" s="6">
        <f>IFERROR(Fact_Sales_Orders[[#This Row],[Net_Profit_USD]] / Fact_Sales_Orders[[#This Row],[Base_Revenue_USD]], 0)</f>
        <v>0.31506849502301826</v>
      </c>
    </row>
    <row r="330" spans="1:14" x14ac:dyDescent="0.3">
      <c r="A330" t="s">
        <v>368</v>
      </c>
      <c r="B330" s="1">
        <v>45725</v>
      </c>
      <c r="C330" s="4" t="s">
        <v>13</v>
      </c>
      <c r="D330" t="s">
        <v>109</v>
      </c>
      <c r="E330" s="3">
        <v>45</v>
      </c>
      <c r="F330" s="3">
        <v>501559.56</v>
      </c>
      <c r="G330" s="3">
        <f>_xlfn.XLOOKUP(
D330,
Dim_Products_COGS[Product_ID],
Dim_Products_COGS[Base_COGS_EUR],
0
)</f>
        <v>3051</v>
      </c>
      <c r="H330" s="3">
        <f>Fact_Sales_Orders[[#This Row],[Unit_COGS_EUR]] * Fact_Sales_Orders[[#This Row],[Quantity_Sold]]</f>
        <v>137295</v>
      </c>
      <c r="I330" s="3">
        <f>_xlfn.XLOOKUP(Fact_Sales_Orders[[#This Row],[Product_ID]], Dim_Supply_Chain[Product_ID], Dim_Supply_Chain[Base_Shipping_Cost_USD], 2500)</f>
        <v>4042</v>
      </c>
      <c r="J330" s="2">
        <f>_xlfn.XLOOKUP(Fact_Sales_Orders[[#This Row],[Clean_Order_Date]], Dim_FX_Rates[Date], Dim_FX_Rates[Baseline_Rate], 1.05, -1)</f>
        <v>1.4204000000000001</v>
      </c>
      <c r="K330" s="2">
        <f>Fact_Sales_Orders[[#This Row],[Total_Base_COGS_EUR]] * Fact_Sales_Orders[[#This Row],[Order_FX_Rate]]</f>
        <v>195013.81800000003</v>
      </c>
      <c r="L330" s="3">
        <f>Fact_Sales_Orders[[#This Row],[Base_Shipping_USD]] * Fact_Sales_Orders[[#This Row],[Quantity_Sold]]</f>
        <v>181890</v>
      </c>
      <c r="M330" s="3">
        <f>Fact_Sales_Orders[[#This Row],[Base_Revenue_USD]] - Fact_Sales_Orders[[#This Row],[Total_COGS_USD]] - Fact_Sales_Orders[[#This Row],[Total_Freight_USD]]</f>
        <v>124655.74199999997</v>
      </c>
      <c r="N330" s="6">
        <f>IFERROR(Fact_Sales_Orders[[#This Row],[Net_Profit_USD]] / Fact_Sales_Orders[[#This Row],[Base_Revenue_USD]], 0)</f>
        <v>0.24853626955091829</v>
      </c>
    </row>
    <row r="331" spans="1:14" x14ac:dyDescent="0.3">
      <c r="A331" t="s">
        <v>369</v>
      </c>
      <c r="B331" s="1">
        <v>45885</v>
      </c>
      <c r="C331" s="4" t="s">
        <v>13</v>
      </c>
      <c r="D331" t="s">
        <v>35</v>
      </c>
      <c r="E331" s="3">
        <v>621</v>
      </c>
      <c r="F331" s="3">
        <v>3063760.55</v>
      </c>
      <c r="G331" s="3">
        <f>_xlfn.XLOOKUP(
D331,
Dim_Products_COGS[Product_ID],
Dim_Products_COGS[Base_COGS_EUR],
0
)</f>
        <v>1530</v>
      </c>
      <c r="H331" s="3">
        <f>Fact_Sales_Orders[[#This Row],[Unit_COGS_EUR]] * Fact_Sales_Orders[[#This Row],[Quantity_Sold]]</f>
        <v>950130</v>
      </c>
      <c r="I331" s="3">
        <f>_xlfn.XLOOKUP(Fact_Sales_Orders[[#This Row],[Product_ID]], Dim_Supply_Chain[Product_ID], Dim_Supply_Chain[Base_Shipping_Cost_USD], 2500)</f>
        <v>2109</v>
      </c>
      <c r="J331" s="2">
        <f>_xlfn.XLOOKUP(Fact_Sales_Orders[[#This Row],[Clean_Order_Date]], Dim_FX_Rates[Date], Dim_FX_Rates[Baseline_Rate], 1.05, -1)</f>
        <v>1.1606000000000001</v>
      </c>
      <c r="K331" s="2">
        <f>Fact_Sales_Orders[[#This Row],[Total_Base_COGS_EUR]] * Fact_Sales_Orders[[#This Row],[Order_FX_Rate]]</f>
        <v>1102720.878</v>
      </c>
      <c r="L331" s="3">
        <f>Fact_Sales_Orders[[#This Row],[Base_Shipping_USD]] * Fact_Sales_Orders[[#This Row],[Quantity_Sold]]</f>
        <v>1309689</v>
      </c>
      <c r="M331" s="3">
        <f>Fact_Sales_Orders[[#This Row],[Base_Revenue_USD]] - Fact_Sales_Orders[[#This Row],[Total_COGS_USD]] - Fact_Sales_Orders[[#This Row],[Total_Freight_USD]]</f>
        <v>651350.67199999979</v>
      </c>
      <c r="N331" s="6">
        <f>IFERROR(Fact_Sales_Orders[[#This Row],[Net_Profit_USD]] / Fact_Sales_Orders[[#This Row],[Base_Revenue_USD]], 0)</f>
        <v>0.21259842646645472</v>
      </c>
    </row>
    <row r="332" spans="1:14" x14ac:dyDescent="0.3">
      <c r="A332" t="s">
        <v>370</v>
      </c>
      <c r="B332" s="1">
        <v>45860</v>
      </c>
      <c r="C332" s="4" t="s">
        <v>13</v>
      </c>
      <c r="D332" t="s">
        <v>29</v>
      </c>
      <c r="E332" s="3">
        <v>764</v>
      </c>
      <c r="F332" s="3">
        <v>3595986.06</v>
      </c>
      <c r="G332" s="3">
        <f>_xlfn.XLOOKUP(
D332,
Dim_Products_COGS[Product_ID],
Dim_Products_COGS[Base_COGS_EUR],
0
)</f>
        <v>2418</v>
      </c>
      <c r="H332" s="3">
        <f>Fact_Sales_Orders[[#This Row],[Unit_COGS_EUR]] * Fact_Sales_Orders[[#This Row],[Quantity_Sold]]</f>
        <v>1847352</v>
      </c>
      <c r="I332" s="3">
        <f>_xlfn.XLOOKUP(Fact_Sales_Orders[[#This Row],[Product_ID]], Dim_Supply_Chain[Product_ID], Dim_Supply_Chain[Base_Shipping_Cost_USD], 2500)</f>
        <v>2109</v>
      </c>
      <c r="J332" s="2">
        <f>_xlfn.XLOOKUP(Fact_Sales_Orders[[#This Row],[Clean_Order_Date]], Dim_FX_Rates[Date], Dim_FX_Rates[Baseline_Rate], 1.05, -1)</f>
        <v>0.6976</v>
      </c>
      <c r="K332" s="2">
        <f>Fact_Sales_Orders[[#This Row],[Total_Base_COGS_EUR]] * Fact_Sales_Orders[[#This Row],[Order_FX_Rate]]</f>
        <v>1288712.7552</v>
      </c>
      <c r="L332" s="3">
        <f>Fact_Sales_Orders[[#This Row],[Base_Shipping_USD]] * Fact_Sales_Orders[[#This Row],[Quantity_Sold]]</f>
        <v>1611276</v>
      </c>
      <c r="M332" s="3">
        <f>Fact_Sales_Orders[[#This Row],[Base_Revenue_USD]] - Fact_Sales_Orders[[#This Row],[Total_COGS_USD]] - Fact_Sales_Orders[[#This Row],[Total_Freight_USD]]</f>
        <v>695997.30480000004</v>
      </c>
      <c r="N332" s="6">
        <f>IFERROR(Fact_Sales_Orders[[#This Row],[Net_Profit_USD]] / Fact_Sales_Orders[[#This Row],[Base_Revenue_USD]], 0)</f>
        <v>0.19354838789336132</v>
      </c>
    </row>
    <row r="333" spans="1:14" x14ac:dyDescent="0.3">
      <c r="A333" t="s">
        <v>371</v>
      </c>
      <c r="B333" s="1">
        <v>45898</v>
      </c>
      <c r="C333" s="4" t="s">
        <v>13</v>
      </c>
      <c r="D333" t="s">
        <v>56</v>
      </c>
      <c r="E333" s="3">
        <v>871</v>
      </c>
      <c r="F333" s="3">
        <v>3766576.56</v>
      </c>
      <c r="G333" s="3">
        <f>_xlfn.XLOOKUP(
D333,
Dim_Products_COGS[Product_ID],
Dim_Products_COGS[Base_COGS_EUR],
0
)</f>
        <v>897</v>
      </c>
      <c r="H333" s="3">
        <f>Fact_Sales_Orders[[#This Row],[Unit_COGS_EUR]] * Fact_Sales_Orders[[#This Row],[Quantity_Sold]]</f>
        <v>781287</v>
      </c>
      <c r="I333" s="3">
        <f>_xlfn.XLOOKUP(Fact_Sales_Orders[[#This Row],[Product_ID]], Dim_Supply_Chain[Product_ID], Dim_Supply_Chain[Base_Shipping_Cost_USD], 2500)</f>
        <v>2109</v>
      </c>
      <c r="J333" s="2">
        <f>_xlfn.XLOOKUP(Fact_Sales_Orders[[#This Row],[Clean_Order_Date]], Dim_FX_Rates[Date], Dim_FX_Rates[Baseline_Rate], 1.05, -1)</f>
        <v>1.1677999999999999</v>
      </c>
      <c r="K333" s="2">
        <f>Fact_Sales_Orders[[#This Row],[Total_Base_COGS_EUR]] * Fact_Sales_Orders[[#This Row],[Order_FX_Rate]]</f>
        <v>912386.95860000001</v>
      </c>
      <c r="L333" s="3">
        <f>Fact_Sales_Orders[[#This Row],[Base_Shipping_USD]] * Fact_Sales_Orders[[#This Row],[Quantity_Sold]]</f>
        <v>1836939</v>
      </c>
      <c r="M333" s="3">
        <f>Fact_Sales_Orders[[#This Row],[Base_Revenue_USD]] - Fact_Sales_Orders[[#This Row],[Total_COGS_USD]] - Fact_Sales_Orders[[#This Row],[Total_Freight_USD]]</f>
        <v>1017250.6014</v>
      </c>
      <c r="N333" s="6">
        <f>IFERROR(Fact_Sales_Orders[[#This Row],[Net_Profit_USD]] / Fact_Sales_Orders[[#This Row],[Base_Revenue_USD]], 0)</f>
        <v>0.27007299206470931</v>
      </c>
    </row>
    <row r="334" spans="1:14" x14ac:dyDescent="0.3">
      <c r="A334" t="s">
        <v>372</v>
      </c>
      <c r="B334" s="1">
        <v>46035</v>
      </c>
      <c r="C334" s="4" t="s">
        <v>13</v>
      </c>
      <c r="D334" t="s">
        <v>51</v>
      </c>
      <c r="E334" s="3">
        <v>762</v>
      </c>
      <c r="F334" s="3">
        <v>7339813.5700000003</v>
      </c>
      <c r="G334" s="3">
        <f>_xlfn.XLOOKUP(
D334,
Dim_Products_COGS[Product_ID],
Dim_Products_COGS[Base_COGS_EUR],
0
)</f>
        <v>4717</v>
      </c>
      <c r="H334" s="3">
        <f>Fact_Sales_Orders[[#This Row],[Unit_COGS_EUR]] * Fact_Sales_Orders[[#This Row],[Quantity_Sold]]</f>
        <v>3594354</v>
      </c>
      <c r="I334" s="3">
        <f>_xlfn.XLOOKUP(Fact_Sales_Orders[[#This Row],[Product_ID]], Dim_Supply_Chain[Product_ID], Dim_Supply_Chain[Base_Shipping_Cost_USD], 2500)</f>
        <v>1088</v>
      </c>
      <c r="J334" s="2">
        <f>_xlfn.XLOOKUP(Fact_Sales_Orders[[#This Row],[Clean_Order_Date]], Dim_FX_Rates[Date], Dim_FX_Rates[Baseline_Rate], 1.05, -1)</f>
        <v>1.1997</v>
      </c>
      <c r="K334" s="2">
        <f>Fact_Sales_Orders[[#This Row],[Total_Base_COGS_EUR]] * Fact_Sales_Orders[[#This Row],[Order_FX_Rate]]</f>
        <v>4312146.4938000003</v>
      </c>
      <c r="L334" s="3">
        <f>Fact_Sales_Orders[[#This Row],[Base_Shipping_USD]] * Fact_Sales_Orders[[#This Row],[Quantity_Sold]]</f>
        <v>829056</v>
      </c>
      <c r="M334" s="3">
        <f>Fact_Sales_Orders[[#This Row],[Base_Revenue_USD]] - Fact_Sales_Orders[[#This Row],[Total_COGS_USD]] - Fact_Sales_Orders[[#This Row],[Total_Freight_USD]]</f>
        <v>2198611.0762</v>
      </c>
      <c r="N334" s="6">
        <f>IFERROR(Fact_Sales_Orders[[#This Row],[Net_Profit_USD]] / Fact_Sales_Orders[[#This Row],[Base_Revenue_USD]], 0)</f>
        <v>0.2995459019812679</v>
      </c>
    </row>
    <row r="335" spans="1:14" x14ac:dyDescent="0.3">
      <c r="A335" t="s">
        <v>373</v>
      </c>
      <c r="B335" s="1">
        <v>45842</v>
      </c>
      <c r="C335" s="4" t="s">
        <v>13</v>
      </c>
      <c r="D335" t="s">
        <v>27</v>
      </c>
      <c r="E335" s="3">
        <v>251</v>
      </c>
      <c r="F335" s="3">
        <v>2852826.49</v>
      </c>
      <c r="G335" s="3">
        <f>_xlfn.XLOOKUP(
D335,
Dim_Products_COGS[Product_ID],
Dim_Products_COGS[Base_COGS_EUR],
0
)</f>
        <v>3506</v>
      </c>
      <c r="H335" s="3">
        <f>Fact_Sales_Orders[[#This Row],[Unit_COGS_EUR]] * Fact_Sales_Orders[[#This Row],[Quantity_Sold]]</f>
        <v>880006</v>
      </c>
      <c r="I335" s="3">
        <f>_xlfn.XLOOKUP(Fact_Sales_Orders[[#This Row],[Product_ID]], Dim_Supply_Chain[Product_ID], Dim_Supply_Chain[Base_Shipping_Cost_USD], 2500)</f>
        <v>2109</v>
      </c>
      <c r="J335" s="2">
        <f>_xlfn.XLOOKUP(Fact_Sales_Orders[[#This Row],[Clean_Order_Date]], Dim_FX_Rates[Date], Dim_FX_Rates[Baseline_Rate], 1.05, -1)</f>
        <v>1.23</v>
      </c>
      <c r="K335" s="2">
        <f>Fact_Sales_Orders[[#This Row],[Total_Base_COGS_EUR]] * Fact_Sales_Orders[[#This Row],[Order_FX_Rate]]</f>
        <v>1082407.3799999999</v>
      </c>
      <c r="L335" s="3">
        <f>Fact_Sales_Orders[[#This Row],[Base_Shipping_USD]] * Fact_Sales_Orders[[#This Row],[Quantity_Sold]]</f>
        <v>529359</v>
      </c>
      <c r="M335" s="3">
        <f>Fact_Sales_Orders[[#This Row],[Base_Revenue_USD]] - Fact_Sales_Orders[[#This Row],[Total_COGS_USD]] - Fact_Sales_Orders[[#This Row],[Total_Freight_USD]]</f>
        <v>1241060.1100000003</v>
      </c>
      <c r="N335" s="6">
        <f>IFERROR(Fact_Sales_Orders[[#This Row],[Net_Profit_USD]] / Fact_Sales_Orders[[#This Row],[Base_Revenue_USD]], 0)</f>
        <v>0.43502824807266854</v>
      </c>
    </row>
    <row r="336" spans="1:14" x14ac:dyDescent="0.3">
      <c r="A336" t="s">
        <v>374</v>
      </c>
      <c r="B336" s="1">
        <v>45722</v>
      </c>
      <c r="C336" s="4" t="s">
        <v>13</v>
      </c>
      <c r="D336" t="s">
        <v>8</v>
      </c>
      <c r="E336" s="3">
        <v>581</v>
      </c>
      <c r="F336" s="3">
        <v>2452756.2799999998</v>
      </c>
      <c r="G336" s="3">
        <f>_xlfn.XLOOKUP(
D336,
Dim_Products_COGS[Product_ID],
Dim_Products_COGS[Base_COGS_EUR],
0
)</f>
        <v>739</v>
      </c>
      <c r="H336" s="3">
        <f>Fact_Sales_Orders[[#This Row],[Unit_COGS_EUR]] * Fact_Sales_Orders[[#This Row],[Quantity_Sold]]</f>
        <v>429359</v>
      </c>
      <c r="I336" s="3">
        <f>_xlfn.XLOOKUP(Fact_Sales_Orders[[#This Row],[Product_ID]], Dim_Supply_Chain[Product_ID], Dim_Supply_Chain[Base_Shipping_Cost_USD], 2500)</f>
        <v>2109</v>
      </c>
      <c r="J336" s="2">
        <f>_xlfn.XLOOKUP(Fact_Sales_Orders[[#This Row],[Clean_Order_Date]], Dim_FX_Rates[Date], Dim_FX_Rates[Baseline_Rate], 1.05, -1)</f>
        <v>0.97109999999999996</v>
      </c>
      <c r="K336" s="2">
        <f>Fact_Sales_Orders[[#This Row],[Total_Base_COGS_EUR]] * Fact_Sales_Orders[[#This Row],[Order_FX_Rate]]</f>
        <v>416950.52489999996</v>
      </c>
      <c r="L336" s="3">
        <f>Fact_Sales_Orders[[#This Row],[Base_Shipping_USD]] * Fact_Sales_Orders[[#This Row],[Quantity_Sold]]</f>
        <v>1225329</v>
      </c>
      <c r="M336" s="3">
        <f>Fact_Sales_Orders[[#This Row],[Base_Revenue_USD]] - Fact_Sales_Orders[[#This Row],[Total_COGS_USD]] - Fact_Sales_Orders[[#This Row],[Total_Freight_USD]]</f>
        <v>810476.75509999972</v>
      </c>
      <c r="N336" s="6">
        <f>IFERROR(Fact_Sales_Orders[[#This Row],[Net_Profit_USD]] / Fact_Sales_Orders[[#This Row],[Base_Revenue_USD]], 0)</f>
        <v>0.33043509528798343</v>
      </c>
    </row>
    <row r="337" spans="1:14" x14ac:dyDescent="0.3">
      <c r="A337" t="s">
        <v>375</v>
      </c>
      <c r="B337" s="1">
        <v>46070</v>
      </c>
      <c r="C337" s="4" t="s">
        <v>13</v>
      </c>
      <c r="D337" t="s">
        <v>109</v>
      </c>
      <c r="E337" s="3">
        <v>715</v>
      </c>
      <c r="F337" s="3">
        <v>8251861.0300000003</v>
      </c>
      <c r="G337" s="3">
        <f>_xlfn.XLOOKUP(
D337,
Dim_Products_COGS[Product_ID],
Dim_Products_COGS[Base_COGS_EUR],
0
)</f>
        <v>3051</v>
      </c>
      <c r="H337" s="3">
        <f>Fact_Sales_Orders[[#This Row],[Unit_COGS_EUR]] * Fact_Sales_Orders[[#This Row],[Quantity_Sold]]</f>
        <v>2181465</v>
      </c>
      <c r="I337" s="3">
        <f>_xlfn.XLOOKUP(Fact_Sales_Orders[[#This Row],[Product_ID]], Dim_Supply_Chain[Product_ID], Dim_Supply_Chain[Base_Shipping_Cost_USD], 2500)</f>
        <v>4042</v>
      </c>
      <c r="J337" s="2">
        <f>_xlfn.XLOOKUP(Fact_Sales_Orders[[#This Row],[Clean_Order_Date]], Dim_FX_Rates[Date], Dim_FX_Rates[Baseline_Rate], 1.05, -1)</f>
        <v>1.4219999999999999</v>
      </c>
      <c r="K337" s="2">
        <f>Fact_Sales_Orders[[#This Row],[Total_Base_COGS_EUR]] * Fact_Sales_Orders[[#This Row],[Order_FX_Rate]]</f>
        <v>3102043.23</v>
      </c>
      <c r="L337" s="3">
        <f>Fact_Sales_Orders[[#This Row],[Base_Shipping_USD]] * Fact_Sales_Orders[[#This Row],[Quantity_Sold]]</f>
        <v>2890030</v>
      </c>
      <c r="M337" s="3">
        <f>Fact_Sales_Orders[[#This Row],[Base_Revenue_USD]] - Fact_Sales_Orders[[#This Row],[Total_COGS_USD]] - Fact_Sales_Orders[[#This Row],[Total_Freight_USD]]</f>
        <v>2259787.8000000007</v>
      </c>
      <c r="N337" s="6">
        <f>IFERROR(Fact_Sales_Orders[[#This Row],[Net_Profit_USD]] / Fact_Sales_Orders[[#This Row],[Base_Revenue_USD]], 0)</f>
        <v>0.27385189738223215</v>
      </c>
    </row>
    <row r="338" spans="1:14" x14ac:dyDescent="0.3">
      <c r="A338" t="s">
        <v>376</v>
      </c>
      <c r="B338" s="1">
        <v>46014</v>
      </c>
      <c r="C338" s="4" t="s">
        <v>13</v>
      </c>
      <c r="D338" t="s">
        <v>35</v>
      </c>
      <c r="E338" s="3">
        <v>201</v>
      </c>
      <c r="F338" s="3">
        <v>991392.4</v>
      </c>
      <c r="G338" s="3">
        <f>_xlfn.XLOOKUP(
D338,
Dim_Products_COGS[Product_ID],
Dim_Products_COGS[Base_COGS_EUR],
0
)</f>
        <v>1530</v>
      </c>
      <c r="H338" s="3">
        <f>Fact_Sales_Orders[[#This Row],[Unit_COGS_EUR]] * Fact_Sales_Orders[[#This Row],[Quantity_Sold]]</f>
        <v>307530</v>
      </c>
      <c r="I338" s="3">
        <f>_xlfn.XLOOKUP(Fact_Sales_Orders[[#This Row],[Product_ID]], Dim_Supply_Chain[Product_ID], Dim_Supply_Chain[Base_Shipping_Cost_USD], 2500)</f>
        <v>2109</v>
      </c>
      <c r="J338" s="2">
        <f>_xlfn.XLOOKUP(Fact_Sales_Orders[[#This Row],[Clean_Order_Date]], Dim_FX_Rates[Date], Dim_FX_Rates[Baseline_Rate], 1.05, -1)</f>
        <v>0.8296</v>
      </c>
      <c r="K338" s="2">
        <f>Fact_Sales_Orders[[#This Row],[Total_Base_COGS_EUR]] * Fact_Sales_Orders[[#This Row],[Order_FX_Rate]]</f>
        <v>255126.88800000001</v>
      </c>
      <c r="L338" s="3">
        <f>Fact_Sales_Orders[[#This Row],[Base_Shipping_USD]] * Fact_Sales_Orders[[#This Row],[Quantity_Sold]]</f>
        <v>423909</v>
      </c>
      <c r="M338" s="3">
        <f>Fact_Sales_Orders[[#This Row],[Base_Revenue_USD]] - Fact_Sales_Orders[[#This Row],[Total_COGS_USD]] - Fact_Sales_Orders[[#This Row],[Total_Freight_USD]]</f>
        <v>312356.51199999999</v>
      </c>
      <c r="N338" s="6">
        <f>IFERROR(Fact_Sales_Orders[[#This Row],[Net_Profit_USD]] / Fact_Sales_Orders[[#This Row],[Base_Revenue_USD]], 0)</f>
        <v>0.31506849558257655</v>
      </c>
    </row>
    <row r="339" spans="1:14" x14ac:dyDescent="0.3">
      <c r="A339" t="s">
        <v>377</v>
      </c>
      <c r="B339" s="1">
        <v>45740</v>
      </c>
      <c r="C339" s="4" t="s">
        <v>13</v>
      </c>
      <c r="D339" t="s">
        <v>51</v>
      </c>
      <c r="E339" s="3">
        <v>312</v>
      </c>
      <c r="F339" s="3">
        <v>3382274.27</v>
      </c>
      <c r="G339" s="3">
        <f>_xlfn.XLOOKUP(
D339,
Dim_Products_COGS[Product_ID],
Dim_Products_COGS[Base_COGS_EUR],
0
)</f>
        <v>4717</v>
      </c>
      <c r="H339" s="3">
        <f>Fact_Sales_Orders[[#This Row],[Unit_COGS_EUR]] * Fact_Sales_Orders[[#This Row],[Quantity_Sold]]</f>
        <v>1471704</v>
      </c>
      <c r="I339" s="3">
        <f>_xlfn.XLOOKUP(Fact_Sales_Orders[[#This Row],[Product_ID]], Dim_Supply_Chain[Product_ID], Dim_Supply_Chain[Base_Shipping_Cost_USD], 2500)</f>
        <v>1088</v>
      </c>
      <c r="J339" s="2">
        <f>_xlfn.XLOOKUP(Fact_Sales_Orders[[#This Row],[Clean_Order_Date]], Dim_FX_Rates[Date], Dim_FX_Rates[Baseline_Rate], 1.05, -1)</f>
        <v>0.87370000000000003</v>
      </c>
      <c r="K339" s="2">
        <f>Fact_Sales_Orders[[#This Row],[Total_Base_COGS_EUR]] * Fact_Sales_Orders[[#This Row],[Order_FX_Rate]]</f>
        <v>1285827.7848</v>
      </c>
      <c r="L339" s="3">
        <f>Fact_Sales_Orders[[#This Row],[Base_Shipping_USD]] * Fact_Sales_Orders[[#This Row],[Quantity_Sold]]</f>
        <v>339456</v>
      </c>
      <c r="M339" s="3">
        <f>Fact_Sales_Orders[[#This Row],[Base_Revenue_USD]] - Fact_Sales_Orders[[#This Row],[Total_COGS_USD]] - Fact_Sales_Orders[[#This Row],[Total_Freight_USD]]</f>
        <v>1756990.4852</v>
      </c>
      <c r="N339" s="6">
        <f>IFERROR(Fact_Sales_Orders[[#This Row],[Net_Profit_USD]] / Fact_Sales_Orders[[#This Row],[Base_Revenue_USD]], 0)</f>
        <v>0.51947013900797578</v>
      </c>
    </row>
    <row r="340" spans="1:14" x14ac:dyDescent="0.3">
      <c r="A340" t="s">
        <v>378</v>
      </c>
      <c r="B340" s="1">
        <v>46105</v>
      </c>
      <c r="C340" s="4" t="s">
        <v>13</v>
      </c>
      <c r="D340" t="s">
        <v>27</v>
      </c>
      <c r="E340" s="3">
        <v>507</v>
      </c>
      <c r="F340" s="3">
        <v>2799582.2</v>
      </c>
      <c r="G340" s="3">
        <f>_xlfn.XLOOKUP(
D340,
Dim_Products_COGS[Product_ID],
Dim_Products_COGS[Base_COGS_EUR],
0
)</f>
        <v>3506</v>
      </c>
      <c r="H340" s="3">
        <f>Fact_Sales_Orders[[#This Row],[Unit_COGS_EUR]] * Fact_Sales_Orders[[#This Row],[Quantity_Sold]]</f>
        <v>1777542</v>
      </c>
      <c r="I340" s="3">
        <f>_xlfn.XLOOKUP(Fact_Sales_Orders[[#This Row],[Product_ID]], Dim_Supply_Chain[Product_ID], Dim_Supply_Chain[Base_Shipping_Cost_USD], 2500)</f>
        <v>2109</v>
      </c>
      <c r="J340" s="2">
        <f>_xlfn.XLOOKUP(Fact_Sales_Orders[[#This Row],[Clean_Order_Date]], Dim_FX_Rates[Date], Dim_FX_Rates[Baseline_Rate], 1.05, -1)</f>
        <v>0.66859999999999997</v>
      </c>
      <c r="K340" s="2">
        <f>Fact_Sales_Orders[[#This Row],[Total_Base_COGS_EUR]] * Fact_Sales_Orders[[#This Row],[Order_FX_Rate]]</f>
        <v>1188464.5811999999</v>
      </c>
      <c r="L340" s="3">
        <f>Fact_Sales_Orders[[#This Row],[Base_Shipping_USD]] * Fact_Sales_Orders[[#This Row],[Quantity_Sold]]</f>
        <v>1069263</v>
      </c>
      <c r="M340" s="3">
        <f>Fact_Sales_Orders[[#This Row],[Base_Revenue_USD]] - Fact_Sales_Orders[[#This Row],[Total_COGS_USD]] - Fact_Sales_Orders[[#This Row],[Total_Freight_USD]]</f>
        <v>541854.61880000029</v>
      </c>
      <c r="N340" s="6">
        <f>IFERROR(Fact_Sales_Orders[[#This Row],[Net_Profit_USD]] / Fact_Sales_Orders[[#This Row],[Base_Revenue_USD]], 0)</f>
        <v>0.19354838689858803</v>
      </c>
    </row>
    <row r="341" spans="1:14" x14ac:dyDescent="0.3">
      <c r="A341" t="s">
        <v>379</v>
      </c>
      <c r="B341" s="1">
        <v>45683</v>
      </c>
      <c r="C341" s="4" t="s">
        <v>13</v>
      </c>
      <c r="D341" t="s">
        <v>31</v>
      </c>
      <c r="E341" s="3">
        <v>745</v>
      </c>
      <c r="F341" s="3">
        <v>4947827.3</v>
      </c>
      <c r="G341" s="3">
        <f>_xlfn.XLOOKUP(
D341,
Dim_Products_COGS[Product_ID],
Dim_Products_COGS[Base_COGS_EUR],
0
)</f>
        <v>1536</v>
      </c>
      <c r="H341" s="3">
        <f>Fact_Sales_Orders[[#This Row],[Unit_COGS_EUR]] * Fact_Sales_Orders[[#This Row],[Quantity_Sold]]</f>
        <v>1144320</v>
      </c>
      <c r="I341" s="3">
        <f>_xlfn.XLOOKUP(Fact_Sales_Orders[[#This Row],[Product_ID]], Dim_Supply_Chain[Product_ID], Dim_Supply_Chain[Base_Shipping_Cost_USD], 2500)</f>
        <v>2109</v>
      </c>
      <c r="J341" s="2">
        <f>_xlfn.XLOOKUP(Fact_Sales_Orders[[#This Row],[Clean_Order_Date]], Dim_FX_Rates[Date], Dim_FX_Rates[Baseline_Rate], 1.05, -1)</f>
        <v>1.2796000000000001</v>
      </c>
      <c r="K341" s="2">
        <f>Fact_Sales_Orders[[#This Row],[Total_Base_COGS_EUR]] * Fact_Sales_Orders[[#This Row],[Order_FX_Rate]]</f>
        <v>1464271.872</v>
      </c>
      <c r="L341" s="3">
        <f>Fact_Sales_Orders[[#This Row],[Base_Shipping_USD]] * Fact_Sales_Orders[[#This Row],[Quantity_Sold]]</f>
        <v>1571205</v>
      </c>
      <c r="M341" s="3">
        <f>Fact_Sales_Orders[[#This Row],[Base_Revenue_USD]] - Fact_Sales_Orders[[#This Row],[Total_COGS_USD]] - Fact_Sales_Orders[[#This Row],[Total_Freight_USD]]</f>
        <v>1912350.4279999998</v>
      </c>
      <c r="N341" s="6">
        <f>IFERROR(Fact_Sales_Orders[[#This Row],[Net_Profit_USD]] / Fact_Sales_Orders[[#This Row],[Base_Revenue_USD]], 0)</f>
        <v>0.38650306731603179</v>
      </c>
    </row>
    <row r="342" spans="1:14" x14ac:dyDescent="0.3">
      <c r="A342" t="s">
        <v>380</v>
      </c>
      <c r="B342" s="1">
        <v>45661</v>
      </c>
      <c r="C342" s="4" t="s">
        <v>13</v>
      </c>
      <c r="D342" t="s">
        <v>58</v>
      </c>
      <c r="E342" s="3">
        <v>886</v>
      </c>
      <c r="F342" s="3">
        <v>7073978.04</v>
      </c>
      <c r="G342" s="3">
        <f>_xlfn.XLOOKUP(
D342,
Dim_Products_COGS[Product_ID],
Dim_Products_COGS[Base_COGS_EUR],
0
)</f>
        <v>2039</v>
      </c>
      <c r="H342" s="3">
        <f>Fact_Sales_Orders[[#This Row],[Unit_COGS_EUR]] * Fact_Sales_Orders[[#This Row],[Quantity_Sold]]</f>
        <v>1806554</v>
      </c>
      <c r="I342" s="3">
        <f>_xlfn.XLOOKUP(Fact_Sales_Orders[[#This Row],[Product_ID]], Dim_Supply_Chain[Product_ID], Dim_Supply_Chain[Base_Shipping_Cost_USD], 2500)</f>
        <v>2109</v>
      </c>
      <c r="J342" s="2">
        <f>_xlfn.XLOOKUP(Fact_Sales_Orders[[#This Row],[Clean_Order_Date]], Dim_FX_Rates[Date], Dim_FX_Rates[Baseline_Rate], 1.05, -1)</f>
        <v>1.3977999999999999</v>
      </c>
      <c r="K342" s="2">
        <f>Fact_Sales_Orders[[#This Row],[Total_Base_COGS_EUR]] * Fact_Sales_Orders[[#This Row],[Order_FX_Rate]]</f>
        <v>2525201.1812</v>
      </c>
      <c r="L342" s="3">
        <f>Fact_Sales_Orders[[#This Row],[Base_Shipping_USD]] * Fact_Sales_Orders[[#This Row],[Quantity_Sold]]</f>
        <v>1868574</v>
      </c>
      <c r="M342" s="3">
        <f>Fact_Sales_Orders[[#This Row],[Base_Revenue_USD]] - Fact_Sales_Orders[[#This Row],[Total_COGS_USD]] - Fact_Sales_Orders[[#This Row],[Total_Freight_USD]]</f>
        <v>2680202.8587999996</v>
      </c>
      <c r="N342" s="6">
        <f>IFERROR(Fact_Sales_Orders[[#This Row],[Net_Profit_USD]] / Fact_Sales_Orders[[#This Row],[Base_Revenue_USD]], 0)</f>
        <v>0.3788819874255645</v>
      </c>
    </row>
    <row r="343" spans="1:14" x14ac:dyDescent="0.3">
      <c r="A343" t="s">
        <v>381</v>
      </c>
      <c r="B343" s="1">
        <v>46128</v>
      </c>
      <c r="C343" s="4" t="s">
        <v>13</v>
      </c>
      <c r="D343" t="s">
        <v>27</v>
      </c>
      <c r="E343" s="3">
        <v>48</v>
      </c>
      <c r="F343" s="3">
        <v>362319.81</v>
      </c>
      <c r="G343" s="3">
        <f>_xlfn.XLOOKUP(
D343,
Dim_Products_COGS[Product_ID],
Dim_Products_COGS[Base_COGS_EUR],
0
)</f>
        <v>3506</v>
      </c>
      <c r="H343" s="3">
        <f>Fact_Sales_Orders[[#This Row],[Unit_COGS_EUR]] * Fact_Sales_Orders[[#This Row],[Quantity_Sold]]</f>
        <v>168288</v>
      </c>
      <c r="I343" s="3">
        <f>_xlfn.XLOOKUP(Fact_Sales_Orders[[#This Row],[Product_ID]], Dim_Supply_Chain[Product_ID], Dim_Supply_Chain[Base_Shipping_Cost_USD], 2500)</f>
        <v>2109</v>
      </c>
      <c r="J343" s="2">
        <f>_xlfn.XLOOKUP(Fact_Sales_Orders[[#This Row],[Clean_Order_Date]], Dim_FX_Rates[Date], Dim_FX_Rates[Baseline_Rate], 1.05, -1)</f>
        <v>0.87309999999999999</v>
      </c>
      <c r="K343" s="2">
        <f>Fact_Sales_Orders[[#This Row],[Total_Base_COGS_EUR]] * Fact_Sales_Orders[[#This Row],[Order_FX_Rate]]</f>
        <v>146932.25279999999</v>
      </c>
      <c r="L343" s="3">
        <f>Fact_Sales_Orders[[#This Row],[Base_Shipping_USD]] * Fact_Sales_Orders[[#This Row],[Quantity_Sold]]</f>
        <v>101232</v>
      </c>
      <c r="M343" s="3">
        <f>Fact_Sales_Orders[[#This Row],[Base_Revenue_USD]] - Fact_Sales_Orders[[#This Row],[Total_COGS_USD]] - Fact_Sales_Orders[[#This Row],[Total_Freight_USD]]</f>
        <v>114155.55720000001</v>
      </c>
      <c r="N343" s="6">
        <f>IFERROR(Fact_Sales_Orders[[#This Row],[Net_Profit_USD]] / Fact_Sales_Orders[[#This Row],[Base_Revenue_USD]], 0)</f>
        <v>0.31506849487473515</v>
      </c>
    </row>
    <row r="344" spans="1:14" x14ac:dyDescent="0.3">
      <c r="A344" t="s">
        <v>382</v>
      </c>
      <c r="B344" s="1">
        <v>46063</v>
      </c>
      <c r="C344" s="4" t="s">
        <v>13</v>
      </c>
      <c r="D344" t="s">
        <v>102</v>
      </c>
      <c r="E344" s="3">
        <v>855</v>
      </c>
      <c r="F344" s="3">
        <v>4710628.33</v>
      </c>
      <c r="G344" s="3">
        <f>_xlfn.XLOOKUP(
D344,
Dim_Products_COGS[Product_ID],
Dim_Products_COGS[Base_COGS_EUR],
0
)</f>
        <v>2418</v>
      </c>
      <c r="H344" s="3">
        <f>Fact_Sales_Orders[[#This Row],[Unit_COGS_EUR]] * Fact_Sales_Orders[[#This Row],[Quantity_Sold]]</f>
        <v>2067390</v>
      </c>
      <c r="I344" s="3">
        <f>_xlfn.XLOOKUP(Fact_Sales_Orders[[#This Row],[Product_ID]], Dim_Supply_Chain[Product_ID], Dim_Supply_Chain[Base_Shipping_Cost_USD], 2500)</f>
        <v>2109</v>
      </c>
      <c r="J344" s="2">
        <f>_xlfn.XLOOKUP(Fact_Sales_Orders[[#This Row],[Clean_Order_Date]], Dim_FX_Rates[Date], Dim_FX_Rates[Baseline_Rate], 1.05, -1)</f>
        <v>0.90790000000000004</v>
      </c>
      <c r="K344" s="2">
        <f>Fact_Sales_Orders[[#This Row],[Total_Base_COGS_EUR]] * Fact_Sales_Orders[[#This Row],[Order_FX_Rate]]</f>
        <v>1876983.3810000001</v>
      </c>
      <c r="L344" s="3">
        <f>Fact_Sales_Orders[[#This Row],[Base_Shipping_USD]] * Fact_Sales_Orders[[#This Row],[Quantity_Sold]]</f>
        <v>1803195</v>
      </c>
      <c r="M344" s="3">
        <f>Fact_Sales_Orders[[#This Row],[Base_Revenue_USD]] - Fact_Sales_Orders[[#This Row],[Total_COGS_USD]] - Fact_Sales_Orders[[#This Row],[Total_Freight_USD]]</f>
        <v>1030449.949</v>
      </c>
      <c r="N344" s="6">
        <f>IFERROR(Fact_Sales_Orders[[#This Row],[Net_Profit_USD]] / Fact_Sales_Orders[[#This Row],[Base_Revenue_USD]], 0)</f>
        <v>0.21875000038476822</v>
      </c>
    </row>
    <row r="345" spans="1:14" x14ac:dyDescent="0.3">
      <c r="A345" t="s">
        <v>383</v>
      </c>
      <c r="B345" s="1">
        <v>46134</v>
      </c>
      <c r="C345" s="4" t="s">
        <v>13</v>
      </c>
      <c r="D345" t="s">
        <v>21</v>
      </c>
      <c r="E345" s="3">
        <v>678</v>
      </c>
      <c r="F345" s="3">
        <v>3076861.51</v>
      </c>
      <c r="G345" s="3">
        <f>_xlfn.XLOOKUP(
D345,
Dim_Products_COGS[Product_ID],
Dim_Products_COGS[Base_COGS_EUR],
0
)</f>
        <v>545</v>
      </c>
      <c r="H345" s="3">
        <f>Fact_Sales_Orders[[#This Row],[Unit_COGS_EUR]] * Fact_Sales_Orders[[#This Row],[Quantity_Sold]]</f>
        <v>369510</v>
      </c>
      <c r="I345" s="3">
        <f>_xlfn.XLOOKUP(Fact_Sales_Orders[[#This Row],[Product_ID]], Dim_Supply_Chain[Product_ID], Dim_Supply_Chain[Base_Shipping_Cost_USD], 2500)</f>
        <v>2109</v>
      </c>
      <c r="J345" s="2">
        <f>_xlfn.XLOOKUP(Fact_Sales_Orders[[#This Row],[Clean_Order_Date]], Dim_FX_Rates[Date], Dim_FX_Rates[Baseline_Rate], 1.05, -1)</f>
        <v>1.3673</v>
      </c>
      <c r="K345" s="2">
        <f>Fact_Sales_Orders[[#This Row],[Total_Base_COGS_EUR]] * Fact_Sales_Orders[[#This Row],[Order_FX_Rate]]</f>
        <v>505231.02299999999</v>
      </c>
      <c r="L345" s="3">
        <f>Fact_Sales_Orders[[#This Row],[Base_Shipping_USD]] * Fact_Sales_Orders[[#This Row],[Quantity_Sold]]</f>
        <v>1429902</v>
      </c>
      <c r="M345" s="3">
        <f>Fact_Sales_Orders[[#This Row],[Base_Revenue_USD]] - Fact_Sales_Orders[[#This Row],[Total_COGS_USD]] - Fact_Sales_Orders[[#This Row],[Total_Freight_USD]]</f>
        <v>1141728.4869999997</v>
      </c>
      <c r="N345" s="6">
        <f>IFERROR(Fact_Sales_Orders[[#This Row],[Net_Profit_USD]] / Fact_Sales_Orders[[#This Row],[Base_Revenue_USD]], 0)</f>
        <v>0.37106918309105169</v>
      </c>
    </row>
    <row r="346" spans="1:14" x14ac:dyDescent="0.3">
      <c r="A346" t="s">
        <v>384</v>
      </c>
      <c r="B346" s="1">
        <v>45734</v>
      </c>
      <c r="C346" s="4" t="s">
        <v>13</v>
      </c>
      <c r="D346" t="s">
        <v>63</v>
      </c>
      <c r="E346" s="3">
        <v>61</v>
      </c>
      <c r="F346" s="3">
        <v>640337.52</v>
      </c>
      <c r="G346" s="3">
        <f>_xlfn.XLOOKUP(
D346,
Dim_Products_COGS[Product_ID],
Dim_Products_COGS[Base_COGS_EUR],
0
)</f>
        <v>3822</v>
      </c>
      <c r="H346" s="3">
        <f>Fact_Sales_Orders[[#This Row],[Unit_COGS_EUR]] * Fact_Sales_Orders[[#This Row],[Quantity_Sold]]</f>
        <v>233142</v>
      </c>
      <c r="I346" s="3">
        <f>_xlfn.XLOOKUP(Fact_Sales_Orders[[#This Row],[Product_ID]], Dim_Supply_Chain[Product_ID], Dim_Supply_Chain[Base_Shipping_Cost_USD], 2500)</f>
        <v>2109</v>
      </c>
      <c r="J346" s="2">
        <f>_xlfn.XLOOKUP(Fact_Sales_Orders[[#This Row],[Clean_Order_Date]], Dim_FX_Rates[Date], Dim_FX_Rates[Baseline_Rate], 1.05, -1)</f>
        <v>1.3166</v>
      </c>
      <c r="K346" s="2">
        <f>Fact_Sales_Orders[[#This Row],[Total_Base_COGS_EUR]] * Fact_Sales_Orders[[#This Row],[Order_FX_Rate]]</f>
        <v>306954.75719999999</v>
      </c>
      <c r="L346" s="3">
        <f>Fact_Sales_Orders[[#This Row],[Base_Shipping_USD]] * Fact_Sales_Orders[[#This Row],[Quantity_Sold]]</f>
        <v>128649</v>
      </c>
      <c r="M346" s="3">
        <f>Fact_Sales_Orders[[#This Row],[Base_Revenue_USD]] - Fact_Sales_Orders[[#This Row],[Total_COGS_USD]] - Fact_Sales_Orders[[#This Row],[Total_Freight_USD]]</f>
        <v>204733.76280000003</v>
      </c>
      <c r="N346" s="6">
        <f>IFERROR(Fact_Sales_Orders[[#This Row],[Net_Profit_USD]] / Fact_Sales_Orders[[#This Row],[Base_Revenue_USD]], 0)</f>
        <v>0.31972788788012924</v>
      </c>
    </row>
    <row r="347" spans="1:14" x14ac:dyDescent="0.3">
      <c r="A347" t="s">
        <v>385</v>
      </c>
      <c r="B347" s="1">
        <v>45950</v>
      </c>
      <c r="C347" s="4" t="s">
        <v>13</v>
      </c>
      <c r="D347" t="s">
        <v>19</v>
      </c>
      <c r="E347" s="3">
        <v>83</v>
      </c>
      <c r="F347" s="3">
        <v>285688.34000000003</v>
      </c>
      <c r="G347" s="3">
        <f>_xlfn.XLOOKUP(
D347,
Dim_Products_COGS[Product_ID],
Dim_Products_COGS[Base_COGS_EUR],
0
)</f>
        <v>374</v>
      </c>
      <c r="H347" s="3">
        <f>Fact_Sales_Orders[[#This Row],[Unit_COGS_EUR]] * Fact_Sales_Orders[[#This Row],[Quantity_Sold]]</f>
        <v>31042</v>
      </c>
      <c r="I347" s="3">
        <f>_xlfn.XLOOKUP(Fact_Sales_Orders[[#This Row],[Product_ID]], Dim_Supply_Chain[Product_ID], Dim_Supply_Chain[Base_Shipping_Cost_USD], 2500)</f>
        <v>1165</v>
      </c>
      <c r="J347" s="2">
        <f>_xlfn.XLOOKUP(Fact_Sales_Orders[[#This Row],[Clean_Order_Date]], Dim_FX_Rates[Date], Dim_FX_Rates[Baseline_Rate], 1.05, -1)</f>
        <v>0.62170000000000003</v>
      </c>
      <c r="K347" s="2">
        <f>Fact_Sales_Orders[[#This Row],[Total_Base_COGS_EUR]] * Fact_Sales_Orders[[#This Row],[Order_FX_Rate]]</f>
        <v>19298.811400000002</v>
      </c>
      <c r="L347" s="3">
        <f>Fact_Sales_Orders[[#This Row],[Base_Shipping_USD]] * Fact_Sales_Orders[[#This Row],[Quantity_Sold]]</f>
        <v>96695</v>
      </c>
      <c r="M347" s="3">
        <f>Fact_Sales_Orders[[#This Row],[Base_Revenue_USD]] - Fact_Sales_Orders[[#This Row],[Total_COGS_USD]] - Fact_Sales_Orders[[#This Row],[Total_Freight_USD]]</f>
        <v>169694.52860000002</v>
      </c>
      <c r="N347" s="6">
        <f>IFERROR(Fact_Sales_Orders[[#This Row],[Net_Profit_USD]] / Fact_Sales_Orders[[#This Row],[Base_Revenue_USD]], 0)</f>
        <v>0.59398478985876713</v>
      </c>
    </row>
    <row r="348" spans="1:14" x14ac:dyDescent="0.3">
      <c r="A348" t="s">
        <v>386</v>
      </c>
      <c r="B348" s="1">
        <v>45760</v>
      </c>
      <c r="C348" s="4" t="s">
        <v>13</v>
      </c>
      <c r="D348" t="s">
        <v>69</v>
      </c>
      <c r="E348" s="3">
        <v>755</v>
      </c>
      <c r="F348" s="3">
        <v>5616233.5300000003</v>
      </c>
      <c r="G348" s="3">
        <f>_xlfn.XLOOKUP(
D348,
Dim_Products_COGS[Product_ID],
Dim_Products_COGS[Base_COGS_EUR],
0
)</f>
        <v>3901</v>
      </c>
      <c r="H348" s="3">
        <f>Fact_Sales_Orders[[#This Row],[Unit_COGS_EUR]] * Fact_Sales_Orders[[#This Row],[Quantity_Sold]]</f>
        <v>2945255</v>
      </c>
      <c r="I348" s="3">
        <f>_xlfn.XLOOKUP(Fact_Sales_Orders[[#This Row],[Product_ID]], Dim_Supply_Chain[Product_ID], Dim_Supply_Chain[Base_Shipping_Cost_USD], 2500)</f>
        <v>2109</v>
      </c>
      <c r="J348" s="2">
        <f>_xlfn.XLOOKUP(Fact_Sales_Orders[[#This Row],[Clean_Order_Date]], Dim_FX_Rates[Date], Dim_FX_Rates[Baseline_Rate], 1.05, -1)</f>
        <v>0.6976</v>
      </c>
      <c r="K348" s="2">
        <f>Fact_Sales_Orders[[#This Row],[Total_Base_COGS_EUR]] * Fact_Sales_Orders[[#This Row],[Order_FX_Rate]]</f>
        <v>2054609.888</v>
      </c>
      <c r="L348" s="3">
        <f>Fact_Sales_Orders[[#This Row],[Base_Shipping_USD]] * Fact_Sales_Orders[[#This Row],[Quantity_Sold]]</f>
        <v>1592295</v>
      </c>
      <c r="M348" s="3">
        <f>Fact_Sales_Orders[[#This Row],[Base_Revenue_USD]] - Fact_Sales_Orders[[#This Row],[Total_COGS_USD]] - Fact_Sales_Orders[[#This Row],[Total_Freight_USD]]</f>
        <v>1969328.642</v>
      </c>
      <c r="N348" s="6">
        <f>IFERROR(Fact_Sales_Orders[[#This Row],[Net_Profit_USD]] / Fact_Sales_Orders[[#This Row],[Base_Revenue_USD]], 0)</f>
        <v>0.35064935093608901</v>
      </c>
    </row>
    <row r="349" spans="1:14" x14ac:dyDescent="0.3">
      <c r="A349" t="s">
        <v>387</v>
      </c>
      <c r="B349" s="1">
        <v>45908</v>
      </c>
      <c r="C349" s="4" t="s">
        <v>13</v>
      </c>
      <c r="D349" t="s">
        <v>109</v>
      </c>
      <c r="E349" s="3">
        <v>365</v>
      </c>
      <c r="F349" s="3">
        <v>2199879.52</v>
      </c>
      <c r="G349" s="3">
        <f>_xlfn.XLOOKUP(
D349,
Dim_Products_COGS[Product_ID],
Dim_Products_COGS[Base_COGS_EUR],
0
)</f>
        <v>3051</v>
      </c>
      <c r="H349" s="3">
        <f>Fact_Sales_Orders[[#This Row],[Unit_COGS_EUR]] * Fact_Sales_Orders[[#This Row],[Quantity_Sold]]</f>
        <v>1113615</v>
      </c>
      <c r="I349" s="3">
        <f>_xlfn.XLOOKUP(Fact_Sales_Orders[[#This Row],[Product_ID]], Dim_Supply_Chain[Product_ID], Dim_Supply_Chain[Base_Shipping_Cost_USD], 2500)</f>
        <v>4042</v>
      </c>
      <c r="J349" s="2">
        <f>_xlfn.XLOOKUP(Fact_Sales_Orders[[#This Row],[Clean_Order_Date]], Dim_FX_Rates[Date], Dim_FX_Rates[Baseline_Rate], 1.05, -1)</f>
        <v>0.84009999999999996</v>
      </c>
      <c r="K349" s="2">
        <f>Fact_Sales_Orders[[#This Row],[Total_Base_COGS_EUR]] * Fact_Sales_Orders[[#This Row],[Order_FX_Rate]]</f>
        <v>935547.96149999998</v>
      </c>
      <c r="L349" s="3">
        <f>Fact_Sales_Orders[[#This Row],[Base_Shipping_USD]] * Fact_Sales_Orders[[#This Row],[Quantity_Sold]]</f>
        <v>1475330</v>
      </c>
      <c r="M349" s="3">
        <f>Fact_Sales_Orders[[#This Row],[Base_Revenue_USD]] - Fact_Sales_Orders[[#This Row],[Total_COGS_USD]] - Fact_Sales_Orders[[#This Row],[Total_Freight_USD]]</f>
        <v>-210998.44149999996</v>
      </c>
      <c r="N349" s="6">
        <f>IFERROR(Fact_Sales_Orders[[#This Row],[Net_Profit_USD]] / Fact_Sales_Orders[[#This Row],[Base_Revenue_USD]], 0)</f>
        <v>-9.591363507943379E-2</v>
      </c>
    </row>
    <row r="350" spans="1:14" x14ac:dyDescent="0.3">
      <c r="A350" t="s">
        <v>388</v>
      </c>
      <c r="B350" s="1">
        <v>45978</v>
      </c>
      <c r="C350" s="4" t="s">
        <v>13</v>
      </c>
      <c r="D350" t="s">
        <v>25</v>
      </c>
      <c r="E350" s="3">
        <v>292</v>
      </c>
      <c r="F350" s="3">
        <v>1387052.56</v>
      </c>
      <c r="G350" s="3">
        <f>_xlfn.XLOOKUP(
D350,
Dim_Products_COGS[Product_ID],
Dim_Products_COGS[Base_COGS_EUR],
0
)</f>
        <v>775</v>
      </c>
      <c r="H350" s="3">
        <f>Fact_Sales_Orders[[#This Row],[Unit_COGS_EUR]] * Fact_Sales_Orders[[#This Row],[Quantity_Sold]]</f>
        <v>226300</v>
      </c>
      <c r="I350" s="3">
        <f>_xlfn.XLOOKUP(Fact_Sales_Orders[[#This Row],[Product_ID]], Dim_Supply_Chain[Product_ID], Dim_Supply_Chain[Base_Shipping_Cost_USD], 2500)</f>
        <v>2982</v>
      </c>
      <c r="J350" s="2">
        <f>_xlfn.XLOOKUP(Fact_Sales_Orders[[#This Row],[Clean_Order_Date]], Dim_FX_Rates[Date], Dim_FX_Rates[Baseline_Rate], 1.05, -1)</f>
        <v>1.1094999999999999</v>
      </c>
      <c r="K350" s="2">
        <f>Fact_Sales_Orders[[#This Row],[Total_Base_COGS_EUR]] * Fact_Sales_Orders[[#This Row],[Order_FX_Rate]]</f>
        <v>251079.84999999998</v>
      </c>
      <c r="L350" s="3">
        <f>Fact_Sales_Orders[[#This Row],[Base_Shipping_USD]] * Fact_Sales_Orders[[#This Row],[Quantity_Sold]]</f>
        <v>870744</v>
      </c>
      <c r="M350" s="3">
        <f>Fact_Sales_Orders[[#This Row],[Base_Revenue_USD]] - Fact_Sales_Orders[[#This Row],[Total_COGS_USD]] - Fact_Sales_Orders[[#This Row],[Total_Freight_USD]]</f>
        <v>265228.70999999996</v>
      </c>
      <c r="N350" s="6">
        <f>IFERROR(Fact_Sales_Orders[[#This Row],[Net_Profit_USD]] / Fact_Sales_Orders[[#This Row],[Base_Revenue_USD]], 0)</f>
        <v>0.19121749070561533</v>
      </c>
    </row>
    <row r="351" spans="1:14" x14ac:dyDescent="0.3">
      <c r="A351" t="s">
        <v>389</v>
      </c>
      <c r="B351" s="1">
        <v>45832</v>
      </c>
      <c r="C351" s="4" t="s">
        <v>13</v>
      </c>
      <c r="D351" t="s">
        <v>172</v>
      </c>
      <c r="E351" s="3">
        <v>757</v>
      </c>
      <c r="F351" s="3">
        <v>7894922.1500000004</v>
      </c>
      <c r="G351" s="3">
        <f>_xlfn.XLOOKUP(
D351,
Dim_Products_COGS[Product_ID],
Dim_Products_COGS[Base_COGS_EUR],
0
)</f>
        <v>3677</v>
      </c>
      <c r="H351" s="3">
        <f>Fact_Sales_Orders[[#This Row],[Unit_COGS_EUR]] * Fact_Sales_Orders[[#This Row],[Quantity_Sold]]</f>
        <v>2783489</v>
      </c>
      <c r="I351" s="3">
        <f>_xlfn.XLOOKUP(Fact_Sales_Orders[[#This Row],[Product_ID]], Dim_Supply_Chain[Product_ID], Dim_Supply_Chain[Base_Shipping_Cost_USD], 2500)</f>
        <v>263</v>
      </c>
      <c r="J351" s="2">
        <f>_xlfn.XLOOKUP(Fact_Sales_Orders[[#This Row],[Clean_Order_Date]], Dim_FX_Rates[Date], Dim_FX_Rates[Baseline_Rate], 1.05, -1)</f>
        <v>1.4037999999999999</v>
      </c>
      <c r="K351" s="2">
        <f>Fact_Sales_Orders[[#This Row],[Total_Base_COGS_EUR]] * Fact_Sales_Orders[[#This Row],[Order_FX_Rate]]</f>
        <v>3907461.8581999997</v>
      </c>
      <c r="L351" s="3">
        <f>Fact_Sales_Orders[[#This Row],[Base_Shipping_USD]] * Fact_Sales_Orders[[#This Row],[Quantity_Sold]]</f>
        <v>199091</v>
      </c>
      <c r="M351" s="3">
        <f>Fact_Sales_Orders[[#This Row],[Base_Revenue_USD]] - Fact_Sales_Orders[[#This Row],[Total_COGS_USD]] - Fact_Sales_Orders[[#This Row],[Total_Freight_USD]]</f>
        <v>3788369.2918000007</v>
      </c>
      <c r="N351" s="6">
        <f>IFERROR(Fact_Sales_Orders[[#This Row],[Net_Profit_USD]] / Fact_Sales_Orders[[#This Row],[Base_Revenue_USD]], 0)</f>
        <v>0.47984884712257747</v>
      </c>
    </row>
    <row r="352" spans="1:14" x14ac:dyDescent="0.3">
      <c r="A352" t="s">
        <v>390</v>
      </c>
      <c r="B352" s="1">
        <v>46067</v>
      </c>
      <c r="C352" s="4" t="s">
        <v>13</v>
      </c>
      <c r="D352" t="s">
        <v>40</v>
      </c>
      <c r="E352" s="3">
        <v>715</v>
      </c>
      <c r="F352" s="3">
        <v>6446719.2300000004</v>
      </c>
      <c r="G352" s="3">
        <f>_xlfn.XLOOKUP(
D352,
Dim_Products_COGS[Product_ID],
Dim_Products_COGS[Base_COGS_EUR],
0
)</f>
        <v>3908</v>
      </c>
      <c r="H352" s="3">
        <f>Fact_Sales_Orders[[#This Row],[Unit_COGS_EUR]] * Fact_Sales_Orders[[#This Row],[Quantity_Sold]]</f>
        <v>2794220</v>
      </c>
      <c r="I352" s="3">
        <f>_xlfn.XLOOKUP(Fact_Sales_Orders[[#This Row],[Product_ID]], Dim_Supply_Chain[Product_ID], Dim_Supply_Chain[Base_Shipping_Cost_USD], 2500)</f>
        <v>2109</v>
      </c>
      <c r="J352" s="2">
        <f>_xlfn.XLOOKUP(Fact_Sales_Orders[[#This Row],[Clean_Order_Date]], Dim_FX_Rates[Date], Dim_FX_Rates[Baseline_Rate], 1.05, -1)</f>
        <v>1.0851</v>
      </c>
      <c r="K352" s="2">
        <f>Fact_Sales_Orders[[#This Row],[Total_Base_COGS_EUR]] * Fact_Sales_Orders[[#This Row],[Order_FX_Rate]]</f>
        <v>3032008.122</v>
      </c>
      <c r="L352" s="3">
        <f>Fact_Sales_Orders[[#This Row],[Base_Shipping_USD]] * Fact_Sales_Orders[[#This Row],[Quantity_Sold]]</f>
        <v>1507935</v>
      </c>
      <c r="M352" s="3">
        <f>Fact_Sales_Orders[[#This Row],[Base_Revenue_USD]] - Fact_Sales_Orders[[#This Row],[Total_COGS_USD]] - Fact_Sales_Orders[[#This Row],[Total_Freight_USD]]</f>
        <v>1906776.1080000005</v>
      </c>
      <c r="N352" s="6">
        <f>IFERROR(Fact_Sales_Orders[[#This Row],[Net_Profit_USD]] / Fact_Sales_Orders[[#This Row],[Base_Revenue_USD]], 0)</f>
        <v>0.29577464753339355</v>
      </c>
    </row>
    <row r="353" spans="1:14" x14ac:dyDescent="0.3">
      <c r="A353" t="s">
        <v>391</v>
      </c>
      <c r="B353" s="1">
        <v>45884</v>
      </c>
      <c r="C353" s="4" t="s">
        <v>13</v>
      </c>
      <c r="D353" t="s">
        <v>69</v>
      </c>
      <c r="E353" s="3">
        <v>202</v>
      </c>
      <c r="F353" s="3">
        <v>2346002.96</v>
      </c>
      <c r="G353" s="3">
        <f>_xlfn.XLOOKUP(
D353,
Dim_Products_COGS[Product_ID],
Dim_Products_COGS[Base_COGS_EUR],
0
)</f>
        <v>3901</v>
      </c>
      <c r="H353" s="3">
        <f>Fact_Sales_Orders[[#This Row],[Unit_COGS_EUR]] * Fact_Sales_Orders[[#This Row],[Quantity_Sold]]</f>
        <v>788002</v>
      </c>
      <c r="I353" s="3">
        <f>_xlfn.XLOOKUP(Fact_Sales_Orders[[#This Row],[Product_ID]], Dim_Supply_Chain[Product_ID], Dim_Supply_Chain[Base_Shipping_Cost_USD], 2500)</f>
        <v>2109</v>
      </c>
      <c r="J353" s="2">
        <f>_xlfn.XLOOKUP(Fact_Sales_Orders[[#This Row],[Clean_Order_Date]], Dim_FX_Rates[Date], Dim_FX_Rates[Baseline_Rate], 1.05, -1)</f>
        <v>1.1606000000000001</v>
      </c>
      <c r="K353" s="2">
        <f>Fact_Sales_Orders[[#This Row],[Total_Base_COGS_EUR]] * Fact_Sales_Orders[[#This Row],[Order_FX_Rate]]</f>
        <v>914555.12120000005</v>
      </c>
      <c r="L353" s="3">
        <f>Fact_Sales_Orders[[#This Row],[Base_Shipping_USD]] * Fact_Sales_Orders[[#This Row],[Quantity_Sold]]</f>
        <v>426018</v>
      </c>
      <c r="M353" s="3">
        <f>Fact_Sales_Orders[[#This Row],[Base_Revenue_USD]] - Fact_Sales_Orders[[#This Row],[Total_COGS_USD]] - Fact_Sales_Orders[[#This Row],[Total_Freight_USD]]</f>
        <v>1005429.8388</v>
      </c>
      <c r="N353" s="6">
        <f>IFERROR(Fact_Sales_Orders[[#This Row],[Net_Profit_USD]] / Fact_Sales_Orders[[#This Row],[Base_Revenue_USD]], 0)</f>
        <v>0.42857142805992027</v>
      </c>
    </row>
    <row r="354" spans="1:14" x14ac:dyDescent="0.3">
      <c r="A354" t="s">
        <v>392</v>
      </c>
      <c r="B354" s="1">
        <v>46049</v>
      </c>
      <c r="C354" s="4" t="s">
        <v>13</v>
      </c>
      <c r="D354" t="s">
        <v>40</v>
      </c>
      <c r="E354" s="3">
        <v>460</v>
      </c>
      <c r="F354" s="3">
        <v>3776626.01</v>
      </c>
      <c r="G354" s="3">
        <f>_xlfn.XLOOKUP(
D354,
Dim_Products_COGS[Product_ID],
Dim_Products_COGS[Base_COGS_EUR],
0
)</f>
        <v>3908</v>
      </c>
      <c r="H354" s="3">
        <f>Fact_Sales_Orders[[#This Row],[Unit_COGS_EUR]] * Fact_Sales_Orders[[#This Row],[Quantity_Sold]]</f>
        <v>1797680</v>
      </c>
      <c r="I354" s="3">
        <f>_xlfn.XLOOKUP(Fact_Sales_Orders[[#This Row],[Product_ID]], Dim_Supply_Chain[Product_ID], Dim_Supply_Chain[Base_Shipping_Cost_USD], 2500)</f>
        <v>2109</v>
      </c>
      <c r="J354" s="2">
        <f>_xlfn.XLOOKUP(Fact_Sales_Orders[[#This Row],[Clean_Order_Date]], Dim_FX_Rates[Date], Dim_FX_Rates[Baseline_Rate], 1.05, -1)</f>
        <v>0.72589999999999999</v>
      </c>
      <c r="K354" s="2">
        <f>Fact_Sales_Orders[[#This Row],[Total_Base_COGS_EUR]] * Fact_Sales_Orders[[#This Row],[Order_FX_Rate]]</f>
        <v>1304935.912</v>
      </c>
      <c r="L354" s="3">
        <f>Fact_Sales_Orders[[#This Row],[Base_Shipping_USD]] * Fact_Sales_Orders[[#This Row],[Quantity_Sold]]</f>
        <v>970140</v>
      </c>
      <c r="M354" s="3">
        <f>Fact_Sales_Orders[[#This Row],[Base_Revenue_USD]] - Fact_Sales_Orders[[#This Row],[Total_COGS_USD]] - Fact_Sales_Orders[[#This Row],[Total_Freight_USD]]</f>
        <v>1501550.0979999998</v>
      </c>
      <c r="N354" s="6">
        <f>IFERROR(Fact_Sales_Orders[[#This Row],[Net_Profit_USD]] / Fact_Sales_Orders[[#This Row],[Base_Revenue_USD]], 0)</f>
        <v>0.39759036082050386</v>
      </c>
    </row>
    <row r="355" spans="1:14" x14ac:dyDescent="0.3">
      <c r="A355" t="s">
        <v>393</v>
      </c>
      <c r="B355" s="1">
        <v>46011</v>
      </c>
      <c r="C355" s="4" t="s">
        <v>13</v>
      </c>
      <c r="D355" t="s">
        <v>51</v>
      </c>
      <c r="E355" s="3">
        <v>859</v>
      </c>
      <c r="F355" s="3">
        <v>12231119.699999999</v>
      </c>
      <c r="G355" s="3">
        <f>_xlfn.XLOOKUP(
D355,
Dim_Products_COGS[Product_ID],
Dim_Products_COGS[Base_COGS_EUR],
0
)</f>
        <v>4717</v>
      </c>
      <c r="H355" s="3">
        <f>Fact_Sales_Orders[[#This Row],[Unit_COGS_EUR]] * Fact_Sales_Orders[[#This Row],[Quantity_Sold]]</f>
        <v>4051903</v>
      </c>
      <c r="I355" s="3">
        <f>_xlfn.XLOOKUP(Fact_Sales_Orders[[#This Row],[Product_ID]], Dim_Supply_Chain[Product_ID], Dim_Supply_Chain[Base_Shipping_Cost_USD], 2500)</f>
        <v>1088</v>
      </c>
      <c r="J355" s="2">
        <f>_xlfn.XLOOKUP(Fact_Sales_Orders[[#This Row],[Clean_Order_Date]], Dim_FX_Rates[Date], Dim_FX_Rates[Baseline_Rate], 1.05, -1)</f>
        <v>1.2299</v>
      </c>
      <c r="K355" s="2">
        <f>Fact_Sales_Orders[[#This Row],[Total_Base_COGS_EUR]] * Fact_Sales_Orders[[#This Row],[Order_FX_Rate]]</f>
        <v>4983435.4996999996</v>
      </c>
      <c r="L355" s="3">
        <f>Fact_Sales_Orders[[#This Row],[Base_Shipping_USD]] * Fact_Sales_Orders[[#This Row],[Quantity_Sold]]</f>
        <v>934592</v>
      </c>
      <c r="M355" s="3">
        <f>Fact_Sales_Orders[[#This Row],[Base_Revenue_USD]] - Fact_Sales_Orders[[#This Row],[Total_COGS_USD]] - Fact_Sales_Orders[[#This Row],[Total_Freight_USD]]</f>
        <v>6313092.2002999997</v>
      </c>
      <c r="N355" s="6">
        <f>IFERROR(Fact_Sales_Orders[[#This Row],[Net_Profit_USD]] / Fact_Sales_Orders[[#This Row],[Base_Revenue_USD]], 0)</f>
        <v>0.51614998096208642</v>
      </c>
    </row>
    <row r="356" spans="1:14" x14ac:dyDescent="0.3">
      <c r="A356" t="s">
        <v>394</v>
      </c>
      <c r="B356" s="1">
        <v>45683</v>
      </c>
      <c r="C356" s="4" t="s">
        <v>13</v>
      </c>
      <c r="D356" t="s">
        <v>11</v>
      </c>
      <c r="E356" s="3">
        <v>678</v>
      </c>
      <c r="F356" s="3">
        <v>4444881.03</v>
      </c>
      <c r="G356" s="3">
        <f>_xlfn.XLOOKUP(
D356,
Dim_Products_COGS[Product_ID],
Dim_Products_COGS[Base_COGS_EUR],
0
)</f>
        <v>2418</v>
      </c>
      <c r="H356" s="3">
        <f>Fact_Sales_Orders[[#This Row],[Unit_COGS_EUR]] * Fact_Sales_Orders[[#This Row],[Quantity_Sold]]</f>
        <v>1639404</v>
      </c>
      <c r="I356" s="3">
        <f>_xlfn.XLOOKUP(Fact_Sales_Orders[[#This Row],[Product_ID]], Dim_Supply_Chain[Product_ID], Dim_Supply_Chain[Base_Shipping_Cost_USD], 2500)</f>
        <v>2109</v>
      </c>
      <c r="J356" s="2">
        <f>_xlfn.XLOOKUP(Fact_Sales_Orders[[#This Row],[Clean_Order_Date]], Dim_FX_Rates[Date], Dim_FX_Rates[Baseline_Rate], 1.05, -1)</f>
        <v>1.2796000000000001</v>
      </c>
      <c r="K356" s="2">
        <f>Fact_Sales_Orders[[#This Row],[Total_Base_COGS_EUR]] * Fact_Sales_Orders[[#This Row],[Order_FX_Rate]]</f>
        <v>2097781.3584000003</v>
      </c>
      <c r="L356" s="3">
        <f>Fact_Sales_Orders[[#This Row],[Base_Shipping_USD]] * Fact_Sales_Orders[[#This Row],[Quantity_Sold]]</f>
        <v>1429902</v>
      </c>
      <c r="M356" s="3">
        <f>Fact_Sales_Orders[[#This Row],[Base_Revenue_USD]] - Fact_Sales_Orders[[#This Row],[Total_COGS_USD]] - Fact_Sales_Orders[[#This Row],[Total_Freight_USD]]</f>
        <v>917197.6716</v>
      </c>
      <c r="N356" s="6">
        <f>IFERROR(Fact_Sales_Orders[[#This Row],[Net_Profit_USD]] / Fact_Sales_Orders[[#This Row],[Base_Revenue_USD]], 0)</f>
        <v>0.20634920606637697</v>
      </c>
    </row>
    <row r="357" spans="1:14" x14ac:dyDescent="0.3">
      <c r="A357" t="s">
        <v>395</v>
      </c>
      <c r="B357" s="1">
        <v>45951</v>
      </c>
      <c r="C357" s="4" t="s">
        <v>13</v>
      </c>
      <c r="D357" t="s">
        <v>51</v>
      </c>
      <c r="E357" s="3">
        <v>777</v>
      </c>
      <c r="F357" s="3">
        <v>8732743.9000000004</v>
      </c>
      <c r="G357" s="3">
        <f>_xlfn.XLOOKUP(
D357,
Dim_Products_COGS[Product_ID],
Dim_Products_COGS[Base_COGS_EUR],
0
)</f>
        <v>4717</v>
      </c>
      <c r="H357" s="3">
        <f>Fact_Sales_Orders[[#This Row],[Unit_COGS_EUR]] * Fact_Sales_Orders[[#This Row],[Quantity_Sold]]</f>
        <v>3665109</v>
      </c>
      <c r="I357" s="3">
        <f>_xlfn.XLOOKUP(Fact_Sales_Orders[[#This Row],[Product_ID]], Dim_Supply_Chain[Product_ID], Dim_Supply_Chain[Base_Shipping_Cost_USD], 2500)</f>
        <v>1088</v>
      </c>
      <c r="J357" s="2">
        <f>_xlfn.XLOOKUP(Fact_Sales_Orders[[#This Row],[Clean_Order_Date]], Dim_FX_Rates[Date], Dim_FX_Rates[Baseline_Rate], 1.05, -1)</f>
        <v>1.0901000000000001</v>
      </c>
      <c r="K357" s="2">
        <f>Fact_Sales_Orders[[#This Row],[Total_Base_COGS_EUR]] * Fact_Sales_Orders[[#This Row],[Order_FX_Rate]]</f>
        <v>3995335.3209000002</v>
      </c>
      <c r="L357" s="3">
        <f>Fact_Sales_Orders[[#This Row],[Base_Shipping_USD]] * Fact_Sales_Orders[[#This Row],[Quantity_Sold]]</f>
        <v>845376</v>
      </c>
      <c r="M357" s="3">
        <f>Fact_Sales_Orders[[#This Row],[Base_Revenue_USD]] - Fact_Sales_Orders[[#This Row],[Total_COGS_USD]] - Fact_Sales_Orders[[#This Row],[Total_Freight_USD]]</f>
        <v>3892032.5790999997</v>
      </c>
      <c r="N357" s="6">
        <f>IFERROR(Fact_Sales_Orders[[#This Row],[Net_Profit_USD]] / Fact_Sales_Orders[[#This Row],[Base_Revenue_USD]], 0)</f>
        <v>0.44568266557089803</v>
      </c>
    </row>
    <row r="358" spans="1:14" x14ac:dyDescent="0.3">
      <c r="A358" t="s">
        <v>396</v>
      </c>
      <c r="B358" s="1">
        <v>46071</v>
      </c>
      <c r="C358" s="4" t="s">
        <v>13</v>
      </c>
      <c r="D358" t="s">
        <v>29</v>
      </c>
      <c r="E358" s="3">
        <v>307</v>
      </c>
      <c r="F358" s="3">
        <v>2224340.83</v>
      </c>
      <c r="G358" s="3">
        <f>_xlfn.XLOOKUP(
D358,
Dim_Products_COGS[Product_ID],
Dim_Products_COGS[Base_COGS_EUR],
0
)</f>
        <v>2418</v>
      </c>
      <c r="H358" s="3">
        <f>Fact_Sales_Orders[[#This Row],[Unit_COGS_EUR]] * Fact_Sales_Orders[[#This Row],[Quantity_Sold]]</f>
        <v>742326</v>
      </c>
      <c r="I358" s="3">
        <f>_xlfn.XLOOKUP(Fact_Sales_Orders[[#This Row],[Product_ID]], Dim_Supply_Chain[Product_ID], Dim_Supply_Chain[Base_Shipping_Cost_USD], 2500)</f>
        <v>2109</v>
      </c>
      <c r="J358" s="2">
        <f>_xlfn.XLOOKUP(Fact_Sales_Orders[[#This Row],[Clean_Order_Date]], Dim_FX_Rates[Date], Dim_FX_Rates[Baseline_Rate], 1.05, -1)</f>
        <v>0.88009999999999999</v>
      </c>
      <c r="K358" s="2">
        <f>Fact_Sales_Orders[[#This Row],[Total_Base_COGS_EUR]] * Fact_Sales_Orders[[#This Row],[Order_FX_Rate]]</f>
        <v>653321.11259999999</v>
      </c>
      <c r="L358" s="3">
        <f>Fact_Sales_Orders[[#This Row],[Base_Shipping_USD]] * Fact_Sales_Orders[[#This Row],[Quantity_Sold]]</f>
        <v>647463</v>
      </c>
      <c r="M358" s="3">
        <f>Fact_Sales_Orders[[#This Row],[Base_Revenue_USD]] - Fact_Sales_Orders[[#This Row],[Total_COGS_USD]] - Fact_Sales_Orders[[#This Row],[Total_Freight_USD]]</f>
        <v>923556.71739999996</v>
      </c>
      <c r="N358" s="6">
        <f>IFERROR(Fact_Sales_Orders[[#This Row],[Net_Profit_USD]] / Fact_Sales_Orders[[#This Row],[Base_Revenue_USD]], 0)</f>
        <v>0.41520467769321123</v>
      </c>
    </row>
    <row r="359" spans="1:14" x14ac:dyDescent="0.3">
      <c r="A359" t="s">
        <v>397</v>
      </c>
      <c r="B359" s="1">
        <v>45766</v>
      </c>
      <c r="C359" s="4" t="s">
        <v>13</v>
      </c>
      <c r="D359" t="s">
        <v>29</v>
      </c>
      <c r="E359" s="3">
        <v>298</v>
      </c>
      <c r="F359" s="3">
        <v>2266944.0099999998</v>
      </c>
      <c r="G359" s="3">
        <f>_xlfn.XLOOKUP(
D359,
Dim_Products_COGS[Product_ID],
Dim_Products_COGS[Base_COGS_EUR],
0
)</f>
        <v>2418</v>
      </c>
      <c r="H359" s="3">
        <f>Fact_Sales_Orders[[#This Row],[Unit_COGS_EUR]] * Fact_Sales_Orders[[#This Row],[Quantity_Sold]]</f>
        <v>720564</v>
      </c>
      <c r="I359" s="3">
        <f>_xlfn.XLOOKUP(Fact_Sales_Orders[[#This Row],[Product_ID]], Dim_Supply_Chain[Product_ID], Dim_Supply_Chain[Base_Shipping_Cost_USD], 2500)</f>
        <v>2109</v>
      </c>
      <c r="J359" s="2">
        <f>_xlfn.XLOOKUP(Fact_Sales_Orders[[#This Row],[Clean_Order_Date]], Dim_FX_Rates[Date], Dim_FX_Rates[Baseline_Rate], 1.05, -1)</f>
        <v>1.0345</v>
      </c>
      <c r="K359" s="2">
        <f>Fact_Sales_Orders[[#This Row],[Total_Base_COGS_EUR]] * Fact_Sales_Orders[[#This Row],[Order_FX_Rate]]</f>
        <v>745423.45799999998</v>
      </c>
      <c r="L359" s="3">
        <f>Fact_Sales_Orders[[#This Row],[Base_Shipping_USD]] * Fact_Sales_Orders[[#This Row],[Quantity_Sold]]</f>
        <v>628482</v>
      </c>
      <c r="M359" s="3">
        <f>Fact_Sales_Orders[[#This Row],[Base_Revenue_USD]] - Fact_Sales_Orders[[#This Row],[Total_COGS_USD]] - Fact_Sales_Orders[[#This Row],[Total_Freight_USD]]</f>
        <v>893038.55199999968</v>
      </c>
      <c r="N359" s="6">
        <f>IFERROR(Fact_Sales_Orders[[#This Row],[Net_Profit_USD]] / Fact_Sales_Orders[[#This Row],[Base_Revenue_USD]], 0)</f>
        <v>0.39393939508898579</v>
      </c>
    </row>
    <row r="360" spans="1:14" x14ac:dyDescent="0.3">
      <c r="A360" t="s">
        <v>398</v>
      </c>
      <c r="B360" s="1">
        <v>45932</v>
      </c>
      <c r="C360" s="4" t="s">
        <v>13</v>
      </c>
      <c r="D360" t="s">
        <v>35</v>
      </c>
      <c r="E360" s="3">
        <v>711</v>
      </c>
      <c r="F360" s="3">
        <v>4130638.6</v>
      </c>
      <c r="G360" s="3">
        <f>_xlfn.XLOOKUP(
D360,
Dim_Products_COGS[Product_ID],
Dim_Products_COGS[Base_COGS_EUR],
0
)</f>
        <v>1530</v>
      </c>
      <c r="H360" s="3">
        <f>Fact_Sales_Orders[[#This Row],[Unit_COGS_EUR]] * Fact_Sales_Orders[[#This Row],[Quantity_Sold]]</f>
        <v>1087830</v>
      </c>
      <c r="I360" s="3">
        <f>_xlfn.XLOOKUP(Fact_Sales_Orders[[#This Row],[Product_ID]], Dim_Supply_Chain[Product_ID], Dim_Supply_Chain[Base_Shipping_Cost_USD], 2500)</f>
        <v>2109</v>
      </c>
      <c r="J360" s="2">
        <f>_xlfn.XLOOKUP(Fact_Sales_Orders[[#This Row],[Clean_Order_Date]], Dim_FX_Rates[Date], Dim_FX_Rates[Baseline_Rate], 1.05, -1)</f>
        <v>0.95109999999999995</v>
      </c>
      <c r="K360" s="2">
        <f>Fact_Sales_Orders[[#This Row],[Total_Base_COGS_EUR]] * Fact_Sales_Orders[[#This Row],[Order_FX_Rate]]</f>
        <v>1034635.1129999999</v>
      </c>
      <c r="L360" s="3">
        <f>Fact_Sales_Orders[[#This Row],[Base_Shipping_USD]] * Fact_Sales_Orders[[#This Row],[Quantity_Sold]]</f>
        <v>1499499</v>
      </c>
      <c r="M360" s="3">
        <f>Fact_Sales_Orders[[#This Row],[Base_Revenue_USD]] - Fact_Sales_Orders[[#This Row],[Total_COGS_USD]] - Fact_Sales_Orders[[#This Row],[Total_Freight_USD]]</f>
        <v>1596504.4870000002</v>
      </c>
      <c r="N360" s="6">
        <f>IFERROR(Fact_Sales_Orders[[#This Row],[Net_Profit_USD]] / Fact_Sales_Orders[[#This Row],[Base_Revenue_USD]], 0)</f>
        <v>0.38650306686234914</v>
      </c>
    </row>
    <row r="361" spans="1:14" x14ac:dyDescent="0.3">
      <c r="A361" t="s">
        <v>399</v>
      </c>
      <c r="B361" s="1">
        <v>45978</v>
      </c>
      <c r="C361" s="4" t="s">
        <v>13</v>
      </c>
      <c r="D361" t="s">
        <v>35</v>
      </c>
      <c r="E361" s="3">
        <v>630</v>
      </c>
      <c r="F361" s="3">
        <v>3117552.17</v>
      </c>
      <c r="G361" s="3">
        <f>_xlfn.XLOOKUP(
D361,
Dim_Products_COGS[Product_ID],
Dim_Products_COGS[Base_COGS_EUR],
0
)</f>
        <v>1530</v>
      </c>
      <c r="H361" s="3">
        <f>Fact_Sales_Orders[[#This Row],[Unit_COGS_EUR]] * Fact_Sales_Orders[[#This Row],[Quantity_Sold]]</f>
        <v>963900</v>
      </c>
      <c r="I361" s="3">
        <f>_xlfn.XLOOKUP(Fact_Sales_Orders[[#This Row],[Product_ID]], Dim_Supply_Chain[Product_ID], Dim_Supply_Chain[Base_Shipping_Cost_USD], 2500)</f>
        <v>2109</v>
      </c>
      <c r="J361" s="2">
        <f>_xlfn.XLOOKUP(Fact_Sales_Orders[[#This Row],[Clean_Order_Date]], Dim_FX_Rates[Date], Dim_FX_Rates[Baseline_Rate], 1.05, -1)</f>
        <v>1.1094999999999999</v>
      </c>
      <c r="K361" s="2">
        <f>Fact_Sales_Orders[[#This Row],[Total_Base_COGS_EUR]] * Fact_Sales_Orders[[#This Row],[Order_FX_Rate]]</f>
        <v>1069447.05</v>
      </c>
      <c r="L361" s="3">
        <f>Fact_Sales_Orders[[#This Row],[Base_Shipping_USD]] * Fact_Sales_Orders[[#This Row],[Quantity_Sold]]</f>
        <v>1328670</v>
      </c>
      <c r="M361" s="3">
        <f>Fact_Sales_Orders[[#This Row],[Base_Revenue_USD]] - Fact_Sales_Orders[[#This Row],[Total_COGS_USD]] - Fact_Sales_Orders[[#This Row],[Total_Freight_USD]]</f>
        <v>719435.11999999988</v>
      </c>
      <c r="N361" s="6">
        <f>IFERROR(Fact_Sales_Orders[[#This Row],[Net_Profit_USD]] / Fact_Sales_Orders[[#This Row],[Base_Revenue_USD]], 0)</f>
        <v>0.23076923200294028</v>
      </c>
    </row>
    <row r="362" spans="1:14" x14ac:dyDescent="0.3">
      <c r="A362" t="s">
        <v>400</v>
      </c>
      <c r="B362" s="1">
        <v>45926</v>
      </c>
      <c r="C362" s="4" t="s">
        <v>13</v>
      </c>
      <c r="D362" t="s">
        <v>27</v>
      </c>
      <c r="E362" s="3">
        <v>393</v>
      </c>
      <c r="F362" s="3">
        <v>3286909.39</v>
      </c>
      <c r="G362" s="3">
        <f>_xlfn.XLOOKUP(
D362,
Dim_Products_COGS[Product_ID],
Dim_Products_COGS[Base_COGS_EUR],
0
)</f>
        <v>3506</v>
      </c>
      <c r="H362" s="3">
        <f>Fact_Sales_Orders[[#This Row],[Unit_COGS_EUR]] * Fact_Sales_Orders[[#This Row],[Quantity_Sold]]</f>
        <v>1377858</v>
      </c>
      <c r="I362" s="3">
        <f>_xlfn.XLOOKUP(Fact_Sales_Orders[[#This Row],[Product_ID]], Dim_Supply_Chain[Product_ID], Dim_Supply_Chain[Base_Shipping_Cost_USD], 2500)</f>
        <v>2109</v>
      </c>
      <c r="J362" s="2">
        <f>_xlfn.XLOOKUP(Fact_Sales_Orders[[#This Row],[Clean_Order_Date]], Dim_FX_Rates[Date], Dim_FX_Rates[Baseline_Rate], 1.05, -1)</f>
        <v>0.91790000000000005</v>
      </c>
      <c r="K362" s="2">
        <f>Fact_Sales_Orders[[#This Row],[Total_Base_COGS_EUR]] * Fact_Sales_Orders[[#This Row],[Order_FX_Rate]]</f>
        <v>1264735.8582000001</v>
      </c>
      <c r="L362" s="3">
        <f>Fact_Sales_Orders[[#This Row],[Base_Shipping_USD]] * Fact_Sales_Orders[[#This Row],[Quantity_Sold]]</f>
        <v>828837</v>
      </c>
      <c r="M362" s="3">
        <f>Fact_Sales_Orders[[#This Row],[Base_Revenue_USD]] - Fact_Sales_Orders[[#This Row],[Total_COGS_USD]] - Fact_Sales_Orders[[#This Row],[Total_Freight_USD]]</f>
        <v>1193336.5318</v>
      </c>
      <c r="N362" s="6">
        <f>IFERROR(Fact_Sales_Orders[[#This Row],[Net_Profit_USD]] / Fact_Sales_Orders[[#This Row],[Base_Revenue_USD]], 0)</f>
        <v>0.36305732534963486</v>
      </c>
    </row>
    <row r="363" spans="1:14" x14ac:dyDescent="0.3">
      <c r="A363" t="s">
        <v>401</v>
      </c>
      <c r="B363" s="1">
        <v>45822</v>
      </c>
      <c r="C363" s="4" t="s">
        <v>13</v>
      </c>
      <c r="D363" t="s">
        <v>40</v>
      </c>
      <c r="E363" s="3">
        <v>293</v>
      </c>
      <c r="F363" s="3">
        <v>3389810.67</v>
      </c>
      <c r="G363" s="3">
        <f>_xlfn.XLOOKUP(
D363,
Dim_Products_COGS[Product_ID],
Dim_Products_COGS[Base_COGS_EUR],
0
)</f>
        <v>3908</v>
      </c>
      <c r="H363" s="3">
        <f>Fact_Sales_Orders[[#This Row],[Unit_COGS_EUR]] * Fact_Sales_Orders[[#This Row],[Quantity_Sold]]</f>
        <v>1145044</v>
      </c>
      <c r="I363" s="3">
        <f>_xlfn.XLOOKUP(Fact_Sales_Orders[[#This Row],[Product_ID]], Dim_Supply_Chain[Product_ID], Dim_Supply_Chain[Base_Shipping_Cost_USD], 2500)</f>
        <v>2109</v>
      </c>
      <c r="J363" s="2">
        <f>_xlfn.XLOOKUP(Fact_Sales_Orders[[#This Row],[Clean_Order_Date]], Dim_FX_Rates[Date], Dim_FX_Rates[Baseline_Rate], 1.05, -1)</f>
        <v>1.3106</v>
      </c>
      <c r="K363" s="2">
        <f>Fact_Sales_Orders[[#This Row],[Total_Base_COGS_EUR]] * Fact_Sales_Orders[[#This Row],[Order_FX_Rate]]</f>
        <v>1500694.6664</v>
      </c>
      <c r="L363" s="3">
        <f>Fact_Sales_Orders[[#This Row],[Base_Shipping_USD]] * Fact_Sales_Orders[[#This Row],[Quantity_Sold]]</f>
        <v>617937</v>
      </c>
      <c r="M363" s="3">
        <f>Fact_Sales_Orders[[#This Row],[Base_Revenue_USD]] - Fact_Sales_Orders[[#This Row],[Total_COGS_USD]] - Fact_Sales_Orders[[#This Row],[Total_Freight_USD]]</f>
        <v>1271179.0035999999</v>
      </c>
      <c r="N363" s="6">
        <f>IFERROR(Fact_Sales_Orders[[#This Row],[Net_Profit_USD]] / Fact_Sales_Orders[[#This Row],[Base_Revenue_USD]], 0)</f>
        <v>0.37500000069325407</v>
      </c>
    </row>
    <row r="364" spans="1:14" x14ac:dyDescent="0.3">
      <c r="A364" t="s">
        <v>402</v>
      </c>
      <c r="B364" s="1">
        <v>45903</v>
      </c>
      <c r="C364" s="4" t="s">
        <v>13</v>
      </c>
      <c r="D364" t="s">
        <v>40</v>
      </c>
      <c r="E364" s="3">
        <v>796</v>
      </c>
      <c r="F364" s="3">
        <v>6239569.6500000004</v>
      </c>
      <c r="G364" s="3">
        <f>_xlfn.XLOOKUP(
D364,
Dim_Products_COGS[Product_ID],
Dim_Products_COGS[Base_COGS_EUR],
0
)</f>
        <v>3908</v>
      </c>
      <c r="H364" s="3">
        <f>Fact_Sales_Orders[[#This Row],[Unit_COGS_EUR]] * Fact_Sales_Orders[[#This Row],[Quantity_Sold]]</f>
        <v>3110768</v>
      </c>
      <c r="I364" s="3">
        <f>_xlfn.XLOOKUP(Fact_Sales_Orders[[#This Row],[Product_ID]], Dim_Supply_Chain[Product_ID], Dim_Supply_Chain[Base_Shipping_Cost_USD], 2500)</f>
        <v>2109</v>
      </c>
      <c r="J364" s="2">
        <f>_xlfn.XLOOKUP(Fact_Sales_Orders[[#This Row],[Clean_Order_Date]], Dim_FX_Rates[Date], Dim_FX_Rates[Baseline_Rate], 1.05, -1)</f>
        <v>0.6472</v>
      </c>
      <c r="K364" s="2">
        <f>Fact_Sales_Orders[[#This Row],[Total_Base_COGS_EUR]] * Fact_Sales_Orders[[#This Row],[Order_FX_Rate]]</f>
        <v>2013289.0496</v>
      </c>
      <c r="L364" s="3">
        <f>Fact_Sales_Orders[[#This Row],[Base_Shipping_USD]] * Fact_Sales_Orders[[#This Row],[Quantity_Sold]]</f>
        <v>1678764</v>
      </c>
      <c r="M364" s="3">
        <f>Fact_Sales_Orders[[#This Row],[Base_Revenue_USD]] - Fact_Sales_Orders[[#This Row],[Total_COGS_USD]] - Fact_Sales_Orders[[#This Row],[Total_Freight_USD]]</f>
        <v>2547516.6004000008</v>
      </c>
      <c r="N364" s="6">
        <f>IFERROR(Fact_Sales_Orders[[#This Row],[Net_Profit_USD]] / Fact_Sales_Orders[[#This Row],[Base_Revenue_USD]], 0)</f>
        <v>0.40828402330599844</v>
      </c>
    </row>
    <row r="365" spans="1:14" x14ac:dyDescent="0.3">
      <c r="A365" t="s">
        <v>403</v>
      </c>
      <c r="B365" s="1">
        <v>45960</v>
      </c>
      <c r="C365" s="4" t="s">
        <v>13</v>
      </c>
      <c r="D365" t="s">
        <v>31</v>
      </c>
      <c r="E365" s="3">
        <v>259</v>
      </c>
      <c r="F365" s="3">
        <v>1344260.47</v>
      </c>
      <c r="G365" s="3">
        <f>_xlfn.XLOOKUP(
D365,
Dim_Products_COGS[Product_ID],
Dim_Products_COGS[Base_COGS_EUR],
0
)</f>
        <v>1536</v>
      </c>
      <c r="H365" s="3">
        <f>Fact_Sales_Orders[[#This Row],[Unit_COGS_EUR]] * Fact_Sales_Orders[[#This Row],[Quantity_Sold]]</f>
        <v>397824</v>
      </c>
      <c r="I365" s="3">
        <f>_xlfn.XLOOKUP(Fact_Sales_Orders[[#This Row],[Product_ID]], Dim_Supply_Chain[Product_ID], Dim_Supply_Chain[Base_Shipping_Cost_USD], 2500)</f>
        <v>2109</v>
      </c>
      <c r="J365" s="2">
        <f>_xlfn.XLOOKUP(Fact_Sales_Orders[[#This Row],[Clean_Order_Date]], Dim_FX_Rates[Date], Dim_FX_Rates[Baseline_Rate], 1.05, -1)</f>
        <v>0.79300000000000004</v>
      </c>
      <c r="K365" s="2">
        <f>Fact_Sales_Orders[[#This Row],[Total_Base_COGS_EUR]] * Fact_Sales_Orders[[#This Row],[Order_FX_Rate]]</f>
        <v>315474.43200000003</v>
      </c>
      <c r="L365" s="3">
        <f>Fact_Sales_Orders[[#This Row],[Base_Shipping_USD]] * Fact_Sales_Orders[[#This Row],[Quantity_Sold]]</f>
        <v>546231</v>
      </c>
      <c r="M365" s="3">
        <f>Fact_Sales_Orders[[#This Row],[Base_Revenue_USD]] - Fact_Sales_Orders[[#This Row],[Total_COGS_USD]] - Fact_Sales_Orders[[#This Row],[Total_Freight_USD]]</f>
        <v>482555.03799999994</v>
      </c>
      <c r="N365" s="6">
        <f>IFERROR(Fact_Sales_Orders[[#This Row],[Net_Profit_USD]] / Fact_Sales_Orders[[#This Row],[Base_Revenue_USD]], 0)</f>
        <v>0.35897435710506309</v>
      </c>
    </row>
    <row r="366" spans="1:14" x14ac:dyDescent="0.3">
      <c r="A366" t="s">
        <v>404</v>
      </c>
      <c r="B366" s="1">
        <v>45704</v>
      </c>
      <c r="C366" s="4" t="s">
        <v>13</v>
      </c>
      <c r="D366" t="s">
        <v>56</v>
      </c>
      <c r="E366" s="3">
        <v>604</v>
      </c>
      <c r="F366" s="3">
        <v>2505103.91</v>
      </c>
      <c r="G366" s="3">
        <f>_xlfn.XLOOKUP(
D366,
Dim_Products_COGS[Product_ID],
Dim_Products_COGS[Base_COGS_EUR],
0
)</f>
        <v>897</v>
      </c>
      <c r="H366" s="3">
        <f>Fact_Sales_Orders[[#This Row],[Unit_COGS_EUR]] * Fact_Sales_Orders[[#This Row],[Quantity_Sold]]</f>
        <v>541788</v>
      </c>
      <c r="I366" s="3">
        <f>_xlfn.XLOOKUP(Fact_Sales_Orders[[#This Row],[Product_ID]], Dim_Supply_Chain[Product_ID], Dim_Supply_Chain[Base_Shipping_Cost_USD], 2500)</f>
        <v>2109</v>
      </c>
      <c r="J366" s="2">
        <f>_xlfn.XLOOKUP(Fact_Sales_Orders[[#This Row],[Clean_Order_Date]], Dim_FX_Rates[Date], Dim_FX_Rates[Baseline_Rate], 1.05, -1)</f>
        <v>0.92810000000000004</v>
      </c>
      <c r="K366" s="2">
        <f>Fact_Sales_Orders[[#This Row],[Total_Base_COGS_EUR]] * Fact_Sales_Orders[[#This Row],[Order_FX_Rate]]</f>
        <v>502833.44280000002</v>
      </c>
      <c r="L366" s="3">
        <f>Fact_Sales_Orders[[#This Row],[Base_Shipping_USD]] * Fact_Sales_Orders[[#This Row],[Quantity_Sold]]</f>
        <v>1273836</v>
      </c>
      <c r="M366" s="3">
        <f>Fact_Sales_Orders[[#This Row],[Base_Revenue_USD]] - Fact_Sales_Orders[[#This Row],[Total_COGS_USD]] - Fact_Sales_Orders[[#This Row],[Total_Freight_USD]]</f>
        <v>728434.46720000007</v>
      </c>
      <c r="N366" s="6">
        <f>IFERROR(Fact_Sales_Orders[[#This Row],[Net_Profit_USD]] / Fact_Sales_Orders[[#This Row],[Base_Revenue_USD]], 0)</f>
        <v>0.29078014061300955</v>
      </c>
    </row>
    <row r="367" spans="1:14" x14ac:dyDescent="0.3">
      <c r="A367" t="s">
        <v>405</v>
      </c>
      <c r="B367" s="1">
        <v>46072</v>
      </c>
      <c r="C367" s="4" t="s">
        <v>13</v>
      </c>
      <c r="D367" t="s">
        <v>86</v>
      </c>
      <c r="E367" s="3">
        <v>162</v>
      </c>
      <c r="F367" s="3">
        <v>2374625.6800000002</v>
      </c>
      <c r="G367" s="3">
        <f>_xlfn.XLOOKUP(
D367,
Dim_Products_COGS[Product_ID],
Dim_Products_COGS[Base_COGS_EUR],
0
)</f>
        <v>4978</v>
      </c>
      <c r="H367" s="3">
        <f>Fact_Sales_Orders[[#This Row],[Unit_COGS_EUR]] * Fact_Sales_Orders[[#This Row],[Quantity_Sold]]</f>
        <v>806436</v>
      </c>
      <c r="I367" s="3">
        <f>_xlfn.XLOOKUP(Fact_Sales_Orders[[#This Row],[Product_ID]], Dim_Supply_Chain[Product_ID], Dim_Supply_Chain[Base_Shipping_Cost_USD], 2500)</f>
        <v>2640</v>
      </c>
      <c r="J367" s="2">
        <f>_xlfn.XLOOKUP(Fact_Sales_Orders[[#This Row],[Clean_Order_Date]], Dim_FX_Rates[Date], Dim_FX_Rates[Baseline_Rate], 1.05, -1)</f>
        <v>1.2494000000000001</v>
      </c>
      <c r="K367" s="2">
        <f>Fact_Sales_Orders[[#This Row],[Total_Base_COGS_EUR]] * Fact_Sales_Orders[[#This Row],[Order_FX_Rate]]</f>
        <v>1007561.1384000001</v>
      </c>
      <c r="L367" s="3">
        <f>Fact_Sales_Orders[[#This Row],[Base_Shipping_USD]] * Fact_Sales_Orders[[#This Row],[Quantity_Sold]]</f>
        <v>427680</v>
      </c>
      <c r="M367" s="3">
        <f>Fact_Sales_Orders[[#This Row],[Base_Revenue_USD]] - Fact_Sales_Orders[[#This Row],[Total_COGS_USD]] - Fact_Sales_Orders[[#This Row],[Total_Freight_USD]]</f>
        <v>939384.54160000011</v>
      </c>
      <c r="N367" s="6">
        <f>IFERROR(Fact_Sales_Orders[[#This Row],[Net_Profit_USD]] / Fact_Sales_Orders[[#This Row],[Base_Revenue_USD]], 0)</f>
        <v>0.39559268204325998</v>
      </c>
    </row>
    <row r="368" spans="1:14" x14ac:dyDescent="0.3">
      <c r="A368" t="s">
        <v>406</v>
      </c>
      <c r="B368" s="1">
        <v>45853</v>
      </c>
      <c r="C368" s="4" t="s">
        <v>13</v>
      </c>
      <c r="D368" t="s">
        <v>86</v>
      </c>
      <c r="E368" s="3">
        <v>187</v>
      </c>
      <c r="F368" s="3">
        <v>2208119.5099999998</v>
      </c>
      <c r="G368" s="3">
        <f>_xlfn.XLOOKUP(
D368,
Dim_Products_COGS[Product_ID],
Dim_Products_COGS[Base_COGS_EUR],
0
)</f>
        <v>4978</v>
      </c>
      <c r="H368" s="3">
        <f>Fact_Sales_Orders[[#This Row],[Unit_COGS_EUR]] * Fact_Sales_Orders[[#This Row],[Quantity_Sold]]</f>
        <v>930886</v>
      </c>
      <c r="I368" s="3">
        <f>_xlfn.XLOOKUP(Fact_Sales_Orders[[#This Row],[Product_ID]], Dim_Supply_Chain[Product_ID], Dim_Supply_Chain[Base_Shipping_Cost_USD], 2500)</f>
        <v>2640</v>
      </c>
      <c r="J368" s="2">
        <f>_xlfn.XLOOKUP(Fact_Sales_Orders[[#This Row],[Clean_Order_Date]], Dim_FX_Rates[Date], Dim_FX_Rates[Baseline_Rate], 1.05, -1)</f>
        <v>0.93179999999999996</v>
      </c>
      <c r="K368" s="2">
        <f>Fact_Sales_Orders[[#This Row],[Total_Base_COGS_EUR]] * Fact_Sales_Orders[[#This Row],[Order_FX_Rate]]</f>
        <v>867399.57479999994</v>
      </c>
      <c r="L368" s="3">
        <f>Fact_Sales_Orders[[#This Row],[Base_Shipping_USD]] * Fact_Sales_Orders[[#This Row],[Quantity_Sold]]</f>
        <v>493680</v>
      </c>
      <c r="M368" s="3">
        <f>Fact_Sales_Orders[[#This Row],[Base_Revenue_USD]] - Fact_Sales_Orders[[#This Row],[Total_COGS_USD]] - Fact_Sales_Orders[[#This Row],[Total_Freight_USD]]</f>
        <v>847039.93519999972</v>
      </c>
      <c r="N368" s="6">
        <f>IFERROR(Fact_Sales_Orders[[#This Row],[Net_Profit_USD]] / Fact_Sales_Orders[[#This Row],[Base_Revenue_USD]], 0)</f>
        <v>0.383602396230809</v>
      </c>
    </row>
    <row r="369" spans="1:14" x14ac:dyDescent="0.3">
      <c r="A369" t="s">
        <v>407</v>
      </c>
      <c r="B369" s="1">
        <v>45724</v>
      </c>
      <c r="C369" s="4" t="s">
        <v>7</v>
      </c>
      <c r="D369" t="s">
        <v>35</v>
      </c>
      <c r="E369" s="3">
        <v>294</v>
      </c>
      <c r="F369" s="3">
        <v>1720683.22</v>
      </c>
      <c r="G369" s="3">
        <f>_xlfn.XLOOKUP(
D369,
Dim_Products_COGS[Product_ID],
Dim_Products_COGS[Base_COGS_EUR],
0
)</f>
        <v>1530</v>
      </c>
      <c r="H369" s="3">
        <f>Fact_Sales_Orders[[#This Row],[Unit_COGS_EUR]] * Fact_Sales_Orders[[#This Row],[Quantity_Sold]]</f>
        <v>449820</v>
      </c>
      <c r="I369" s="3">
        <f>_xlfn.XLOOKUP(Fact_Sales_Orders[[#This Row],[Product_ID]], Dim_Supply_Chain[Product_ID], Dim_Supply_Chain[Base_Shipping_Cost_USD], 2500)</f>
        <v>2109</v>
      </c>
      <c r="J369" s="2">
        <f>_xlfn.XLOOKUP(Fact_Sales_Orders[[#This Row],[Clean_Order_Date]], Dim_FX_Rates[Date], Dim_FX_Rates[Baseline_Rate], 1.05, -1)</f>
        <v>0.82</v>
      </c>
      <c r="K369" s="2">
        <f>Fact_Sales_Orders[[#This Row],[Total_Base_COGS_EUR]] * Fact_Sales_Orders[[#This Row],[Order_FX_Rate]]</f>
        <v>368852.39999999997</v>
      </c>
      <c r="L369" s="3">
        <f>Fact_Sales_Orders[[#This Row],[Base_Shipping_USD]] * Fact_Sales_Orders[[#This Row],[Quantity_Sold]]</f>
        <v>620046</v>
      </c>
      <c r="M369" s="3">
        <f>Fact_Sales_Orders[[#This Row],[Base_Revenue_USD]] - Fact_Sales_Orders[[#This Row],[Total_COGS_USD]] - Fact_Sales_Orders[[#This Row],[Total_Freight_USD]]</f>
        <v>731784.82000000007</v>
      </c>
      <c r="N369" s="6">
        <f>IFERROR(Fact_Sales_Orders[[#This Row],[Net_Profit_USD]] / Fact_Sales_Orders[[#This Row],[Base_Revenue_USD]], 0)</f>
        <v>0.42528735765784947</v>
      </c>
    </row>
    <row r="370" spans="1:14" x14ac:dyDescent="0.3">
      <c r="A370" t="s">
        <v>408</v>
      </c>
      <c r="B370" s="1">
        <v>46071</v>
      </c>
      <c r="C370" s="4" t="s">
        <v>7</v>
      </c>
      <c r="D370" t="s">
        <v>14</v>
      </c>
      <c r="E370" s="3">
        <v>137</v>
      </c>
      <c r="F370" s="3">
        <v>775096.81</v>
      </c>
      <c r="G370" s="3">
        <f>_xlfn.XLOOKUP(
D370,
Dim_Products_COGS[Product_ID],
Dim_Products_COGS[Base_COGS_EUR],
0
)</f>
        <v>2401</v>
      </c>
      <c r="H370" s="3">
        <f>Fact_Sales_Orders[[#This Row],[Unit_COGS_EUR]] * Fact_Sales_Orders[[#This Row],[Quantity_Sold]]</f>
        <v>328937</v>
      </c>
      <c r="I370" s="3">
        <f>_xlfn.XLOOKUP(Fact_Sales_Orders[[#This Row],[Product_ID]], Dim_Supply_Chain[Product_ID], Dim_Supply_Chain[Base_Shipping_Cost_USD], 2500)</f>
        <v>2109</v>
      </c>
      <c r="J370" s="2">
        <f>_xlfn.XLOOKUP(Fact_Sales_Orders[[#This Row],[Clean_Order_Date]], Dim_FX_Rates[Date], Dim_FX_Rates[Baseline_Rate], 1.05, -1)</f>
        <v>0.88009999999999999</v>
      </c>
      <c r="K370" s="2">
        <f>Fact_Sales_Orders[[#This Row],[Total_Base_COGS_EUR]] * Fact_Sales_Orders[[#This Row],[Order_FX_Rate]]</f>
        <v>289497.45370000001</v>
      </c>
      <c r="L370" s="3">
        <f>Fact_Sales_Orders[[#This Row],[Base_Shipping_USD]] * Fact_Sales_Orders[[#This Row],[Quantity_Sold]]</f>
        <v>288933</v>
      </c>
      <c r="M370" s="3">
        <f>Fact_Sales_Orders[[#This Row],[Base_Revenue_USD]] - Fact_Sales_Orders[[#This Row],[Total_COGS_USD]] - Fact_Sales_Orders[[#This Row],[Total_Freight_USD]]</f>
        <v>196666.35630000004</v>
      </c>
      <c r="N370" s="6">
        <f>IFERROR(Fact_Sales_Orders[[#This Row],[Net_Profit_USD]] / Fact_Sales_Orders[[#This Row],[Base_Revenue_USD]], 0)</f>
        <v>0.25373134524963409</v>
      </c>
    </row>
    <row r="371" spans="1:14" x14ac:dyDescent="0.3">
      <c r="A371" t="s">
        <v>409</v>
      </c>
      <c r="B371" s="1">
        <v>45766</v>
      </c>
      <c r="C371" s="4" t="s">
        <v>7</v>
      </c>
      <c r="D371" t="s">
        <v>56</v>
      </c>
      <c r="E371" s="3">
        <v>946</v>
      </c>
      <c r="F371" s="3">
        <v>4223238.54</v>
      </c>
      <c r="G371" s="3">
        <f>_xlfn.XLOOKUP(
D371,
Dim_Products_COGS[Product_ID],
Dim_Products_COGS[Base_COGS_EUR],
0
)</f>
        <v>897</v>
      </c>
      <c r="H371" s="3">
        <f>Fact_Sales_Orders[[#This Row],[Unit_COGS_EUR]] * Fact_Sales_Orders[[#This Row],[Quantity_Sold]]</f>
        <v>848562</v>
      </c>
      <c r="I371" s="3">
        <f>_xlfn.XLOOKUP(Fact_Sales_Orders[[#This Row],[Product_ID]], Dim_Supply_Chain[Product_ID], Dim_Supply_Chain[Base_Shipping_Cost_USD], 2500)</f>
        <v>2109</v>
      </c>
      <c r="J371" s="2">
        <f>_xlfn.XLOOKUP(Fact_Sales_Orders[[#This Row],[Clean_Order_Date]], Dim_FX_Rates[Date], Dim_FX_Rates[Baseline_Rate], 1.05, -1)</f>
        <v>1.0345</v>
      </c>
      <c r="K371" s="2">
        <f>Fact_Sales_Orders[[#This Row],[Total_Base_COGS_EUR]] * Fact_Sales_Orders[[#This Row],[Order_FX_Rate]]</f>
        <v>877837.38899999997</v>
      </c>
      <c r="L371" s="3">
        <f>Fact_Sales_Orders[[#This Row],[Base_Shipping_USD]] * Fact_Sales_Orders[[#This Row],[Quantity_Sold]]</f>
        <v>1995114</v>
      </c>
      <c r="M371" s="3">
        <f>Fact_Sales_Orders[[#This Row],[Base_Revenue_USD]] - Fact_Sales_Orders[[#This Row],[Total_COGS_USD]] - Fact_Sales_Orders[[#This Row],[Total_Freight_USD]]</f>
        <v>1350287.1510000001</v>
      </c>
      <c r="N371" s="6">
        <f>IFERROR(Fact_Sales_Orders[[#This Row],[Net_Profit_USD]] / Fact_Sales_Orders[[#This Row],[Base_Revenue_USD]], 0)</f>
        <v>0.31972789086168929</v>
      </c>
    </row>
    <row r="372" spans="1:14" x14ac:dyDescent="0.3">
      <c r="A372" t="s">
        <v>410</v>
      </c>
      <c r="B372" s="1">
        <v>45877</v>
      </c>
      <c r="C372" s="4" t="s">
        <v>7</v>
      </c>
      <c r="D372" t="s">
        <v>96</v>
      </c>
      <c r="E372" s="3">
        <v>234</v>
      </c>
      <c r="F372" s="3">
        <v>2526986.73</v>
      </c>
      <c r="G372" s="3">
        <f>_xlfn.XLOOKUP(
D372,
Dim_Products_COGS[Product_ID],
Dim_Products_COGS[Base_COGS_EUR],
0
)</f>
        <v>2914</v>
      </c>
      <c r="H372" s="3">
        <f>Fact_Sales_Orders[[#This Row],[Unit_COGS_EUR]] * Fact_Sales_Orders[[#This Row],[Quantity_Sold]]</f>
        <v>681876</v>
      </c>
      <c r="I372" s="3">
        <f>_xlfn.XLOOKUP(Fact_Sales_Orders[[#This Row],[Product_ID]], Dim_Supply_Chain[Product_ID], Dim_Supply_Chain[Base_Shipping_Cost_USD], 2500)</f>
        <v>2109</v>
      </c>
      <c r="J372" s="2">
        <f>_xlfn.XLOOKUP(Fact_Sales_Orders[[#This Row],[Clean_Order_Date]], Dim_FX_Rates[Date], Dim_FX_Rates[Baseline_Rate], 1.05, -1)</f>
        <v>1.37</v>
      </c>
      <c r="K372" s="2">
        <f>Fact_Sales_Orders[[#This Row],[Total_Base_COGS_EUR]] * Fact_Sales_Orders[[#This Row],[Order_FX_Rate]]</f>
        <v>934170.12000000011</v>
      </c>
      <c r="L372" s="3">
        <f>Fact_Sales_Orders[[#This Row],[Base_Shipping_USD]] * Fact_Sales_Orders[[#This Row],[Quantity_Sold]]</f>
        <v>493506</v>
      </c>
      <c r="M372" s="3">
        <f>Fact_Sales_Orders[[#This Row],[Base_Revenue_USD]] - Fact_Sales_Orders[[#This Row],[Total_COGS_USD]] - Fact_Sales_Orders[[#This Row],[Total_Freight_USD]]</f>
        <v>1099310.6099999999</v>
      </c>
      <c r="N372" s="6">
        <f>IFERROR(Fact_Sales_Orders[[#This Row],[Net_Profit_USD]] / Fact_Sales_Orders[[#This Row],[Base_Revenue_USD]], 0)</f>
        <v>0.43502824805098994</v>
      </c>
    </row>
    <row r="373" spans="1:14" x14ac:dyDescent="0.3">
      <c r="A373" t="s">
        <v>411</v>
      </c>
      <c r="B373" s="1">
        <v>45979</v>
      </c>
      <c r="C373" s="4" t="s">
        <v>7</v>
      </c>
      <c r="D373" t="s">
        <v>31</v>
      </c>
      <c r="E373" s="3">
        <v>75</v>
      </c>
      <c r="F373" s="3">
        <v>410541.05</v>
      </c>
      <c r="G373" s="3">
        <f>_xlfn.XLOOKUP(
D373,
Dim_Products_COGS[Product_ID],
Dim_Products_COGS[Base_COGS_EUR],
0
)</f>
        <v>1536</v>
      </c>
      <c r="H373" s="3">
        <f>Fact_Sales_Orders[[#This Row],[Unit_COGS_EUR]] * Fact_Sales_Orders[[#This Row],[Quantity_Sold]]</f>
        <v>115200</v>
      </c>
      <c r="I373" s="3">
        <f>_xlfn.XLOOKUP(Fact_Sales_Orders[[#This Row],[Product_ID]], Dim_Supply_Chain[Product_ID], Dim_Supply_Chain[Base_Shipping_Cost_USD], 2500)</f>
        <v>2109</v>
      </c>
      <c r="J373" s="2">
        <f>_xlfn.XLOOKUP(Fact_Sales_Orders[[#This Row],[Clean_Order_Date]], Dim_FX_Rates[Date], Dim_FX_Rates[Baseline_Rate], 1.05, -1)</f>
        <v>0.60680000000000001</v>
      </c>
      <c r="K373" s="2">
        <f>Fact_Sales_Orders[[#This Row],[Total_Base_COGS_EUR]] * Fact_Sales_Orders[[#This Row],[Order_FX_Rate]]</f>
        <v>69903.360000000001</v>
      </c>
      <c r="L373" s="3">
        <f>Fact_Sales_Orders[[#This Row],[Base_Shipping_USD]] * Fact_Sales_Orders[[#This Row],[Quantity_Sold]]</f>
        <v>158175</v>
      </c>
      <c r="M373" s="3">
        <f>Fact_Sales_Orders[[#This Row],[Base_Revenue_USD]] - Fact_Sales_Orders[[#This Row],[Total_COGS_USD]] - Fact_Sales_Orders[[#This Row],[Total_Freight_USD]]</f>
        <v>182462.69</v>
      </c>
      <c r="N373" s="6">
        <f>IFERROR(Fact_Sales_Orders[[#This Row],[Net_Profit_USD]] / Fact_Sales_Orders[[#This Row],[Base_Revenue_USD]], 0)</f>
        <v>0.44444444715090003</v>
      </c>
    </row>
    <row r="374" spans="1:14" x14ac:dyDescent="0.3">
      <c r="A374" t="s">
        <v>412</v>
      </c>
      <c r="B374" s="1">
        <v>45969</v>
      </c>
      <c r="C374" s="4" t="s">
        <v>7</v>
      </c>
      <c r="D374" t="s">
        <v>109</v>
      </c>
      <c r="E374" s="3">
        <v>986</v>
      </c>
      <c r="F374" s="3">
        <v>7506613.5899999999</v>
      </c>
      <c r="G374" s="3">
        <f>_xlfn.XLOOKUP(
D374,
Dim_Products_COGS[Product_ID],
Dim_Products_COGS[Base_COGS_EUR],
0
)</f>
        <v>3051</v>
      </c>
      <c r="H374" s="3">
        <f>Fact_Sales_Orders[[#This Row],[Unit_COGS_EUR]] * Fact_Sales_Orders[[#This Row],[Quantity_Sold]]</f>
        <v>3008286</v>
      </c>
      <c r="I374" s="3">
        <f>_xlfn.XLOOKUP(Fact_Sales_Orders[[#This Row],[Product_ID]], Dim_Supply_Chain[Product_ID], Dim_Supply_Chain[Base_Shipping_Cost_USD], 2500)</f>
        <v>4042</v>
      </c>
      <c r="J374" s="2">
        <f>_xlfn.XLOOKUP(Fact_Sales_Orders[[#This Row],[Clean_Order_Date]], Dim_FX_Rates[Date], Dim_FX_Rates[Baseline_Rate], 1.05, -1)</f>
        <v>1.3210999999999999</v>
      </c>
      <c r="K374" s="2">
        <f>Fact_Sales_Orders[[#This Row],[Total_Base_COGS_EUR]] * Fact_Sales_Orders[[#This Row],[Order_FX_Rate]]</f>
        <v>3974246.6346</v>
      </c>
      <c r="L374" s="3">
        <f>Fact_Sales_Orders[[#This Row],[Base_Shipping_USD]] * Fact_Sales_Orders[[#This Row],[Quantity_Sold]]</f>
        <v>3985412</v>
      </c>
      <c r="M374" s="3">
        <f>Fact_Sales_Orders[[#This Row],[Base_Revenue_USD]] - Fact_Sales_Orders[[#This Row],[Total_COGS_USD]] - Fact_Sales_Orders[[#This Row],[Total_Freight_USD]]</f>
        <v>-453045.04460000014</v>
      </c>
      <c r="N374" s="6">
        <f>IFERROR(Fact_Sales_Orders[[#This Row],[Net_Profit_USD]] / Fact_Sales_Orders[[#This Row],[Base_Revenue_USD]], 0)</f>
        <v>-6.0352786135618862E-2</v>
      </c>
    </row>
    <row r="375" spans="1:14" x14ac:dyDescent="0.3">
      <c r="A375" t="s">
        <v>413</v>
      </c>
      <c r="B375" s="1">
        <v>45990</v>
      </c>
      <c r="C375" s="4" t="s">
        <v>7</v>
      </c>
      <c r="D375" t="s">
        <v>56</v>
      </c>
      <c r="E375" s="3">
        <v>539</v>
      </c>
      <c r="F375" s="3">
        <v>2283628.87</v>
      </c>
      <c r="G375" s="3">
        <f>_xlfn.XLOOKUP(
D375,
Dim_Products_COGS[Product_ID],
Dim_Products_COGS[Base_COGS_EUR],
0
)</f>
        <v>897</v>
      </c>
      <c r="H375" s="3">
        <f>Fact_Sales_Orders[[#This Row],[Unit_COGS_EUR]] * Fact_Sales_Orders[[#This Row],[Quantity_Sold]]</f>
        <v>483483</v>
      </c>
      <c r="I375" s="3">
        <f>_xlfn.XLOOKUP(Fact_Sales_Orders[[#This Row],[Product_ID]], Dim_Supply_Chain[Product_ID], Dim_Supply_Chain[Base_Shipping_Cost_USD], 2500)</f>
        <v>2109</v>
      </c>
      <c r="J375" s="2">
        <f>_xlfn.XLOOKUP(Fact_Sales_Orders[[#This Row],[Clean_Order_Date]], Dim_FX_Rates[Date], Dim_FX_Rates[Baseline_Rate], 1.05, -1)</f>
        <v>1.4888999999999999</v>
      </c>
      <c r="K375" s="2">
        <f>Fact_Sales_Orders[[#This Row],[Total_Base_COGS_EUR]] * Fact_Sales_Orders[[#This Row],[Order_FX_Rate]]</f>
        <v>719857.83869999996</v>
      </c>
      <c r="L375" s="3">
        <f>Fact_Sales_Orders[[#This Row],[Base_Shipping_USD]] * Fact_Sales_Orders[[#This Row],[Quantity_Sold]]</f>
        <v>1136751</v>
      </c>
      <c r="M375" s="3">
        <f>Fact_Sales_Orders[[#This Row],[Base_Revenue_USD]] - Fact_Sales_Orders[[#This Row],[Total_COGS_USD]] - Fact_Sales_Orders[[#This Row],[Total_Freight_USD]]</f>
        <v>427020.03130000015</v>
      </c>
      <c r="N375" s="6">
        <f>IFERROR(Fact_Sales_Orders[[#This Row],[Net_Profit_USD]] / Fact_Sales_Orders[[#This Row],[Base_Revenue_USD]], 0)</f>
        <v>0.18699186934871784</v>
      </c>
    </row>
    <row r="376" spans="1:14" x14ac:dyDescent="0.3">
      <c r="A376" t="s">
        <v>414</v>
      </c>
      <c r="B376" s="1">
        <v>45900</v>
      </c>
      <c r="C376" s="4" t="s">
        <v>7</v>
      </c>
      <c r="D376" t="s">
        <v>92</v>
      </c>
      <c r="E376" s="3">
        <v>426</v>
      </c>
      <c r="F376" s="3">
        <v>4752123.7</v>
      </c>
      <c r="G376" s="3">
        <f>_xlfn.XLOOKUP(
D376,
Dim_Products_COGS[Product_ID],
Dim_Products_COGS[Base_COGS_EUR],
0
)</f>
        <v>3211</v>
      </c>
      <c r="H376" s="3">
        <f>Fact_Sales_Orders[[#This Row],[Unit_COGS_EUR]] * Fact_Sales_Orders[[#This Row],[Quantity_Sold]]</f>
        <v>1367886</v>
      </c>
      <c r="I376" s="3">
        <f>_xlfn.XLOOKUP(Fact_Sales_Orders[[#This Row],[Product_ID]], Dim_Supply_Chain[Product_ID], Dim_Supply_Chain[Base_Shipping_Cost_USD], 2500)</f>
        <v>2109</v>
      </c>
      <c r="J376" s="2">
        <f>_xlfn.XLOOKUP(Fact_Sales_Orders[[#This Row],[Clean_Order_Date]], Dim_FX_Rates[Date], Dim_FX_Rates[Baseline_Rate], 1.05, -1)</f>
        <v>1.363</v>
      </c>
      <c r="K376" s="2">
        <f>Fact_Sales_Orders[[#This Row],[Total_Base_COGS_EUR]] * Fact_Sales_Orders[[#This Row],[Order_FX_Rate]]</f>
        <v>1864428.618</v>
      </c>
      <c r="L376" s="3">
        <f>Fact_Sales_Orders[[#This Row],[Base_Shipping_USD]] * Fact_Sales_Orders[[#This Row],[Quantity_Sold]]</f>
        <v>898434</v>
      </c>
      <c r="M376" s="3">
        <f>Fact_Sales_Orders[[#This Row],[Base_Revenue_USD]] - Fact_Sales_Orders[[#This Row],[Total_COGS_USD]] - Fact_Sales_Orders[[#This Row],[Total_Freight_USD]]</f>
        <v>1989261.0820000004</v>
      </c>
      <c r="N376" s="6">
        <f>IFERROR(Fact_Sales_Orders[[#This Row],[Net_Profit_USD]] / Fact_Sales_Orders[[#This Row],[Base_Revenue_USD]], 0)</f>
        <v>0.41860465080065157</v>
      </c>
    </row>
    <row r="377" spans="1:14" x14ac:dyDescent="0.3">
      <c r="A377" t="s">
        <v>415</v>
      </c>
      <c r="B377" s="1">
        <v>45878</v>
      </c>
      <c r="C377" s="4" t="s">
        <v>7</v>
      </c>
      <c r="D377" t="s">
        <v>54</v>
      </c>
      <c r="E377" s="3">
        <v>488</v>
      </c>
      <c r="F377" s="3">
        <v>6540386.2800000003</v>
      </c>
      <c r="G377" s="3">
        <f>_xlfn.XLOOKUP(
D377,
Dim_Products_COGS[Product_ID],
Dim_Products_COGS[Base_COGS_EUR],
0
)</f>
        <v>2513</v>
      </c>
      <c r="H377" s="3">
        <f>Fact_Sales_Orders[[#This Row],[Unit_COGS_EUR]] * Fact_Sales_Orders[[#This Row],[Quantity_Sold]]</f>
        <v>1226344</v>
      </c>
      <c r="I377" s="3">
        <f>_xlfn.XLOOKUP(Fact_Sales_Orders[[#This Row],[Product_ID]], Dim_Supply_Chain[Product_ID], Dim_Supply_Chain[Base_Shipping_Cost_USD], 2500)</f>
        <v>2109</v>
      </c>
      <c r="J377" s="2">
        <f>_xlfn.XLOOKUP(Fact_Sales_Orders[[#This Row],[Clean_Order_Date]], Dim_FX_Rates[Date], Dim_FX_Rates[Baseline_Rate], 1.05, -1)</f>
        <v>1.4758</v>
      </c>
      <c r="K377" s="2">
        <f>Fact_Sales_Orders[[#This Row],[Total_Base_COGS_EUR]] * Fact_Sales_Orders[[#This Row],[Order_FX_Rate]]</f>
        <v>1809838.4752</v>
      </c>
      <c r="L377" s="3">
        <f>Fact_Sales_Orders[[#This Row],[Base_Shipping_USD]] * Fact_Sales_Orders[[#This Row],[Quantity_Sold]]</f>
        <v>1029192</v>
      </c>
      <c r="M377" s="3">
        <f>Fact_Sales_Orders[[#This Row],[Base_Revenue_USD]] - Fact_Sales_Orders[[#This Row],[Total_COGS_USD]] - Fact_Sales_Orders[[#This Row],[Total_Freight_USD]]</f>
        <v>3701355.8048</v>
      </c>
      <c r="N377" s="6">
        <f>IFERROR(Fact_Sales_Orders[[#This Row],[Net_Profit_USD]] / Fact_Sales_Orders[[#This Row],[Base_Revenue_USD]], 0)</f>
        <v>0.56592311926872918</v>
      </c>
    </row>
    <row r="378" spans="1:14" x14ac:dyDescent="0.3">
      <c r="A378" t="s">
        <v>416</v>
      </c>
      <c r="B378" s="1">
        <v>45743</v>
      </c>
      <c r="C378" s="4" t="s">
        <v>7</v>
      </c>
      <c r="D378" t="s">
        <v>102</v>
      </c>
      <c r="E378" s="3">
        <v>228</v>
      </c>
      <c r="F378" s="3">
        <v>1712174.58</v>
      </c>
      <c r="G378" s="3">
        <f>_xlfn.XLOOKUP(
D378,
Dim_Products_COGS[Product_ID],
Dim_Products_COGS[Base_COGS_EUR],
0
)</f>
        <v>2418</v>
      </c>
      <c r="H378" s="3">
        <f>Fact_Sales_Orders[[#This Row],[Unit_COGS_EUR]] * Fact_Sales_Orders[[#This Row],[Quantity_Sold]]</f>
        <v>551304</v>
      </c>
      <c r="I378" s="3">
        <f>_xlfn.XLOOKUP(Fact_Sales_Orders[[#This Row],[Product_ID]], Dim_Supply_Chain[Product_ID], Dim_Supply_Chain[Base_Shipping_Cost_USD], 2500)</f>
        <v>2109</v>
      </c>
      <c r="J378" s="2">
        <f>_xlfn.XLOOKUP(Fact_Sales_Orders[[#This Row],[Clean_Order_Date]], Dim_FX_Rates[Date], Dim_FX_Rates[Baseline_Rate], 1.05, -1)</f>
        <v>1.2404999999999999</v>
      </c>
      <c r="K378" s="2">
        <f>Fact_Sales_Orders[[#This Row],[Total_Base_COGS_EUR]] * Fact_Sales_Orders[[#This Row],[Order_FX_Rate]]</f>
        <v>683892.61199999996</v>
      </c>
      <c r="L378" s="3">
        <f>Fact_Sales_Orders[[#This Row],[Base_Shipping_USD]] * Fact_Sales_Orders[[#This Row],[Quantity_Sold]]</f>
        <v>480852</v>
      </c>
      <c r="M378" s="3">
        <f>Fact_Sales_Orders[[#This Row],[Base_Revenue_USD]] - Fact_Sales_Orders[[#This Row],[Total_COGS_USD]] - Fact_Sales_Orders[[#This Row],[Total_Freight_USD]]</f>
        <v>547429.96800000011</v>
      </c>
      <c r="N378" s="6">
        <f>IFERROR(Fact_Sales_Orders[[#This Row],[Net_Profit_USD]] / Fact_Sales_Orders[[#This Row],[Base_Revenue_USD]], 0)</f>
        <v>0.31972789129949591</v>
      </c>
    </row>
    <row r="379" spans="1:14" x14ac:dyDescent="0.3">
      <c r="A379" t="s">
        <v>417</v>
      </c>
      <c r="B379" s="1">
        <v>45804</v>
      </c>
      <c r="C379" s="4" t="s">
        <v>7</v>
      </c>
      <c r="D379" t="s">
        <v>63</v>
      </c>
      <c r="E379" s="3">
        <v>204</v>
      </c>
      <c r="F379" s="3">
        <v>1356512.66</v>
      </c>
      <c r="G379" s="3">
        <f>_xlfn.XLOOKUP(
D379,
Dim_Products_COGS[Product_ID],
Dim_Products_COGS[Base_COGS_EUR],
0
)</f>
        <v>3822</v>
      </c>
      <c r="H379" s="3">
        <f>Fact_Sales_Orders[[#This Row],[Unit_COGS_EUR]] * Fact_Sales_Orders[[#This Row],[Quantity_Sold]]</f>
        <v>779688</v>
      </c>
      <c r="I379" s="3">
        <f>_xlfn.XLOOKUP(Fact_Sales_Orders[[#This Row],[Product_ID]], Dim_Supply_Chain[Product_ID], Dim_Supply_Chain[Base_Shipping_Cost_USD], 2500)</f>
        <v>2109</v>
      </c>
      <c r="J379" s="2">
        <f>_xlfn.XLOOKUP(Fact_Sales_Orders[[#This Row],[Clean_Order_Date]], Dim_FX_Rates[Date], Dim_FX_Rates[Baseline_Rate], 1.05, -1)</f>
        <v>0.82899999999999996</v>
      </c>
      <c r="K379" s="2">
        <f>Fact_Sales_Orders[[#This Row],[Total_Base_COGS_EUR]] * Fact_Sales_Orders[[#This Row],[Order_FX_Rate]]</f>
        <v>646361.35199999996</v>
      </c>
      <c r="L379" s="3">
        <f>Fact_Sales_Orders[[#This Row],[Base_Shipping_USD]] * Fact_Sales_Orders[[#This Row],[Quantity_Sold]]</f>
        <v>430236</v>
      </c>
      <c r="M379" s="3">
        <f>Fact_Sales_Orders[[#This Row],[Base_Revenue_USD]] - Fact_Sales_Orders[[#This Row],[Total_COGS_USD]] - Fact_Sales_Orders[[#This Row],[Total_Freight_USD]]</f>
        <v>279915.30799999996</v>
      </c>
      <c r="N379" s="6">
        <f>IFERROR(Fact_Sales_Orders[[#This Row],[Net_Profit_USD]] / Fact_Sales_Orders[[#This Row],[Base_Revenue_USD]], 0)</f>
        <v>0.20634920428977049</v>
      </c>
    </row>
    <row r="380" spans="1:14" x14ac:dyDescent="0.3">
      <c r="A380" t="s">
        <v>418</v>
      </c>
      <c r="B380" s="1">
        <v>45780</v>
      </c>
      <c r="C380" s="4" t="s">
        <v>7</v>
      </c>
      <c r="D380" t="s">
        <v>63</v>
      </c>
      <c r="E380" s="3">
        <v>697</v>
      </c>
      <c r="F380" s="3">
        <v>3834526.43</v>
      </c>
      <c r="G380" s="3">
        <f>_xlfn.XLOOKUP(
D380,
Dim_Products_COGS[Product_ID],
Dim_Products_COGS[Base_COGS_EUR],
0
)</f>
        <v>3822</v>
      </c>
      <c r="H380" s="3">
        <f>Fact_Sales_Orders[[#This Row],[Unit_COGS_EUR]] * Fact_Sales_Orders[[#This Row],[Quantity_Sold]]</f>
        <v>2663934</v>
      </c>
      <c r="I380" s="3">
        <f>_xlfn.XLOOKUP(Fact_Sales_Orders[[#This Row],[Product_ID]], Dim_Supply_Chain[Product_ID], Dim_Supply_Chain[Base_Shipping_Cost_USD], 2500)</f>
        <v>2109</v>
      </c>
      <c r="J380" s="2">
        <f>_xlfn.XLOOKUP(Fact_Sales_Orders[[#This Row],[Clean_Order_Date]], Dim_FX_Rates[Date], Dim_FX_Rates[Baseline_Rate], 1.05, -1)</f>
        <v>0.63780000000000003</v>
      </c>
      <c r="K380" s="2">
        <f>Fact_Sales_Orders[[#This Row],[Total_Base_COGS_EUR]] * Fact_Sales_Orders[[#This Row],[Order_FX_Rate]]</f>
        <v>1699057.1052000001</v>
      </c>
      <c r="L380" s="3">
        <f>Fact_Sales_Orders[[#This Row],[Base_Shipping_USD]] * Fact_Sales_Orders[[#This Row],[Quantity_Sold]]</f>
        <v>1469973</v>
      </c>
      <c r="M380" s="3">
        <f>Fact_Sales_Orders[[#This Row],[Base_Revenue_USD]] - Fact_Sales_Orders[[#This Row],[Total_COGS_USD]] - Fact_Sales_Orders[[#This Row],[Total_Freight_USD]]</f>
        <v>665496.32480000006</v>
      </c>
      <c r="N380" s="6">
        <f>IFERROR(Fact_Sales_Orders[[#This Row],[Net_Profit_USD]] / Fact_Sales_Orders[[#This Row],[Base_Revenue_USD]], 0)</f>
        <v>0.17355371959191321</v>
      </c>
    </row>
    <row r="381" spans="1:14" x14ac:dyDescent="0.3">
      <c r="A381" t="s">
        <v>419</v>
      </c>
      <c r="B381" s="1">
        <v>45710</v>
      </c>
      <c r="C381" s="4" t="s">
        <v>7</v>
      </c>
      <c r="D381" t="s">
        <v>31</v>
      </c>
      <c r="E381" s="3">
        <v>777</v>
      </c>
      <c r="F381" s="3">
        <v>4848201.8099999996</v>
      </c>
      <c r="G381" s="3">
        <f>_xlfn.XLOOKUP(
D381,
Dim_Products_COGS[Product_ID],
Dim_Products_COGS[Base_COGS_EUR],
0
)</f>
        <v>1536</v>
      </c>
      <c r="H381" s="3">
        <f>Fact_Sales_Orders[[#This Row],[Unit_COGS_EUR]] * Fact_Sales_Orders[[#This Row],[Quantity_Sold]]</f>
        <v>1193472</v>
      </c>
      <c r="I381" s="3">
        <f>_xlfn.XLOOKUP(Fact_Sales_Orders[[#This Row],[Product_ID]], Dim_Supply_Chain[Product_ID], Dim_Supply_Chain[Base_Shipping_Cost_USD], 2500)</f>
        <v>2109</v>
      </c>
      <c r="J381" s="2">
        <f>_xlfn.XLOOKUP(Fact_Sales_Orders[[#This Row],[Clean_Order_Date]], Dim_FX_Rates[Date], Dim_FX_Rates[Baseline_Rate], 1.05, -1)</f>
        <v>1.3904000000000001</v>
      </c>
      <c r="K381" s="2">
        <f>Fact_Sales_Orders[[#This Row],[Total_Base_COGS_EUR]] * Fact_Sales_Orders[[#This Row],[Order_FX_Rate]]</f>
        <v>1659403.4688000001</v>
      </c>
      <c r="L381" s="3">
        <f>Fact_Sales_Orders[[#This Row],[Base_Shipping_USD]] * Fact_Sales_Orders[[#This Row],[Quantity_Sold]]</f>
        <v>1638693</v>
      </c>
      <c r="M381" s="3">
        <f>Fact_Sales_Orders[[#This Row],[Base_Revenue_USD]] - Fact_Sales_Orders[[#This Row],[Total_COGS_USD]] - Fact_Sales_Orders[[#This Row],[Total_Freight_USD]]</f>
        <v>1550105.3411999997</v>
      </c>
      <c r="N381" s="6">
        <f>IFERROR(Fact_Sales_Orders[[#This Row],[Net_Profit_USD]] / Fact_Sales_Orders[[#This Row],[Base_Revenue_USD]], 0)</f>
        <v>0.31972789127769413</v>
      </c>
    </row>
    <row r="382" spans="1:14" x14ac:dyDescent="0.3">
      <c r="A382" t="s">
        <v>420</v>
      </c>
      <c r="B382" s="1">
        <v>46067</v>
      </c>
      <c r="C382" s="4" t="s">
        <v>7</v>
      </c>
      <c r="D382" t="s">
        <v>109</v>
      </c>
      <c r="E382" s="3">
        <v>193</v>
      </c>
      <c r="F382" s="3">
        <v>1370247.61</v>
      </c>
      <c r="G382" s="3">
        <f>_xlfn.XLOOKUP(
D382,
Dim_Products_COGS[Product_ID],
Dim_Products_COGS[Base_COGS_EUR],
0
)</f>
        <v>3051</v>
      </c>
      <c r="H382" s="3">
        <f>Fact_Sales_Orders[[#This Row],[Unit_COGS_EUR]] * Fact_Sales_Orders[[#This Row],[Quantity_Sold]]</f>
        <v>588843</v>
      </c>
      <c r="I382" s="3">
        <f>_xlfn.XLOOKUP(Fact_Sales_Orders[[#This Row],[Product_ID]], Dim_Supply_Chain[Product_ID], Dim_Supply_Chain[Base_Shipping_Cost_USD], 2500)</f>
        <v>4042</v>
      </c>
      <c r="J382" s="2">
        <f>_xlfn.XLOOKUP(Fact_Sales_Orders[[#This Row],[Clean_Order_Date]], Dim_FX_Rates[Date], Dim_FX_Rates[Baseline_Rate], 1.05, -1)</f>
        <v>1.0851</v>
      </c>
      <c r="K382" s="2">
        <f>Fact_Sales_Orders[[#This Row],[Total_Base_COGS_EUR]] * Fact_Sales_Orders[[#This Row],[Order_FX_Rate]]</f>
        <v>638953.53929999995</v>
      </c>
      <c r="L382" s="3">
        <f>Fact_Sales_Orders[[#This Row],[Base_Shipping_USD]] * Fact_Sales_Orders[[#This Row],[Quantity_Sold]]</f>
        <v>780106</v>
      </c>
      <c r="M382" s="3">
        <f>Fact_Sales_Orders[[#This Row],[Base_Revenue_USD]] - Fact_Sales_Orders[[#This Row],[Total_COGS_USD]] - Fact_Sales_Orders[[#This Row],[Total_Freight_USD]]</f>
        <v>-48811.929299999843</v>
      </c>
      <c r="N382" s="6">
        <f>IFERROR(Fact_Sales_Orders[[#This Row],[Net_Profit_USD]] / Fact_Sales_Orders[[#This Row],[Base_Revenue_USD]], 0)</f>
        <v>-3.5622707125174145E-2</v>
      </c>
    </row>
    <row r="383" spans="1:14" x14ac:dyDescent="0.3">
      <c r="A383" t="s">
        <v>421</v>
      </c>
      <c r="B383" s="1">
        <v>45853</v>
      </c>
      <c r="C383" s="4" t="s">
        <v>7</v>
      </c>
      <c r="D383" t="s">
        <v>19</v>
      </c>
      <c r="E383" s="3">
        <v>214</v>
      </c>
      <c r="F383" s="3">
        <v>667897.5</v>
      </c>
      <c r="G383" s="3">
        <f>_xlfn.XLOOKUP(
D383,
Dim_Products_COGS[Product_ID],
Dim_Products_COGS[Base_COGS_EUR],
0
)</f>
        <v>374</v>
      </c>
      <c r="H383" s="3">
        <f>Fact_Sales_Orders[[#This Row],[Unit_COGS_EUR]] * Fact_Sales_Orders[[#This Row],[Quantity_Sold]]</f>
        <v>80036</v>
      </c>
      <c r="I383" s="3">
        <f>_xlfn.XLOOKUP(Fact_Sales_Orders[[#This Row],[Product_ID]], Dim_Supply_Chain[Product_ID], Dim_Supply_Chain[Base_Shipping_Cost_USD], 2500)</f>
        <v>1165</v>
      </c>
      <c r="J383" s="2">
        <f>_xlfn.XLOOKUP(Fact_Sales_Orders[[#This Row],[Clean_Order_Date]], Dim_FX_Rates[Date], Dim_FX_Rates[Baseline_Rate], 1.05, -1)</f>
        <v>0.93179999999999996</v>
      </c>
      <c r="K383" s="2">
        <f>Fact_Sales_Orders[[#This Row],[Total_Base_COGS_EUR]] * Fact_Sales_Orders[[#This Row],[Order_FX_Rate]]</f>
        <v>74577.544800000003</v>
      </c>
      <c r="L383" s="3">
        <f>Fact_Sales_Orders[[#This Row],[Base_Shipping_USD]] * Fact_Sales_Orders[[#This Row],[Quantity_Sold]]</f>
        <v>249310</v>
      </c>
      <c r="M383" s="3">
        <f>Fact_Sales_Orders[[#This Row],[Base_Revenue_USD]] - Fact_Sales_Orders[[#This Row],[Total_COGS_USD]] - Fact_Sales_Orders[[#This Row],[Total_Freight_USD]]</f>
        <v>344009.95519999997</v>
      </c>
      <c r="N383" s="6">
        <f>IFERROR(Fact_Sales_Orders[[#This Row],[Net_Profit_USD]] / Fact_Sales_Orders[[#This Row],[Base_Revenue_USD]], 0)</f>
        <v>0.51506399589757401</v>
      </c>
    </row>
    <row r="384" spans="1:14" x14ac:dyDescent="0.3">
      <c r="A384" t="s">
        <v>422</v>
      </c>
      <c r="B384" s="1">
        <v>45788</v>
      </c>
      <c r="C384" s="4" t="s">
        <v>7</v>
      </c>
      <c r="D384" t="s">
        <v>109</v>
      </c>
      <c r="E384" s="3">
        <v>542</v>
      </c>
      <c r="F384" s="3">
        <v>4682694.9800000004</v>
      </c>
      <c r="G384" s="3">
        <f>_xlfn.XLOOKUP(
D384,
Dim_Products_COGS[Product_ID],
Dim_Products_COGS[Base_COGS_EUR],
0
)</f>
        <v>3051</v>
      </c>
      <c r="H384" s="3">
        <f>Fact_Sales_Orders[[#This Row],[Unit_COGS_EUR]] * Fact_Sales_Orders[[#This Row],[Quantity_Sold]]</f>
        <v>1653642</v>
      </c>
      <c r="I384" s="3">
        <f>_xlfn.XLOOKUP(Fact_Sales_Orders[[#This Row],[Product_ID]], Dim_Supply_Chain[Product_ID], Dim_Supply_Chain[Base_Shipping_Cost_USD], 2500)</f>
        <v>4042</v>
      </c>
      <c r="J384" s="2">
        <f>_xlfn.XLOOKUP(Fact_Sales_Orders[[#This Row],[Clean_Order_Date]], Dim_FX_Rates[Date], Dim_FX_Rates[Baseline_Rate], 1.05, -1)</f>
        <v>1.0676000000000001</v>
      </c>
      <c r="K384" s="2">
        <f>Fact_Sales_Orders[[#This Row],[Total_Base_COGS_EUR]] * Fact_Sales_Orders[[#This Row],[Order_FX_Rate]]</f>
        <v>1765428.1992000001</v>
      </c>
      <c r="L384" s="3">
        <f>Fact_Sales_Orders[[#This Row],[Base_Shipping_USD]] * Fact_Sales_Orders[[#This Row],[Quantity_Sold]]</f>
        <v>2190764</v>
      </c>
      <c r="M384" s="3">
        <f>Fact_Sales_Orders[[#This Row],[Base_Revenue_USD]] - Fact_Sales_Orders[[#This Row],[Total_COGS_USD]] - Fact_Sales_Orders[[#This Row],[Total_Freight_USD]]</f>
        <v>726502.7808000003</v>
      </c>
      <c r="N384" s="6">
        <f>IFERROR(Fact_Sales_Orders[[#This Row],[Net_Profit_USD]] / Fact_Sales_Orders[[#This Row],[Base_Revenue_USD]], 0)</f>
        <v>0.15514629586230283</v>
      </c>
    </row>
    <row r="385" spans="1:14" x14ac:dyDescent="0.3">
      <c r="A385" t="s">
        <v>423</v>
      </c>
      <c r="B385" s="1">
        <v>45756</v>
      </c>
      <c r="C385" s="4" t="s">
        <v>7</v>
      </c>
      <c r="D385" t="s">
        <v>86</v>
      </c>
      <c r="E385" s="3">
        <v>776</v>
      </c>
      <c r="F385" s="3">
        <v>9233271.2400000002</v>
      </c>
      <c r="G385" s="3">
        <f>_xlfn.XLOOKUP(
D385,
Dim_Products_COGS[Product_ID],
Dim_Products_COGS[Base_COGS_EUR],
0
)</f>
        <v>4978</v>
      </c>
      <c r="H385" s="3">
        <f>Fact_Sales_Orders[[#This Row],[Unit_COGS_EUR]] * Fact_Sales_Orders[[#This Row],[Quantity_Sold]]</f>
        <v>3862928</v>
      </c>
      <c r="I385" s="3">
        <f>_xlfn.XLOOKUP(Fact_Sales_Orders[[#This Row],[Product_ID]], Dim_Supply_Chain[Product_ID], Dim_Supply_Chain[Base_Shipping_Cost_USD], 2500)</f>
        <v>2640</v>
      </c>
      <c r="J385" s="2">
        <f>_xlfn.XLOOKUP(Fact_Sales_Orders[[#This Row],[Clean_Order_Date]], Dim_FX_Rates[Date], Dim_FX_Rates[Baseline_Rate], 1.05, -1)</f>
        <v>1.4437</v>
      </c>
      <c r="K385" s="2">
        <f>Fact_Sales_Orders[[#This Row],[Total_Base_COGS_EUR]] * Fact_Sales_Orders[[#This Row],[Order_FX_Rate]]</f>
        <v>5576909.1535999998</v>
      </c>
      <c r="L385" s="3">
        <f>Fact_Sales_Orders[[#This Row],[Base_Shipping_USD]] * Fact_Sales_Orders[[#This Row],[Quantity_Sold]]</f>
        <v>2048640</v>
      </c>
      <c r="M385" s="3">
        <f>Fact_Sales_Orders[[#This Row],[Base_Revenue_USD]] - Fact_Sales_Orders[[#This Row],[Total_COGS_USD]] - Fact_Sales_Orders[[#This Row],[Total_Freight_USD]]</f>
        <v>1607722.0864000004</v>
      </c>
      <c r="N385" s="6">
        <f>IFERROR(Fact_Sales_Orders[[#This Row],[Net_Profit_USD]] / Fact_Sales_Orders[[#This Row],[Base_Revenue_USD]], 0)</f>
        <v>0.17412269656230747</v>
      </c>
    </row>
    <row r="386" spans="1:14" x14ac:dyDescent="0.3">
      <c r="A386" t="s">
        <v>424</v>
      </c>
      <c r="B386" s="1">
        <v>46115</v>
      </c>
      <c r="C386" s="4" t="s">
        <v>7</v>
      </c>
      <c r="D386" t="s">
        <v>19</v>
      </c>
      <c r="E386" s="3">
        <v>190</v>
      </c>
      <c r="F386" s="3">
        <v>675966.62</v>
      </c>
      <c r="G386" s="3">
        <f>_xlfn.XLOOKUP(
D386,
Dim_Products_COGS[Product_ID],
Dim_Products_COGS[Base_COGS_EUR],
0
)</f>
        <v>374</v>
      </c>
      <c r="H386" s="3">
        <f>Fact_Sales_Orders[[#This Row],[Unit_COGS_EUR]] * Fact_Sales_Orders[[#This Row],[Quantity_Sold]]</f>
        <v>71060</v>
      </c>
      <c r="I386" s="3">
        <f>_xlfn.XLOOKUP(Fact_Sales_Orders[[#This Row],[Product_ID]], Dim_Supply_Chain[Product_ID], Dim_Supply_Chain[Base_Shipping_Cost_USD], 2500)</f>
        <v>1165</v>
      </c>
      <c r="J386" s="2">
        <f>_xlfn.XLOOKUP(Fact_Sales_Orders[[#This Row],[Clean_Order_Date]], Dim_FX_Rates[Date], Dim_FX_Rates[Baseline_Rate], 1.05, -1)</f>
        <v>1.1074999999999999</v>
      </c>
      <c r="K386" s="2">
        <f>Fact_Sales_Orders[[#This Row],[Total_Base_COGS_EUR]] * Fact_Sales_Orders[[#This Row],[Order_FX_Rate]]</f>
        <v>78698.95</v>
      </c>
      <c r="L386" s="3">
        <f>Fact_Sales_Orders[[#This Row],[Base_Shipping_USD]] * Fact_Sales_Orders[[#This Row],[Quantity_Sold]]</f>
        <v>221350</v>
      </c>
      <c r="M386" s="3">
        <f>Fact_Sales_Orders[[#This Row],[Base_Revenue_USD]] - Fact_Sales_Orders[[#This Row],[Total_COGS_USD]] - Fact_Sales_Orders[[#This Row],[Total_Freight_USD]]</f>
        <v>375917.67000000004</v>
      </c>
      <c r="N386" s="6">
        <f>IFERROR(Fact_Sales_Orders[[#This Row],[Net_Profit_USD]] / Fact_Sales_Orders[[#This Row],[Base_Revenue_USD]], 0)</f>
        <v>0.55611868822753419</v>
      </c>
    </row>
    <row r="387" spans="1:14" x14ac:dyDescent="0.3">
      <c r="A387" t="s">
        <v>425</v>
      </c>
      <c r="B387" s="1">
        <v>45876</v>
      </c>
      <c r="C387" s="4" t="s">
        <v>7</v>
      </c>
      <c r="D387" t="s">
        <v>56</v>
      </c>
      <c r="E387" s="3">
        <v>172</v>
      </c>
      <c r="F387" s="3">
        <v>758318.2</v>
      </c>
      <c r="G387" s="3">
        <f>_xlfn.XLOOKUP(
D387,
Dim_Products_COGS[Product_ID],
Dim_Products_COGS[Base_COGS_EUR],
0
)</f>
        <v>897</v>
      </c>
      <c r="H387" s="3">
        <f>Fact_Sales_Orders[[#This Row],[Unit_COGS_EUR]] * Fact_Sales_Orders[[#This Row],[Quantity_Sold]]</f>
        <v>154284</v>
      </c>
      <c r="I387" s="3">
        <f>_xlfn.XLOOKUP(Fact_Sales_Orders[[#This Row],[Product_ID]], Dim_Supply_Chain[Product_ID], Dim_Supply_Chain[Base_Shipping_Cost_USD], 2500)</f>
        <v>2109</v>
      </c>
      <c r="J387" s="2">
        <f>_xlfn.XLOOKUP(Fact_Sales_Orders[[#This Row],[Clean_Order_Date]], Dim_FX_Rates[Date], Dim_FX_Rates[Baseline_Rate], 1.05, -1)</f>
        <v>0.86129999999999995</v>
      </c>
      <c r="K387" s="2">
        <f>Fact_Sales_Orders[[#This Row],[Total_Base_COGS_EUR]] * Fact_Sales_Orders[[#This Row],[Order_FX_Rate]]</f>
        <v>132884.80919999999</v>
      </c>
      <c r="L387" s="3">
        <f>Fact_Sales_Orders[[#This Row],[Base_Shipping_USD]] * Fact_Sales_Orders[[#This Row],[Quantity_Sold]]</f>
        <v>362748</v>
      </c>
      <c r="M387" s="3">
        <f>Fact_Sales_Orders[[#This Row],[Base_Revenue_USD]] - Fact_Sales_Orders[[#This Row],[Total_COGS_USD]] - Fact_Sales_Orders[[#This Row],[Total_Freight_USD]]</f>
        <v>262685.39079999994</v>
      </c>
      <c r="N387" s="6">
        <f>IFERROR(Fact_Sales_Orders[[#This Row],[Net_Profit_USD]] / Fact_Sales_Orders[[#This Row],[Base_Revenue_USD]], 0)</f>
        <v>0.34640523041646626</v>
      </c>
    </row>
    <row r="388" spans="1:14" x14ac:dyDescent="0.3">
      <c r="A388" t="s">
        <v>426</v>
      </c>
      <c r="B388" s="1">
        <v>46142</v>
      </c>
      <c r="C388" s="4" t="s">
        <v>7</v>
      </c>
      <c r="D388" t="s">
        <v>102</v>
      </c>
      <c r="E388" s="3">
        <v>16</v>
      </c>
      <c r="F388" s="3">
        <v>103290.91</v>
      </c>
      <c r="G388" s="3">
        <f>_xlfn.XLOOKUP(
D388,
Dim_Products_COGS[Product_ID],
Dim_Products_COGS[Base_COGS_EUR],
0
)</f>
        <v>2418</v>
      </c>
      <c r="H388" s="3">
        <f>Fact_Sales_Orders[[#This Row],[Unit_COGS_EUR]] * Fact_Sales_Orders[[#This Row],[Quantity_Sold]]</f>
        <v>38688</v>
      </c>
      <c r="I388" s="3">
        <f>_xlfn.XLOOKUP(Fact_Sales_Orders[[#This Row],[Product_ID]], Dim_Supply_Chain[Product_ID], Dim_Supply_Chain[Base_Shipping_Cost_USD], 2500)</f>
        <v>2109</v>
      </c>
      <c r="J388" s="2">
        <f>_xlfn.XLOOKUP(Fact_Sales_Orders[[#This Row],[Clean_Order_Date]], Dim_FX_Rates[Date], Dim_FX_Rates[Baseline_Rate], 1.05, -1)</f>
        <v>0.89590000000000003</v>
      </c>
      <c r="K388" s="2">
        <f>Fact_Sales_Orders[[#This Row],[Total_Base_COGS_EUR]] * Fact_Sales_Orders[[#This Row],[Order_FX_Rate]]</f>
        <v>34660.5792</v>
      </c>
      <c r="L388" s="3">
        <f>Fact_Sales_Orders[[#This Row],[Base_Shipping_USD]] * Fact_Sales_Orders[[#This Row],[Quantity_Sold]]</f>
        <v>33744</v>
      </c>
      <c r="M388" s="3">
        <f>Fact_Sales_Orders[[#This Row],[Base_Revenue_USD]] - Fact_Sales_Orders[[#This Row],[Total_COGS_USD]] - Fact_Sales_Orders[[#This Row],[Total_Freight_USD]]</f>
        <v>34886.330799999996</v>
      </c>
      <c r="N388" s="6">
        <f>IFERROR(Fact_Sales_Orders[[#This Row],[Net_Profit_USD]] / Fact_Sales_Orders[[#This Row],[Base_Revenue_USD]], 0)</f>
        <v>0.33774831492916457</v>
      </c>
    </row>
    <row r="389" spans="1:14" x14ac:dyDescent="0.3">
      <c r="A389" t="s">
        <v>427</v>
      </c>
      <c r="B389" s="1">
        <v>46043</v>
      </c>
      <c r="C389" s="4" t="s">
        <v>7</v>
      </c>
      <c r="D389" t="s">
        <v>14</v>
      </c>
      <c r="E389" s="3">
        <v>775</v>
      </c>
      <c r="F389" s="3">
        <v>6206175.5899999999</v>
      </c>
      <c r="G389" s="3">
        <f>_xlfn.XLOOKUP(
D389,
Dim_Products_COGS[Product_ID],
Dim_Products_COGS[Base_COGS_EUR],
0
)</f>
        <v>2401</v>
      </c>
      <c r="H389" s="3">
        <f>Fact_Sales_Orders[[#This Row],[Unit_COGS_EUR]] * Fact_Sales_Orders[[#This Row],[Quantity_Sold]]</f>
        <v>1860775</v>
      </c>
      <c r="I389" s="3">
        <f>_xlfn.XLOOKUP(Fact_Sales_Orders[[#This Row],[Product_ID]], Dim_Supply_Chain[Product_ID], Dim_Supply_Chain[Base_Shipping_Cost_USD], 2500)</f>
        <v>2109</v>
      </c>
      <c r="J389" s="2">
        <f>_xlfn.XLOOKUP(Fact_Sales_Orders[[#This Row],[Clean_Order_Date]], Dim_FX_Rates[Date], Dim_FX_Rates[Baseline_Rate], 1.05, -1)</f>
        <v>1.3304</v>
      </c>
      <c r="K389" s="2">
        <f>Fact_Sales_Orders[[#This Row],[Total_Base_COGS_EUR]] * Fact_Sales_Orders[[#This Row],[Order_FX_Rate]]</f>
        <v>2475575.06</v>
      </c>
      <c r="L389" s="3">
        <f>Fact_Sales_Orders[[#This Row],[Base_Shipping_USD]] * Fact_Sales_Orders[[#This Row],[Quantity_Sold]]</f>
        <v>1634475</v>
      </c>
      <c r="M389" s="3">
        <f>Fact_Sales_Orders[[#This Row],[Base_Revenue_USD]] - Fact_Sales_Orders[[#This Row],[Total_COGS_USD]] - Fact_Sales_Orders[[#This Row],[Total_Freight_USD]]</f>
        <v>2096125.5299999998</v>
      </c>
      <c r="N389" s="6">
        <f>IFERROR(Fact_Sales_Orders[[#This Row],[Net_Profit_USD]] / Fact_Sales_Orders[[#This Row],[Base_Revenue_USD]], 0)</f>
        <v>0.33774834430683581</v>
      </c>
    </row>
    <row r="390" spans="1:14" x14ac:dyDescent="0.3">
      <c r="A390" t="s">
        <v>428</v>
      </c>
      <c r="B390" s="1">
        <v>46146</v>
      </c>
      <c r="C390" s="4" t="s">
        <v>7</v>
      </c>
      <c r="D390" t="s">
        <v>19</v>
      </c>
      <c r="E390" s="3">
        <v>289</v>
      </c>
      <c r="F390" s="3">
        <v>880026.27</v>
      </c>
      <c r="G390" s="3">
        <f>_xlfn.XLOOKUP(
D390,
Dim_Products_COGS[Product_ID],
Dim_Products_COGS[Base_COGS_EUR],
0
)</f>
        <v>374</v>
      </c>
      <c r="H390" s="3">
        <f>Fact_Sales_Orders[[#This Row],[Unit_COGS_EUR]] * Fact_Sales_Orders[[#This Row],[Quantity_Sold]]</f>
        <v>108086</v>
      </c>
      <c r="I390" s="3">
        <f>_xlfn.XLOOKUP(Fact_Sales_Orders[[#This Row],[Product_ID]], Dim_Supply_Chain[Product_ID], Dim_Supply_Chain[Base_Shipping_Cost_USD], 2500)</f>
        <v>1165</v>
      </c>
      <c r="J390" s="2">
        <f>_xlfn.XLOOKUP(Fact_Sales_Orders[[#This Row],[Clean_Order_Date]], Dim_FX_Rates[Date], Dim_FX_Rates[Baseline_Rate], 1.05, -1)</f>
        <v>0.98040000000000005</v>
      </c>
      <c r="K390" s="2">
        <f>Fact_Sales_Orders[[#This Row],[Total_Base_COGS_EUR]] * Fact_Sales_Orders[[#This Row],[Order_FX_Rate]]</f>
        <v>105967.5144</v>
      </c>
      <c r="L390" s="3">
        <f>Fact_Sales_Orders[[#This Row],[Base_Shipping_USD]] * Fact_Sales_Orders[[#This Row],[Quantity_Sold]]</f>
        <v>336685</v>
      </c>
      <c r="M390" s="3">
        <f>Fact_Sales_Orders[[#This Row],[Base_Revenue_USD]] - Fact_Sales_Orders[[#This Row],[Total_COGS_USD]] - Fact_Sales_Orders[[#This Row],[Total_Freight_USD]]</f>
        <v>437373.75560000003</v>
      </c>
      <c r="N390" s="6">
        <f>IFERROR(Fact_Sales_Orders[[#This Row],[Net_Profit_USD]] / Fact_Sales_Orders[[#This Row],[Base_Revenue_USD]], 0)</f>
        <v>0.49700079476036552</v>
      </c>
    </row>
    <row r="391" spans="1:14" x14ac:dyDescent="0.3">
      <c r="A391" t="s">
        <v>429</v>
      </c>
      <c r="B391" s="1">
        <v>45857</v>
      </c>
      <c r="C391" s="4" t="s">
        <v>7</v>
      </c>
      <c r="D391" t="s">
        <v>21</v>
      </c>
      <c r="E391" s="3">
        <v>179</v>
      </c>
      <c r="F391" s="3">
        <v>590050.80000000005</v>
      </c>
      <c r="G391" s="3">
        <f>_xlfn.XLOOKUP(
D391,
Dim_Products_COGS[Product_ID],
Dim_Products_COGS[Base_COGS_EUR],
0
)</f>
        <v>545</v>
      </c>
      <c r="H391" s="3">
        <f>Fact_Sales_Orders[[#This Row],[Unit_COGS_EUR]] * Fact_Sales_Orders[[#This Row],[Quantity_Sold]]</f>
        <v>97555</v>
      </c>
      <c r="I391" s="3">
        <f>_xlfn.XLOOKUP(Fact_Sales_Orders[[#This Row],[Product_ID]], Dim_Supply_Chain[Product_ID], Dim_Supply_Chain[Base_Shipping_Cost_USD], 2500)</f>
        <v>2109</v>
      </c>
      <c r="J391" s="2">
        <f>_xlfn.XLOOKUP(Fact_Sales_Orders[[#This Row],[Clean_Order_Date]], Dim_FX_Rates[Date], Dim_FX_Rates[Baseline_Rate], 1.05, -1)</f>
        <v>0.64400000000000002</v>
      </c>
      <c r="K391" s="2">
        <f>Fact_Sales_Orders[[#This Row],[Total_Base_COGS_EUR]] * Fact_Sales_Orders[[#This Row],[Order_FX_Rate]]</f>
        <v>62825.42</v>
      </c>
      <c r="L391" s="3">
        <f>Fact_Sales_Orders[[#This Row],[Base_Shipping_USD]] * Fact_Sales_Orders[[#This Row],[Quantity_Sold]]</f>
        <v>377511</v>
      </c>
      <c r="M391" s="3">
        <f>Fact_Sales_Orders[[#This Row],[Base_Revenue_USD]] - Fact_Sales_Orders[[#This Row],[Total_COGS_USD]] - Fact_Sales_Orders[[#This Row],[Total_Freight_USD]]</f>
        <v>149714.38</v>
      </c>
      <c r="N391" s="6">
        <f>IFERROR(Fact_Sales_Orders[[#This Row],[Net_Profit_USD]] / Fact_Sales_Orders[[#This Row],[Base_Revenue_USD]], 0)</f>
        <v>0.25373133974227302</v>
      </c>
    </row>
    <row r="392" spans="1:14" x14ac:dyDescent="0.3">
      <c r="A392" t="s">
        <v>430</v>
      </c>
      <c r="B392" s="1">
        <v>45671</v>
      </c>
      <c r="C392" s="4" t="s">
        <v>7</v>
      </c>
      <c r="D392" t="s">
        <v>63</v>
      </c>
      <c r="E392" s="3">
        <v>897</v>
      </c>
      <c r="F392" s="3">
        <v>7585779.04</v>
      </c>
      <c r="G392" s="3">
        <f>_xlfn.XLOOKUP(
D392,
Dim_Products_COGS[Product_ID],
Dim_Products_COGS[Base_COGS_EUR],
0
)</f>
        <v>3822</v>
      </c>
      <c r="H392" s="3">
        <f>Fact_Sales_Orders[[#This Row],[Unit_COGS_EUR]] * Fact_Sales_Orders[[#This Row],[Quantity_Sold]]</f>
        <v>3428334</v>
      </c>
      <c r="I392" s="3">
        <f>_xlfn.XLOOKUP(Fact_Sales_Orders[[#This Row],[Product_ID]], Dim_Supply_Chain[Product_ID], Dim_Supply_Chain[Base_Shipping_Cost_USD], 2500)</f>
        <v>2109</v>
      </c>
      <c r="J392" s="2">
        <f>_xlfn.XLOOKUP(Fact_Sales_Orders[[#This Row],[Clean_Order_Date]], Dim_FX_Rates[Date], Dim_FX_Rates[Baseline_Rate], 1.05, -1)</f>
        <v>0.90390000000000004</v>
      </c>
      <c r="K392" s="2">
        <f>Fact_Sales_Orders[[#This Row],[Total_Base_COGS_EUR]] * Fact_Sales_Orders[[#This Row],[Order_FX_Rate]]</f>
        <v>3098871.1026000003</v>
      </c>
      <c r="L392" s="3">
        <f>Fact_Sales_Orders[[#This Row],[Base_Shipping_USD]] * Fact_Sales_Orders[[#This Row],[Quantity_Sold]]</f>
        <v>1891773</v>
      </c>
      <c r="M392" s="3">
        <f>Fact_Sales_Orders[[#This Row],[Base_Revenue_USD]] - Fact_Sales_Orders[[#This Row],[Total_COGS_USD]] - Fact_Sales_Orders[[#This Row],[Total_Freight_USD]]</f>
        <v>2595134.9374000002</v>
      </c>
      <c r="N392" s="6">
        <f>IFERROR(Fact_Sales_Orders[[#This Row],[Net_Profit_USD]] / Fact_Sales_Orders[[#This Row],[Base_Revenue_USD]], 0)</f>
        <v>0.34210526350896719</v>
      </c>
    </row>
    <row r="393" spans="1:14" x14ac:dyDescent="0.3">
      <c r="A393" t="s">
        <v>431</v>
      </c>
      <c r="B393" s="1">
        <v>46001</v>
      </c>
      <c r="C393" s="4" t="s">
        <v>7</v>
      </c>
      <c r="D393" t="s">
        <v>114</v>
      </c>
      <c r="E393" s="3">
        <v>738</v>
      </c>
      <c r="F393" s="3">
        <v>9280535.4900000002</v>
      </c>
      <c r="G393" s="3">
        <f>_xlfn.XLOOKUP(
D393,
Dim_Products_COGS[Product_ID],
Dim_Products_COGS[Base_COGS_EUR],
0
)</f>
        <v>4420</v>
      </c>
      <c r="H393" s="3">
        <f>Fact_Sales_Orders[[#This Row],[Unit_COGS_EUR]] * Fact_Sales_Orders[[#This Row],[Quantity_Sold]]</f>
        <v>3261960</v>
      </c>
      <c r="I393" s="3">
        <f>_xlfn.XLOOKUP(Fact_Sales_Orders[[#This Row],[Product_ID]], Dim_Supply_Chain[Product_ID], Dim_Supply_Chain[Base_Shipping_Cost_USD], 2500)</f>
        <v>2109</v>
      </c>
      <c r="J393" s="2">
        <f>_xlfn.XLOOKUP(Fact_Sales_Orders[[#This Row],[Clean_Order_Date]], Dim_FX_Rates[Date], Dim_FX_Rates[Baseline_Rate], 1.05, -1)</f>
        <v>1.4322999999999999</v>
      </c>
      <c r="K393" s="2">
        <f>Fact_Sales_Orders[[#This Row],[Total_Base_COGS_EUR]] * Fact_Sales_Orders[[#This Row],[Order_FX_Rate]]</f>
        <v>4672105.3079999993</v>
      </c>
      <c r="L393" s="3">
        <f>Fact_Sales_Orders[[#This Row],[Base_Shipping_USD]] * Fact_Sales_Orders[[#This Row],[Quantity_Sold]]</f>
        <v>1556442</v>
      </c>
      <c r="M393" s="3">
        <f>Fact_Sales_Orders[[#This Row],[Base_Revenue_USD]] - Fact_Sales_Orders[[#This Row],[Total_COGS_USD]] - Fact_Sales_Orders[[#This Row],[Total_Freight_USD]]</f>
        <v>3051988.182000001</v>
      </c>
      <c r="N393" s="6">
        <f>IFERROR(Fact_Sales_Orders[[#This Row],[Net_Profit_USD]] / Fact_Sales_Orders[[#This Row],[Base_Revenue_USD]], 0)</f>
        <v>0.32885906048078706</v>
      </c>
    </row>
    <row r="394" spans="1:14" x14ac:dyDescent="0.3">
      <c r="A394" t="s">
        <v>432</v>
      </c>
      <c r="B394" s="1">
        <v>45810</v>
      </c>
      <c r="C394" s="4" t="s">
        <v>7</v>
      </c>
      <c r="D394" t="s">
        <v>40</v>
      </c>
      <c r="E394" s="3">
        <v>592</v>
      </c>
      <c r="F394" s="3">
        <v>4475328.33</v>
      </c>
      <c r="G394" s="3">
        <f>_xlfn.XLOOKUP(
D394,
Dim_Products_COGS[Product_ID],
Dim_Products_COGS[Base_COGS_EUR],
0
)</f>
        <v>3908</v>
      </c>
      <c r="H394" s="3">
        <f>Fact_Sales_Orders[[#This Row],[Unit_COGS_EUR]] * Fact_Sales_Orders[[#This Row],[Quantity_Sold]]</f>
        <v>2313536</v>
      </c>
      <c r="I394" s="3">
        <f>_xlfn.XLOOKUP(Fact_Sales_Orders[[#This Row],[Product_ID]], Dim_Supply_Chain[Product_ID], Dim_Supply_Chain[Base_Shipping_Cost_USD], 2500)</f>
        <v>2109</v>
      </c>
      <c r="J394" s="2">
        <f>_xlfn.XLOOKUP(Fact_Sales_Orders[[#This Row],[Clean_Order_Date]], Dim_FX_Rates[Date], Dim_FX_Rates[Baseline_Rate], 1.05, -1)</f>
        <v>0.85199999999999998</v>
      </c>
      <c r="K394" s="2">
        <f>Fact_Sales_Orders[[#This Row],[Total_Base_COGS_EUR]] * Fact_Sales_Orders[[#This Row],[Order_FX_Rate]]</f>
        <v>1971132.672</v>
      </c>
      <c r="L394" s="3">
        <f>Fact_Sales_Orders[[#This Row],[Base_Shipping_USD]] * Fact_Sales_Orders[[#This Row],[Quantity_Sold]]</f>
        <v>1248528</v>
      </c>
      <c r="M394" s="3">
        <f>Fact_Sales_Orders[[#This Row],[Base_Revenue_USD]] - Fact_Sales_Orders[[#This Row],[Total_COGS_USD]] - Fact_Sales_Orders[[#This Row],[Total_Freight_USD]]</f>
        <v>1255667.6579999998</v>
      </c>
      <c r="N394" s="6">
        <f>IFERROR(Fact_Sales_Orders[[#This Row],[Net_Profit_USD]] / Fact_Sales_Orders[[#This Row],[Base_Revenue_USD]], 0)</f>
        <v>0.28057553891247122</v>
      </c>
    </row>
    <row r="395" spans="1:14" x14ac:dyDescent="0.3">
      <c r="A395" t="s">
        <v>433</v>
      </c>
      <c r="B395" s="1">
        <v>45959</v>
      </c>
      <c r="C395" s="4" t="s">
        <v>7</v>
      </c>
      <c r="D395" t="s">
        <v>27</v>
      </c>
      <c r="E395" s="3">
        <v>567</v>
      </c>
      <c r="F395" s="3">
        <v>4574145.32</v>
      </c>
      <c r="G395" s="3">
        <f>_xlfn.XLOOKUP(
D395,
Dim_Products_COGS[Product_ID],
Dim_Products_COGS[Base_COGS_EUR],
0
)</f>
        <v>3506</v>
      </c>
      <c r="H395" s="3">
        <f>Fact_Sales_Orders[[#This Row],[Unit_COGS_EUR]] * Fact_Sales_Orders[[#This Row],[Quantity_Sold]]</f>
        <v>1987902</v>
      </c>
      <c r="I395" s="3">
        <f>_xlfn.XLOOKUP(Fact_Sales_Orders[[#This Row],[Product_ID]], Dim_Supply_Chain[Product_ID], Dim_Supply_Chain[Base_Shipping_Cost_USD], 2500)</f>
        <v>2109</v>
      </c>
      <c r="J395" s="2">
        <f>_xlfn.XLOOKUP(Fact_Sales_Orders[[#This Row],[Clean_Order_Date]], Dim_FX_Rates[Date], Dim_FX_Rates[Baseline_Rate], 1.05, -1)</f>
        <v>0.79300000000000004</v>
      </c>
      <c r="K395" s="2">
        <f>Fact_Sales_Orders[[#This Row],[Total_Base_COGS_EUR]] * Fact_Sales_Orders[[#This Row],[Order_FX_Rate]]</f>
        <v>1576406.2860000001</v>
      </c>
      <c r="L395" s="3">
        <f>Fact_Sales_Orders[[#This Row],[Base_Shipping_USD]] * Fact_Sales_Orders[[#This Row],[Quantity_Sold]]</f>
        <v>1195803</v>
      </c>
      <c r="M395" s="3">
        <f>Fact_Sales_Orders[[#This Row],[Base_Revenue_USD]] - Fact_Sales_Orders[[#This Row],[Total_COGS_USD]] - Fact_Sales_Orders[[#This Row],[Total_Freight_USD]]</f>
        <v>1801936.034</v>
      </c>
      <c r="N395" s="6">
        <f>IFERROR(Fact_Sales_Orders[[#This Row],[Net_Profit_USD]] / Fact_Sales_Orders[[#This Row],[Base_Revenue_USD]], 0)</f>
        <v>0.39393939368764957</v>
      </c>
    </row>
    <row r="396" spans="1:14" x14ac:dyDescent="0.3">
      <c r="A396" t="s">
        <v>434</v>
      </c>
      <c r="B396" s="1">
        <v>45964</v>
      </c>
      <c r="C396" s="4" t="s">
        <v>7</v>
      </c>
      <c r="D396" t="s">
        <v>21</v>
      </c>
      <c r="E396" s="3">
        <v>340</v>
      </c>
      <c r="F396" s="3">
        <v>1113471.08</v>
      </c>
      <c r="G396" s="3">
        <f>_xlfn.XLOOKUP(
D396,
Dim_Products_COGS[Product_ID],
Dim_Products_COGS[Base_COGS_EUR],
0
)</f>
        <v>545</v>
      </c>
      <c r="H396" s="3">
        <f>Fact_Sales_Orders[[#This Row],[Unit_COGS_EUR]] * Fact_Sales_Orders[[#This Row],[Quantity_Sold]]</f>
        <v>185300</v>
      </c>
      <c r="I396" s="3">
        <f>_xlfn.XLOOKUP(Fact_Sales_Orders[[#This Row],[Product_ID]], Dim_Supply_Chain[Product_ID], Dim_Supply_Chain[Base_Shipping_Cost_USD], 2500)</f>
        <v>2109</v>
      </c>
      <c r="J396" s="2">
        <f>_xlfn.XLOOKUP(Fact_Sales_Orders[[#This Row],[Clean_Order_Date]], Dim_FX_Rates[Date], Dim_FX_Rates[Baseline_Rate], 1.05, -1)</f>
        <v>1.0557000000000001</v>
      </c>
      <c r="K396" s="2">
        <f>Fact_Sales_Orders[[#This Row],[Total_Base_COGS_EUR]] * Fact_Sales_Orders[[#This Row],[Order_FX_Rate]]</f>
        <v>195621.21000000002</v>
      </c>
      <c r="L396" s="3">
        <f>Fact_Sales_Orders[[#This Row],[Base_Shipping_USD]] * Fact_Sales_Orders[[#This Row],[Quantity_Sold]]</f>
        <v>717060</v>
      </c>
      <c r="M396" s="3">
        <f>Fact_Sales_Orders[[#This Row],[Base_Revenue_USD]] - Fact_Sales_Orders[[#This Row],[Total_COGS_USD]] - Fact_Sales_Orders[[#This Row],[Total_Freight_USD]]</f>
        <v>200789.87000000011</v>
      </c>
      <c r="N396" s="6">
        <f>IFERROR(Fact_Sales_Orders[[#This Row],[Net_Profit_USD]] / Fact_Sales_Orders[[#This Row],[Base_Revenue_USD]], 0)</f>
        <v>0.18032787164979633</v>
      </c>
    </row>
    <row r="397" spans="1:14" x14ac:dyDescent="0.3">
      <c r="A397" t="s">
        <v>435</v>
      </c>
      <c r="B397" s="1">
        <v>45678</v>
      </c>
      <c r="C397" s="4" t="s">
        <v>7</v>
      </c>
      <c r="D397" t="s">
        <v>25</v>
      </c>
      <c r="E397" s="3">
        <v>677</v>
      </c>
      <c r="F397" s="3">
        <v>2854865.55</v>
      </c>
      <c r="G397" s="3">
        <f>_xlfn.XLOOKUP(
D397,
Dim_Products_COGS[Product_ID],
Dim_Products_COGS[Base_COGS_EUR],
0
)</f>
        <v>775</v>
      </c>
      <c r="H397" s="3">
        <f>Fact_Sales_Orders[[#This Row],[Unit_COGS_EUR]] * Fact_Sales_Orders[[#This Row],[Quantity_Sold]]</f>
        <v>524675</v>
      </c>
      <c r="I397" s="3">
        <f>_xlfn.XLOOKUP(Fact_Sales_Orders[[#This Row],[Product_ID]], Dim_Supply_Chain[Product_ID], Dim_Supply_Chain[Base_Shipping_Cost_USD], 2500)</f>
        <v>2982</v>
      </c>
      <c r="J397" s="2">
        <f>_xlfn.XLOOKUP(Fact_Sales_Orders[[#This Row],[Clean_Order_Date]], Dim_FX_Rates[Date], Dim_FX_Rates[Baseline_Rate], 1.05, -1)</f>
        <v>1.4966999999999999</v>
      </c>
      <c r="K397" s="2">
        <f>Fact_Sales_Orders[[#This Row],[Total_Base_COGS_EUR]] * Fact_Sales_Orders[[#This Row],[Order_FX_Rate]]</f>
        <v>785281.07250000001</v>
      </c>
      <c r="L397" s="3">
        <f>Fact_Sales_Orders[[#This Row],[Base_Shipping_USD]] * Fact_Sales_Orders[[#This Row],[Quantity_Sold]]</f>
        <v>2018814</v>
      </c>
      <c r="M397" s="3">
        <f>Fact_Sales_Orders[[#This Row],[Base_Revenue_USD]] - Fact_Sales_Orders[[#This Row],[Total_COGS_USD]] - Fact_Sales_Orders[[#This Row],[Total_Freight_USD]]</f>
        <v>50770.477499999804</v>
      </c>
      <c r="N397" s="6">
        <f>IFERROR(Fact_Sales_Orders[[#This Row],[Net_Profit_USD]] / Fact_Sales_Orders[[#This Row],[Base_Revenue_USD]], 0)</f>
        <v>1.7783841869540865E-2</v>
      </c>
    </row>
    <row r="398" spans="1:14" x14ac:dyDescent="0.3">
      <c r="A398" t="s">
        <v>436</v>
      </c>
      <c r="B398" s="1">
        <v>45750</v>
      </c>
      <c r="C398" s="4" t="s">
        <v>7</v>
      </c>
      <c r="D398" t="s">
        <v>114</v>
      </c>
      <c r="E398" s="3">
        <v>843</v>
      </c>
      <c r="F398" s="3">
        <v>10610650.060000001</v>
      </c>
      <c r="G398" s="3">
        <f>_xlfn.XLOOKUP(
D398,
Dim_Products_COGS[Product_ID],
Dim_Products_COGS[Base_COGS_EUR],
0
)</f>
        <v>4420</v>
      </c>
      <c r="H398" s="3">
        <f>Fact_Sales_Orders[[#This Row],[Unit_COGS_EUR]] * Fact_Sales_Orders[[#This Row],[Quantity_Sold]]</f>
        <v>3726060</v>
      </c>
      <c r="I398" s="3">
        <f>_xlfn.XLOOKUP(Fact_Sales_Orders[[#This Row],[Product_ID]], Dim_Supply_Chain[Product_ID], Dim_Supply_Chain[Base_Shipping_Cost_USD], 2500)</f>
        <v>2109</v>
      </c>
      <c r="J398" s="2">
        <f>_xlfn.XLOOKUP(Fact_Sales_Orders[[#This Row],[Clean_Order_Date]], Dim_FX_Rates[Date], Dim_FX_Rates[Baseline_Rate], 1.05, -1)</f>
        <v>1.1500999999999999</v>
      </c>
      <c r="K398" s="2">
        <f>Fact_Sales_Orders[[#This Row],[Total_Base_COGS_EUR]] * Fact_Sales_Orders[[#This Row],[Order_FX_Rate]]</f>
        <v>4285341.6059999997</v>
      </c>
      <c r="L398" s="3">
        <f>Fact_Sales_Orders[[#This Row],[Base_Shipping_USD]] * Fact_Sales_Orders[[#This Row],[Quantity_Sold]]</f>
        <v>1777887</v>
      </c>
      <c r="M398" s="3">
        <f>Fact_Sales_Orders[[#This Row],[Base_Revenue_USD]] - Fact_Sales_Orders[[#This Row],[Total_COGS_USD]] - Fact_Sales_Orders[[#This Row],[Total_Freight_USD]]</f>
        <v>4547421.4540000008</v>
      </c>
      <c r="N398" s="6">
        <f>IFERROR(Fact_Sales_Orders[[#This Row],[Net_Profit_USD]] / Fact_Sales_Orders[[#This Row],[Base_Revenue_USD]], 0)</f>
        <v>0.42857142854450153</v>
      </c>
    </row>
    <row r="399" spans="1:14" x14ac:dyDescent="0.3">
      <c r="A399" t="s">
        <v>437</v>
      </c>
      <c r="B399" s="1">
        <v>45898</v>
      </c>
      <c r="C399" s="4" t="s">
        <v>7</v>
      </c>
      <c r="D399" t="s">
        <v>8</v>
      </c>
      <c r="E399" s="3">
        <v>338</v>
      </c>
      <c r="F399" s="3">
        <v>1126434.18</v>
      </c>
      <c r="G399" s="3">
        <f>_xlfn.XLOOKUP(
D399,
Dim_Products_COGS[Product_ID],
Dim_Products_COGS[Base_COGS_EUR],
0
)</f>
        <v>739</v>
      </c>
      <c r="H399" s="3">
        <f>Fact_Sales_Orders[[#This Row],[Unit_COGS_EUR]] * Fact_Sales_Orders[[#This Row],[Quantity_Sold]]</f>
        <v>249782</v>
      </c>
      <c r="I399" s="3">
        <f>_xlfn.XLOOKUP(Fact_Sales_Orders[[#This Row],[Product_ID]], Dim_Supply_Chain[Product_ID], Dim_Supply_Chain[Base_Shipping_Cost_USD], 2500)</f>
        <v>2109</v>
      </c>
      <c r="J399" s="2">
        <f>_xlfn.XLOOKUP(Fact_Sales_Orders[[#This Row],[Clean_Order_Date]], Dim_FX_Rates[Date], Dim_FX_Rates[Baseline_Rate], 1.05, -1)</f>
        <v>1.1677999999999999</v>
      </c>
      <c r="K399" s="2">
        <f>Fact_Sales_Orders[[#This Row],[Total_Base_COGS_EUR]] * Fact_Sales_Orders[[#This Row],[Order_FX_Rate]]</f>
        <v>291695.41959999996</v>
      </c>
      <c r="L399" s="3">
        <f>Fact_Sales_Orders[[#This Row],[Base_Shipping_USD]] * Fact_Sales_Orders[[#This Row],[Quantity_Sold]]</f>
        <v>712842</v>
      </c>
      <c r="M399" s="3">
        <f>Fact_Sales_Orders[[#This Row],[Base_Revenue_USD]] - Fact_Sales_Orders[[#This Row],[Total_COGS_USD]] - Fact_Sales_Orders[[#This Row],[Total_Freight_USD]]</f>
        <v>121896.76040000003</v>
      </c>
      <c r="N399" s="6">
        <f>IFERROR(Fact_Sales_Orders[[#This Row],[Net_Profit_USD]] / Fact_Sales_Orders[[#This Row],[Base_Revenue_USD]], 0)</f>
        <v>0.10821472089918298</v>
      </c>
    </row>
    <row r="400" spans="1:14" x14ac:dyDescent="0.3">
      <c r="A400" t="s">
        <v>438</v>
      </c>
      <c r="B400" s="1">
        <v>45826</v>
      </c>
      <c r="C400" s="4" t="s">
        <v>7</v>
      </c>
      <c r="D400" t="s">
        <v>40</v>
      </c>
      <c r="E400" s="3">
        <v>688</v>
      </c>
      <c r="F400" s="3">
        <v>7799499.6699999999</v>
      </c>
      <c r="G400" s="3">
        <f>_xlfn.XLOOKUP(
D400,
Dim_Products_COGS[Product_ID],
Dim_Products_COGS[Base_COGS_EUR],
0
)</f>
        <v>3908</v>
      </c>
      <c r="H400" s="3">
        <f>Fact_Sales_Orders[[#This Row],[Unit_COGS_EUR]] * Fact_Sales_Orders[[#This Row],[Quantity_Sold]]</f>
        <v>2688704</v>
      </c>
      <c r="I400" s="3">
        <f>_xlfn.XLOOKUP(Fact_Sales_Orders[[#This Row],[Product_ID]], Dim_Supply_Chain[Product_ID], Dim_Supply_Chain[Base_Shipping_Cost_USD], 2500)</f>
        <v>2109</v>
      </c>
      <c r="J400" s="2">
        <f>_xlfn.XLOOKUP(Fact_Sales_Orders[[#This Row],[Clean_Order_Date]], Dim_FX_Rates[Date], Dim_FX_Rates[Baseline_Rate], 1.05, -1)</f>
        <v>1.3440000000000001</v>
      </c>
      <c r="K400" s="2">
        <f>Fact_Sales_Orders[[#This Row],[Total_Base_COGS_EUR]] * Fact_Sales_Orders[[#This Row],[Order_FX_Rate]]</f>
        <v>3613618.1760000004</v>
      </c>
      <c r="L400" s="3">
        <f>Fact_Sales_Orders[[#This Row],[Base_Shipping_USD]] * Fact_Sales_Orders[[#This Row],[Quantity_Sold]]</f>
        <v>1450992</v>
      </c>
      <c r="M400" s="3">
        <f>Fact_Sales_Orders[[#This Row],[Base_Revenue_USD]] - Fact_Sales_Orders[[#This Row],[Total_COGS_USD]] - Fact_Sales_Orders[[#This Row],[Total_Freight_USD]]</f>
        <v>2734889.4939999995</v>
      </c>
      <c r="N400" s="6">
        <f>IFERROR(Fact_Sales_Orders[[#This Row],[Net_Profit_USD]] / Fact_Sales_Orders[[#This Row],[Base_Revenue_USD]], 0)</f>
        <v>0.35064935056276497</v>
      </c>
    </row>
    <row r="401" spans="1:14" x14ac:dyDescent="0.3">
      <c r="A401" t="s">
        <v>439</v>
      </c>
      <c r="B401" s="1">
        <v>45773</v>
      </c>
      <c r="C401" s="4" t="s">
        <v>7</v>
      </c>
      <c r="D401" t="s">
        <v>27</v>
      </c>
      <c r="E401" s="3">
        <v>673</v>
      </c>
      <c r="F401" s="3">
        <v>7684701.3700000001</v>
      </c>
      <c r="G401" s="3">
        <f>_xlfn.XLOOKUP(
D401,
Dim_Products_COGS[Product_ID],
Dim_Products_COGS[Base_COGS_EUR],
0
)</f>
        <v>3506</v>
      </c>
      <c r="H401" s="3">
        <f>Fact_Sales_Orders[[#This Row],[Unit_COGS_EUR]] * Fact_Sales_Orders[[#This Row],[Quantity_Sold]]</f>
        <v>2359538</v>
      </c>
      <c r="I401" s="3">
        <f>_xlfn.XLOOKUP(Fact_Sales_Orders[[#This Row],[Product_ID]], Dim_Supply_Chain[Product_ID], Dim_Supply_Chain[Base_Shipping_Cost_USD], 2500)</f>
        <v>2109</v>
      </c>
      <c r="J401" s="2">
        <f>_xlfn.XLOOKUP(Fact_Sales_Orders[[#This Row],[Clean_Order_Date]], Dim_FX_Rates[Date], Dim_FX_Rates[Baseline_Rate], 1.05, -1)</f>
        <v>1.3255999999999999</v>
      </c>
      <c r="K401" s="2">
        <f>Fact_Sales_Orders[[#This Row],[Total_Base_COGS_EUR]] * Fact_Sales_Orders[[#This Row],[Order_FX_Rate]]</f>
        <v>3127803.5727999997</v>
      </c>
      <c r="L401" s="3">
        <f>Fact_Sales_Orders[[#This Row],[Base_Shipping_USD]] * Fact_Sales_Orders[[#This Row],[Quantity_Sold]]</f>
        <v>1419357</v>
      </c>
      <c r="M401" s="3">
        <f>Fact_Sales_Orders[[#This Row],[Base_Revenue_USD]] - Fact_Sales_Orders[[#This Row],[Total_COGS_USD]] - Fact_Sales_Orders[[#This Row],[Total_Freight_USD]]</f>
        <v>3137540.7971999999</v>
      </c>
      <c r="N401" s="6">
        <f>IFERROR(Fact_Sales_Orders[[#This Row],[Net_Profit_USD]] / Fact_Sales_Orders[[#This Row],[Base_Revenue_USD]], 0)</f>
        <v>0.40828402382017348</v>
      </c>
    </row>
    <row r="402" spans="1:14" x14ac:dyDescent="0.3">
      <c r="A402" t="s">
        <v>440</v>
      </c>
      <c r="B402" s="1">
        <v>46086</v>
      </c>
      <c r="C402" s="4" t="s">
        <v>7</v>
      </c>
      <c r="D402" t="s">
        <v>88</v>
      </c>
      <c r="E402" s="3">
        <v>162</v>
      </c>
      <c r="F402" s="3">
        <v>1738516.68</v>
      </c>
      <c r="G402" s="3">
        <f>_xlfn.XLOOKUP(
D402,
Dim_Products_COGS[Product_ID],
Dim_Products_COGS[Base_COGS_EUR],
0
)</f>
        <v>3776</v>
      </c>
      <c r="H402" s="3">
        <f>Fact_Sales_Orders[[#This Row],[Unit_COGS_EUR]] * Fact_Sales_Orders[[#This Row],[Quantity_Sold]]</f>
        <v>611712</v>
      </c>
      <c r="I402" s="3">
        <f>_xlfn.XLOOKUP(Fact_Sales_Orders[[#This Row],[Product_ID]], Dim_Supply_Chain[Product_ID], Dim_Supply_Chain[Base_Shipping_Cost_USD], 2500)</f>
        <v>2221</v>
      </c>
      <c r="J402" s="2">
        <f>_xlfn.XLOOKUP(Fact_Sales_Orders[[#This Row],[Clean_Order_Date]], Dim_FX_Rates[Date], Dim_FX_Rates[Baseline_Rate], 1.05, -1)</f>
        <v>1.2633000000000001</v>
      </c>
      <c r="K402" s="2">
        <f>Fact_Sales_Orders[[#This Row],[Total_Base_COGS_EUR]] * Fact_Sales_Orders[[#This Row],[Order_FX_Rate]]</f>
        <v>772775.7696</v>
      </c>
      <c r="L402" s="3">
        <f>Fact_Sales_Orders[[#This Row],[Base_Shipping_USD]] * Fact_Sales_Orders[[#This Row],[Quantity_Sold]]</f>
        <v>359802</v>
      </c>
      <c r="M402" s="3">
        <f>Fact_Sales_Orders[[#This Row],[Base_Revenue_USD]] - Fact_Sales_Orders[[#This Row],[Total_COGS_USD]] - Fact_Sales_Orders[[#This Row],[Total_Freight_USD]]</f>
        <v>605938.91039999994</v>
      </c>
      <c r="N402" s="6">
        <f>IFERROR(Fact_Sales_Orders[[#This Row],[Net_Profit_USD]] / Fact_Sales_Orders[[#This Row],[Base_Revenue_USD]], 0)</f>
        <v>0.34853787563315181</v>
      </c>
    </row>
    <row r="403" spans="1:14" x14ac:dyDescent="0.3">
      <c r="A403" t="s">
        <v>441</v>
      </c>
      <c r="B403" s="1">
        <v>45834</v>
      </c>
      <c r="C403" s="4" t="s">
        <v>7</v>
      </c>
      <c r="D403" t="s">
        <v>51</v>
      </c>
      <c r="E403" s="3">
        <v>965</v>
      </c>
      <c r="F403" s="3">
        <v>10915797.4</v>
      </c>
      <c r="G403" s="3">
        <f>_xlfn.XLOOKUP(
D403,
Dim_Products_COGS[Product_ID],
Dim_Products_COGS[Base_COGS_EUR],
0
)</f>
        <v>4717</v>
      </c>
      <c r="H403" s="3">
        <f>Fact_Sales_Orders[[#This Row],[Unit_COGS_EUR]] * Fact_Sales_Orders[[#This Row],[Quantity_Sold]]</f>
        <v>4551905</v>
      </c>
      <c r="I403" s="3">
        <f>_xlfn.XLOOKUP(Fact_Sales_Orders[[#This Row],[Product_ID]], Dim_Supply_Chain[Product_ID], Dim_Supply_Chain[Base_Shipping_Cost_USD], 2500)</f>
        <v>1088</v>
      </c>
      <c r="J403" s="2">
        <f>_xlfn.XLOOKUP(Fact_Sales_Orders[[#This Row],[Clean_Order_Date]], Dim_FX_Rates[Date], Dim_FX_Rates[Baseline_Rate], 1.05, -1)</f>
        <v>1.3425</v>
      </c>
      <c r="K403" s="2">
        <f>Fact_Sales_Orders[[#This Row],[Total_Base_COGS_EUR]] * Fact_Sales_Orders[[#This Row],[Order_FX_Rate]]</f>
        <v>6110932.4625000004</v>
      </c>
      <c r="L403" s="3">
        <f>Fact_Sales_Orders[[#This Row],[Base_Shipping_USD]] * Fact_Sales_Orders[[#This Row],[Quantity_Sold]]</f>
        <v>1049920</v>
      </c>
      <c r="M403" s="3">
        <f>Fact_Sales_Orders[[#This Row],[Base_Revenue_USD]] - Fact_Sales_Orders[[#This Row],[Total_COGS_USD]] - Fact_Sales_Orders[[#This Row],[Total_Freight_USD]]</f>
        <v>3754944.9375</v>
      </c>
      <c r="N403" s="6">
        <f>IFERROR(Fact_Sales_Orders[[#This Row],[Net_Profit_USD]] / Fact_Sales_Orders[[#This Row],[Base_Revenue_USD]], 0)</f>
        <v>0.34399181295724668</v>
      </c>
    </row>
    <row r="404" spans="1:14" x14ac:dyDescent="0.3">
      <c r="A404" t="s">
        <v>442</v>
      </c>
      <c r="B404" s="1">
        <v>46015</v>
      </c>
      <c r="C404" s="4" t="s">
        <v>7</v>
      </c>
      <c r="D404" t="s">
        <v>19</v>
      </c>
      <c r="E404" s="3">
        <v>886</v>
      </c>
      <c r="F404" s="3">
        <v>3814380.25</v>
      </c>
      <c r="G404" s="3">
        <f>_xlfn.XLOOKUP(
D404,
Dim_Products_COGS[Product_ID],
Dim_Products_COGS[Base_COGS_EUR],
0
)</f>
        <v>374</v>
      </c>
      <c r="H404" s="3">
        <f>Fact_Sales_Orders[[#This Row],[Unit_COGS_EUR]] * Fact_Sales_Orders[[#This Row],[Quantity_Sold]]</f>
        <v>331364</v>
      </c>
      <c r="I404" s="3">
        <f>_xlfn.XLOOKUP(Fact_Sales_Orders[[#This Row],[Product_ID]], Dim_Supply_Chain[Product_ID], Dim_Supply_Chain[Base_Shipping_Cost_USD], 2500)</f>
        <v>1165</v>
      </c>
      <c r="J404" s="2">
        <f>_xlfn.XLOOKUP(Fact_Sales_Orders[[#This Row],[Clean_Order_Date]], Dim_FX_Rates[Date], Dim_FX_Rates[Baseline_Rate], 1.05, -1)</f>
        <v>0.82789999999999997</v>
      </c>
      <c r="K404" s="2">
        <f>Fact_Sales_Orders[[#This Row],[Total_Base_COGS_EUR]] * Fact_Sales_Orders[[#This Row],[Order_FX_Rate]]</f>
        <v>274336.25559999997</v>
      </c>
      <c r="L404" s="3">
        <f>Fact_Sales_Orders[[#This Row],[Base_Shipping_USD]] * Fact_Sales_Orders[[#This Row],[Quantity_Sold]]</f>
        <v>1032190</v>
      </c>
      <c r="M404" s="3">
        <f>Fact_Sales_Orders[[#This Row],[Base_Revenue_USD]] - Fact_Sales_Orders[[#This Row],[Total_COGS_USD]] - Fact_Sales_Orders[[#This Row],[Total_Freight_USD]]</f>
        <v>2507853.9944000002</v>
      </c>
      <c r="N404" s="6">
        <f>IFERROR(Fact_Sales_Orders[[#This Row],[Net_Profit_USD]] / Fact_Sales_Orders[[#This Row],[Base_Revenue_USD]], 0)</f>
        <v>0.6574735160187557</v>
      </c>
    </row>
    <row r="405" spans="1:14" x14ac:dyDescent="0.3">
      <c r="A405" t="s">
        <v>443</v>
      </c>
      <c r="B405" s="1">
        <v>45820</v>
      </c>
      <c r="C405" s="4" t="s">
        <v>7</v>
      </c>
      <c r="D405" t="s">
        <v>17</v>
      </c>
      <c r="E405" s="3">
        <v>689</v>
      </c>
      <c r="F405" s="3">
        <v>8852771.1500000004</v>
      </c>
      <c r="G405" s="3">
        <f>_xlfn.XLOOKUP(
D405,
Dim_Products_COGS[Product_ID],
Dim_Products_COGS[Base_COGS_EUR],
0
)</f>
        <v>4299</v>
      </c>
      <c r="H405" s="3">
        <f>Fact_Sales_Orders[[#This Row],[Unit_COGS_EUR]] * Fact_Sales_Orders[[#This Row],[Quantity_Sold]]</f>
        <v>2962011</v>
      </c>
      <c r="I405" s="3">
        <f>_xlfn.XLOOKUP(Fact_Sales_Orders[[#This Row],[Product_ID]], Dim_Supply_Chain[Product_ID], Dim_Supply_Chain[Base_Shipping_Cost_USD], 2500)</f>
        <v>2109</v>
      </c>
      <c r="J405" s="2">
        <f>_xlfn.XLOOKUP(Fact_Sales_Orders[[#This Row],[Clean_Order_Date]], Dim_FX_Rates[Date], Dim_FX_Rates[Baseline_Rate], 1.05, -1)</f>
        <v>1.3657999999999999</v>
      </c>
      <c r="K405" s="2">
        <f>Fact_Sales_Orders[[#This Row],[Total_Base_COGS_EUR]] * Fact_Sales_Orders[[#This Row],[Order_FX_Rate]]</f>
        <v>4045514.6237999997</v>
      </c>
      <c r="L405" s="3">
        <f>Fact_Sales_Orders[[#This Row],[Base_Shipping_USD]] * Fact_Sales_Orders[[#This Row],[Quantity_Sold]]</f>
        <v>1453101</v>
      </c>
      <c r="M405" s="3">
        <f>Fact_Sales_Orders[[#This Row],[Base_Revenue_USD]] - Fact_Sales_Orders[[#This Row],[Total_COGS_USD]] - Fact_Sales_Orders[[#This Row],[Total_Freight_USD]]</f>
        <v>3354155.5262000002</v>
      </c>
      <c r="N405" s="6">
        <f>IFERROR(Fact_Sales_Orders[[#This Row],[Net_Profit_USD]] / Fact_Sales_Orders[[#This Row],[Base_Revenue_USD]], 0)</f>
        <v>0.37888198727468519</v>
      </c>
    </row>
    <row r="406" spans="1:14" x14ac:dyDescent="0.3">
      <c r="A406" t="s">
        <v>444</v>
      </c>
      <c r="B406" s="1">
        <v>46103</v>
      </c>
      <c r="C406" s="4" t="s">
        <v>7</v>
      </c>
      <c r="D406" t="s">
        <v>27</v>
      </c>
      <c r="E406" s="3">
        <v>548</v>
      </c>
      <c r="F406" s="3">
        <v>3852881.58</v>
      </c>
      <c r="G406" s="3">
        <f>_xlfn.XLOOKUP(
D406,
Dim_Products_COGS[Product_ID],
Dim_Products_COGS[Base_COGS_EUR],
0
)</f>
        <v>3506</v>
      </c>
      <c r="H406" s="3">
        <f>Fact_Sales_Orders[[#This Row],[Unit_COGS_EUR]] * Fact_Sales_Orders[[#This Row],[Quantity_Sold]]</f>
        <v>1921288</v>
      </c>
      <c r="I406" s="3">
        <f>_xlfn.XLOOKUP(Fact_Sales_Orders[[#This Row],[Product_ID]], Dim_Supply_Chain[Product_ID], Dim_Supply_Chain[Base_Shipping_Cost_USD], 2500)</f>
        <v>2109</v>
      </c>
      <c r="J406" s="2">
        <f>_xlfn.XLOOKUP(Fact_Sales_Orders[[#This Row],[Clean_Order_Date]], Dim_FX_Rates[Date], Dim_FX_Rates[Baseline_Rate], 1.05, -1)</f>
        <v>0.89500000000000002</v>
      </c>
      <c r="K406" s="2">
        <f>Fact_Sales_Orders[[#This Row],[Total_Base_COGS_EUR]] * Fact_Sales_Orders[[#This Row],[Order_FX_Rate]]</f>
        <v>1719552.76</v>
      </c>
      <c r="L406" s="3">
        <f>Fact_Sales_Orders[[#This Row],[Base_Shipping_USD]] * Fact_Sales_Orders[[#This Row],[Quantity_Sold]]</f>
        <v>1155732</v>
      </c>
      <c r="M406" s="3">
        <f>Fact_Sales_Orders[[#This Row],[Base_Revenue_USD]] - Fact_Sales_Orders[[#This Row],[Total_COGS_USD]] - Fact_Sales_Orders[[#This Row],[Total_Freight_USD]]</f>
        <v>977596.8200000003</v>
      </c>
      <c r="N406" s="6">
        <f>IFERROR(Fact_Sales_Orders[[#This Row],[Net_Profit_USD]] / Fact_Sales_Orders[[#This Row],[Base_Revenue_USD]], 0)</f>
        <v>0.25373134359348781</v>
      </c>
    </row>
    <row r="407" spans="1:14" x14ac:dyDescent="0.3">
      <c r="A407" t="s">
        <v>445</v>
      </c>
      <c r="B407" s="1">
        <v>46143</v>
      </c>
      <c r="C407" s="4" t="s">
        <v>7</v>
      </c>
      <c r="D407" t="s">
        <v>88</v>
      </c>
      <c r="E407" s="3">
        <v>680</v>
      </c>
      <c r="F407" s="3">
        <v>5453033.3899999997</v>
      </c>
      <c r="G407" s="3">
        <f>_xlfn.XLOOKUP(
D407,
Dim_Products_COGS[Product_ID],
Dim_Products_COGS[Base_COGS_EUR],
0
)</f>
        <v>3776</v>
      </c>
      <c r="H407" s="3">
        <f>Fact_Sales_Orders[[#This Row],[Unit_COGS_EUR]] * Fact_Sales_Orders[[#This Row],[Quantity_Sold]]</f>
        <v>2567680</v>
      </c>
      <c r="I407" s="3">
        <f>_xlfn.XLOOKUP(Fact_Sales_Orders[[#This Row],[Product_ID]], Dim_Supply_Chain[Product_ID], Dim_Supply_Chain[Base_Shipping_Cost_USD], 2500)</f>
        <v>2221</v>
      </c>
      <c r="J407" s="2">
        <f>_xlfn.XLOOKUP(Fact_Sales_Orders[[#This Row],[Clean_Order_Date]], Dim_FX_Rates[Date], Dim_FX_Rates[Baseline_Rate], 1.05, -1)</f>
        <v>0.98040000000000005</v>
      </c>
      <c r="K407" s="2">
        <f>Fact_Sales_Orders[[#This Row],[Total_Base_COGS_EUR]] * Fact_Sales_Orders[[#This Row],[Order_FX_Rate]]</f>
        <v>2517353.4720000001</v>
      </c>
      <c r="L407" s="3">
        <f>Fact_Sales_Orders[[#This Row],[Base_Shipping_USD]] * Fact_Sales_Orders[[#This Row],[Quantity_Sold]]</f>
        <v>1510280</v>
      </c>
      <c r="M407" s="3">
        <f>Fact_Sales_Orders[[#This Row],[Base_Revenue_USD]] - Fact_Sales_Orders[[#This Row],[Total_COGS_USD]] - Fact_Sales_Orders[[#This Row],[Total_Freight_USD]]</f>
        <v>1425399.9179999996</v>
      </c>
      <c r="N407" s="6">
        <f>IFERROR(Fact_Sales_Orders[[#This Row],[Net_Profit_USD]] / Fact_Sales_Orders[[#This Row],[Base_Revenue_USD]], 0)</f>
        <v>0.26139578030348348</v>
      </c>
    </row>
    <row r="408" spans="1:14" x14ac:dyDescent="0.3">
      <c r="A408" t="s">
        <v>446</v>
      </c>
      <c r="B408" s="1">
        <v>46094</v>
      </c>
      <c r="C408" s="4" t="s">
        <v>7</v>
      </c>
      <c r="D408" t="s">
        <v>8</v>
      </c>
      <c r="E408" s="3">
        <v>651</v>
      </c>
      <c r="F408" s="3">
        <v>1950768.8</v>
      </c>
      <c r="G408" s="3">
        <f>_xlfn.XLOOKUP(
D408,
Dim_Products_COGS[Product_ID],
Dim_Products_COGS[Base_COGS_EUR],
0
)</f>
        <v>739</v>
      </c>
      <c r="H408" s="3">
        <f>Fact_Sales_Orders[[#This Row],[Unit_COGS_EUR]] * Fact_Sales_Orders[[#This Row],[Quantity_Sold]]</f>
        <v>481089</v>
      </c>
      <c r="I408" s="3">
        <f>_xlfn.XLOOKUP(Fact_Sales_Orders[[#This Row],[Product_ID]], Dim_Supply_Chain[Product_ID], Dim_Supply_Chain[Base_Shipping_Cost_USD], 2500)</f>
        <v>2109</v>
      </c>
      <c r="J408" s="2">
        <f>_xlfn.XLOOKUP(Fact_Sales_Orders[[#This Row],[Clean_Order_Date]], Dim_FX_Rates[Date], Dim_FX_Rates[Baseline_Rate], 1.05, -1)</f>
        <v>0.79720000000000002</v>
      </c>
      <c r="K408" s="2">
        <f>Fact_Sales_Orders[[#This Row],[Total_Base_COGS_EUR]] * Fact_Sales_Orders[[#This Row],[Order_FX_Rate]]</f>
        <v>383524.1508</v>
      </c>
      <c r="L408" s="3">
        <f>Fact_Sales_Orders[[#This Row],[Base_Shipping_USD]] * Fact_Sales_Orders[[#This Row],[Quantity_Sold]]</f>
        <v>1372959</v>
      </c>
      <c r="M408" s="3">
        <f>Fact_Sales_Orders[[#This Row],[Base_Revenue_USD]] - Fact_Sales_Orders[[#This Row],[Total_COGS_USD]] - Fact_Sales_Orders[[#This Row],[Total_Freight_USD]]</f>
        <v>194285.6492000001</v>
      </c>
      <c r="N408" s="6">
        <f>IFERROR(Fact_Sales_Orders[[#This Row],[Net_Profit_USD]] / Fact_Sales_Orders[[#This Row],[Base_Revenue_USD]], 0)</f>
        <v>9.9594400525577456E-2</v>
      </c>
    </row>
    <row r="409" spans="1:14" x14ac:dyDescent="0.3">
      <c r="A409" t="s">
        <v>447</v>
      </c>
      <c r="B409" s="1">
        <v>45774</v>
      </c>
      <c r="C409" s="4" t="s">
        <v>7</v>
      </c>
      <c r="D409" t="s">
        <v>27</v>
      </c>
      <c r="E409" s="3">
        <v>788</v>
      </c>
      <c r="F409" s="3">
        <v>5986377.04</v>
      </c>
      <c r="G409" s="3">
        <f>_xlfn.XLOOKUP(
D409,
Dim_Products_COGS[Product_ID],
Dim_Products_COGS[Base_COGS_EUR],
0
)</f>
        <v>3506</v>
      </c>
      <c r="H409" s="3">
        <f>Fact_Sales_Orders[[#This Row],[Unit_COGS_EUR]] * Fact_Sales_Orders[[#This Row],[Quantity_Sold]]</f>
        <v>2762728</v>
      </c>
      <c r="I409" s="3">
        <f>_xlfn.XLOOKUP(Fact_Sales_Orders[[#This Row],[Product_ID]], Dim_Supply_Chain[Product_ID], Dim_Supply_Chain[Base_Shipping_Cost_USD], 2500)</f>
        <v>2109</v>
      </c>
      <c r="J409" s="2">
        <f>_xlfn.XLOOKUP(Fact_Sales_Orders[[#This Row],[Clean_Order_Date]], Dim_FX_Rates[Date], Dim_FX_Rates[Baseline_Rate], 1.05, -1)</f>
        <v>1.0912999999999999</v>
      </c>
      <c r="K409" s="2">
        <f>Fact_Sales_Orders[[#This Row],[Total_Base_COGS_EUR]] * Fact_Sales_Orders[[#This Row],[Order_FX_Rate]]</f>
        <v>3014965.0663999999</v>
      </c>
      <c r="L409" s="3">
        <f>Fact_Sales_Orders[[#This Row],[Base_Shipping_USD]] * Fact_Sales_Orders[[#This Row],[Quantity_Sold]]</f>
        <v>1661892</v>
      </c>
      <c r="M409" s="3">
        <f>Fact_Sales_Orders[[#This Row],[Base_Revenue_USD]] - Fact_Sales_Orders[[#This Row],[Total_COGS_USD]] - Fact_Sales_Orders[[#This Row],[Total_Freight_USD]]</f>
        <v>1309519.9736000001</v>
      </c>
      <c r="N409" s="6">
        <f>IFERROR(Fact_Sales_Orders[[#This Row],[Net_Profit_USD]] / Fact_Sales_Orders[[#This Row],[Base_Revenue_USD]], 0)</f>
        <v>0.21874999934852085</v>
      </c>
    </row>
    <row r="410" spans="1:14" x14ac:dyDescent="0.3">
      <c r="A410" t="s">
        <v>448</v>
      </c>
      <c r="B410" s="1">
        <v>45841</v>
      </c>
      <c r="C410" s="4" t="s">
        <v>7</v>
      </c>
      <c r="D410" t="s">
        <v>63</v>
      </c>
      <c r="E410" s="3">
        <v>260</v>
      </c>
      <c r="F410" s="3">
        <v>2112933.33</v>
      </c>
      <c r="G410" s="3">
        <f>_xlfn.XLOOKUP(
D410,
Dim_Products_COGS[Product_ID],
Dim_Products_COGS[Base_COGS_EUR],
0
)</f>
        <v>3822</v>
      </c>
      <c r="H410" s="3">
        <f>Fact_Sales_Orders[[#This Row],[Unit_COGS_EUR]] * Fact_Sales_Orders[[#This Row],[Quantity_Sold]]</f>
        <v>993720</v>
      </c>
      <c r="I410" s="3">
        <f>_xlfn.XLOOKUP(Fact_Sales_Orders[[#This Row],[Product_ID]], Dim_Supply_Chain[Product_ID], Dim_Supply_Chain[Base_Shipping_Cost_USD], 2500)</f>
        <v>2109</v>
      </c>
      <c r="J410" s="2">
        <f>_xlfn.XLOOKUP(Fact_Sales_Orders[[#This Row],[Clean_Order_Date]], Dim_FX_Rates[Date], Dim_FX_Rates[Baseline_Rate], 1.05, -1)</f>
        <v>1.2201</v>
      </c>
      <c r="K410" s="2">
        <f>Fact_Sales_Orders[[#This Row],[Total_Base_COGS_EUR]] * Fact_Sales_Orders[[#This Row],[Order_FX_Rate]]</f>
        <v>1212437.7719999999</v>
      </c>
      <c r="L410" s="3">
        <f>Fact_Sales_Orders[[#This Row],[Base_Shipping_USD]] * Fact_Sales_Orders[[#This Row],[Quantity_Sold]]</f>
        <v>548340</v>
      </c>
      <c r="M410" s="3">
        <f>Fact_Sales_Orders[[#This Row],[Base_Revenue_USD]] - Fact_Sales_Orders[[#This Row],[Total_COGS_USD]] - Fact_Sales_Orders[[#This Row],[Total_Freight_USD]]</f>
        <v>352155.55800000019</v>
      </c>
      <c r="N410" s="6">
        <f>IFERROR(Fact_Sales_Orders[[#This Row],[Net_Profit_USD]] / Fact_Sales_Orders[[#This Row],[Base_Revenue_USD]], 0)</f>
        <v>0.16666666808649386</v>
      </c>
    </row>
    <row r="411" spans="1:14" x14ac:dyDescent="0.3">
      <c r="A411" t="s">
        <v>449</v>
      </c>
      <c r="B411" s="1">
        <v>45947</v>
      </c>
      <c r="C411" s="4" t="s">
        <v>7</v>
      </c>
      <c r="D411" t="s">
        <v>76</v>
      </c>
      <c r="E411" s="3">
        <v>935</v>
      </c>
      <c r="F411" s="3">
        <v>5473185.7599999998</v>
      </c>
      <c r="G411" s="3">
        <f>_xlfn.XLOOKUP(
D411,
Dim_Products_COGS[Product_ID],
Dim_Products_COGS[Base_COGS_EUR],
0
)</f>
        <v>1289</v>
      </c>
      <c r="H411" s="3">
        <f>Fact_Sales_Orders[[#This Row],[Unit_COGS_EUR]] * Fact_Sales_Orders[[#This Row],[Quantity_Sold]]</f>
        <v>1205215</v>
      </c>
      <c r="I411" s="3">
        <f>_xlfn.XLOOKUP(Fact_Sales_Orders[[#This Row],[Product_ID]], Dim_Supply_Chain[Product_ID], Dim_Supply_Chain[Base_Shipping_Cost_USD], 2500)</f>
        <v>2109</v>
      </c>
      <c r="J411" s="2">
        <f>_xlfn.XLOOKUP(Fact_Sales_Orders[[#This Row],[Clean_Order_Date]], Dim_FX_Rates[Date], Dim_FX_Rates[Baseline_Rate], 1.05, -1)</f>
        <v>1.3713</v>
      </c>
      <c r="K411" s="2">
        <f>Fact_Sales_Orders[[#This Row],[Total_Base_COGS_EUR]] * Fact_Sales_Orders[[#This Row],[Order_FX_Rate]]</f>
        <v>1652711.3295</v>
      </c>
      <c r="L411" s="3">
        <f>Fact_Sales_Orders[[#This Row],[Base_Shipping_USD]] * Fact_Sales_Orders[[#This Row],[Quantity_Sold]]</f>
        <v>1971915</v>
      </c>
      <c r="M411" s="3">
        <f>Fact_Sales_Orders[[#This Row],[Base_Revenue_USD]] - Fact_Sales_Orders[[#This Row],[Total_COGS_USD]] - Fact_Sales_Orders[[#This Row],[Total_Freight_USD]]</f>
        <v>1848559.4304999998</v>
      </c>
      <c r="N411" s="6">
        <f>IFERROR(Fact_Sales_Orders[[#This Row],[Net_Profit_USD]] / Fact_Sales_Orders[[#This Row],[Base_Revenue_USD]], 0)</f>
        <v>0.3377483446679142</v>
      </c>
    </row>
    <row r="412" spans="1:14" x14ac:dyDescent="0.3">
      <c r="A412" t="s">
        <v>450</v>
      </c>
      <c r="B412" s="1">
        <v>45730</v>
      </c>
      <c r="C412" s="4" t="s">
        <v>7</v>
      </c>
      <c r="D412" t="s">
        <v>88</v>
      </c>
      <c r="E412" s="3">
        <v>833</v>
      </c>
      <c r="F412" s="3">
        <v>8906112.9700000007</v>
      </c>
      <c r="G412" s="3">
        <f>_xlfn.XLOOKUP(
D412,
Dim_Products_COGS[Product_ID],
Dim_Products_COGS[Base_COGS_EUR],
0
)</f>
        <v>3776</v>
      </c>
      <c r="H412" s="3">
        <f>Fact_Sales_Orders[[#This Row],[Unit_COGS_EUR]] * Fact_Sales_Orders[[#This Row],[Quantity_Sold]]</f>
        <v>3145408</v>
      </c>
      <c r="I412" s="3">
        <f>_xlfn.XLOOKUP(Fact_Sales_Orders[[#This Row],[Product_ID]], Dim_Supply_Chain[Product_ID], Dim_Supply_Chain[Base_Shipping_Cost_USD], 2500)</f>
        <v>2221</v>
      </c>
      <c r="J412" s="2">
        <f>_xlfn.XLOOKUP(Fact_Sales_Orders[[#This Row],[Clean_Order_Date]], Dim_FX_Rates[Date], Dim_FX_Rates[Baseline_Rate], 1.05, -1)</f>
        <v>1.0972999999999999</v>
      </c>
      <c r="K412" s="2">
        <f>Fact_Sales_Orders[[#This Row],[Total_Base_COGS_EUR]] * Fact_Sales_Orders[[#This Row],[Order_FX_Rate]]</f>
        <v>3451456.1983999996</v>
      </c>
      <c r="L412" s="3">
        <f>Fact_Sales_Orders[[#This Row],[Base_Shipping_USD]] * Fact_Sales_Orders[[#This Row],[Quantity_Sold]]</f>
        <v>1850093</v>
      </c>
      <c r="M412" s="3">
        <f>Fact_Sales_Orders[[#This Row],[Base_Revenue_USD]] - Fact_Sales_Orders[[#This Row],[Total_COGS_USD]] - Fact_Sales_Orders[[#This Row],[Total_Freight_USD]]</f>
        <v>3604563.7716000006</v>
      </c>
      <c r="N412" s="6">
        <f>IFERROR(Fact_Sales_Orders[[#This Row],[Net_Profit_USD]] / Fact_Sales_Orders[[#This Row],[Base_Revenue_USD]], 0)</f>
        <v>0.40472917688579468</v>
      </c>
    </row>
    <row r="413" spans="1:14" x14ac:dyDescent="0.3">
      <c r="A413" t="s">
        <v>451</v>
      </c>
      <c r="B413" s="1">
        <v>46041</v>
      </c>
      <c r="C413" s="4" t="s">
        <v>7</v>
      </c>
      <c r="D413" t="s">
        <v>76</v>
      </c>
      <c r="E413" s="3">
        <v>663</v>
      </c>
      <c r="F413" s="3">
        <v>3680820.67</v>
      </c>
      <c r="G413" s="3">
        <f>_xlfn.XLOOKUP(
D413,
Dim_Products_COGS[Product_ID],
Dim_Products_COGS[Base_COGS_EUR],
0
)</f>
        <v>1289</v>
      </c>
      <c r="H413" s="3">
        <f>Fact_Sales_Orders[[#This Row],[Unit_COGS_EUR]] * Fact_Sales_Orders[[#This Row],[Quantity_Sold]]</f>
        <v>854607</v>
      </c>
      <c r="I413" s="3">
        <f>_xlfn.XLOOKUP(Fact_Sales_Orders[[#This Row],[Product_ID]], Dim_Supply_Chain[Product_ID], Dim_Supply_Chain[Base_Shipping_Cost_USD], 2500)</f>
        <v>2109</v>
      </c>
      <c r="J413" s="2">
        <f>_xlfn.XLOOKUP(Fact_Sales_Orders[[#This Row],[Clean_Order_Date]], Dim_FX_Rates[Date], Dim_FX_Rates[Baseline_Rate], 1.05, -1)</f>
        <v>0.79720000000000002</v>
      </c>
      <c r="K413" s="2">
        <f>Fact_Sales_Orders[[#This Row],[Total_Base_COGS_EUR]] * Fact_Sales_Orders[[#This Row],[Order_FX_Rate]]</f>
        <v>681292.70039999997</v>
      </c>
      <c r="L413" s="3">
        <f>Fact_Sales_Orders[[#This Row],[Base_Shipping_USD]] * Fact_Sales_Orders[[#This Row],[Quantity_Sold]]</f>
        <v>1398267</v>
      </c>
      <c r="M413" s="3">
        <f>Fact_Sales_Orders[[#This Row],[Base_Revenue_USD]] - Fact_Sales_Orders[[#This Row],[Total_COGS_USD]] - Fact_Sales_Orders[[#This Row],[Total_Freight_USD]]</f>
        <v>1601260.9696</v>
      </c>
      <c r="N413" s="6">
        <f>IFERROR(Fact_Sales_Orders[[#This Row],[Net_Profit_USD]] / Fact_Sales_Orders[[#This Row],[Base_Revenue_USD]], 0)</f>
        <v>0.43502824863238992</v>
      </c>
    </row>
    <row r="414" spans="1:14" x14ac:dyDescent="0.3">
      <c r="A414" t="s">
        <v>452</v>
      </c>
      <c r="B414" s="1">
        <v>46003</v>
      </c>
      <c r="C414" s="4" t="s">
        <v>7</v>
      </c>
      <c r="D414" t="s">
        <v>109</v>
      </c>
      <c r="E414" s="3">
        <v>644</v>
      </c>
      <c r="F414" s="3">
        <v>4505131.4000000004</v>
      </c>
      <c r="G414" s="3">
        <f>_xlfn.XLOOKUP(
D414,
Dim_Products_COGS[Product_ID],
Dim_Products_COGS[Base_COGS_EUR],
0
)</f>
        <v>3051</v>
      </c>
      <c r="H414" s="3">
        <f>Fact_Sales_Orders[[#This Row],[Unit_COGS_EUR]] * Fact_Sales_Orders[[#This Row],[Quantity_Sold]]</f>
        <v>1964844</v>
      </c>
      <c r="I414" s="3">
        <f>_xlfn.XLOOKUP(Fact_Sales_Orders[[#This Row],[Product_ID]], Dim_Supply_Chain[Product_ID], Dim_Supply_Chain[Base_Shipping_Cost_USD], 2500)</f>
        <v>4042</v>
      </c>
      <c r="J414" s="2">
        <f>_xlfn.XLOOKUP(Fact_Sales_Orders[[#This Row],[Clean_Order_Date]], Dim_FX_Rates[Date], Dim_FX_Rates[Baseline_Rate], 1.05, -1)</f>
        <v>0.93489999999999995</v>
      </c>
      <c r="K414" s="2">
        <f>Fact_Sales_Orders[[#This Row],[Total_Base_COGS_EUR]] * Fact_Sales_Orders[[#This Row],[Order_FX_Rate]]</f>
        <v>1836932.6555999999</v>
      </c>
      <c r="L414" s="3">
        <f>Fact_Sales_Orders[[#This Row],[Base_Shipping_USD]] * Fact_Sales_Orders[[#This Row],[Quantity_Sold]]</f>
        <v>2603048</v>
      </c>
      <c r="M414" s="3">
        <f>Fact_Sales_Orders[[#This Row],[Base_Revenue_USD]] - Fact_Sales_Orders[[#This Row],[Total_COGS_USD]] - Fact_Sales_Orders[[#This Row],[Total_Freight_USD]]</f>
        <v>65150.7444000002</v>
      </c>
      <c r="N414" s="6">
        <f>IFERROR(Fact_Sales_Orders[[#This Row],[Net_Profit_USD]] / Fact_Sales_Orders[[#This Row],[Base_Revenue_USD]], 0)</f>
        <v>1.4461452644866295E-2</v>
      </c>
    </row>
    <row r="415" spans="1:14" x14ac:dyDescent="0.3">
      <c r="A415" t="s">
        <v>453</v>
      </c>
      <c r="B415" s="1">
        <v>46123</v>
      </c>
      <c r="C415" s="4" t="s">
        <v>7</v>
      </c>
      <c r="D415" t="s">
        <v>27</v>
      </c>
      <c r="E415" s="3">
        <v>153</v>
      </c>
      <c r="F415" s="3">
        <v>1727417.22</v>
      </c>
      <c r="G415" s="3">
        <f>_xlfn.XLOOKUP(
D415,
Dim_Products_COGS[Product_ID],
Dim_Products_COGS[Base_COGS_EUR],
0
)</f>
        <v>3506</v>
      </c>
      <c r="H415" s="3">
        <f>Fact_Sales_Orders[[#This Row],[Unit_COGS_EUR]] * Fact_Sales_Orders[[#This Row],[Quantity_Sold]]</f>
        <v>536418</v>
      </c>
      <c r="I415" s="3">
        <f>_xlfn.XLOOKUP(Fact_Sales_Orders[[#This Row],[Product_ID]], Dim_Supply_Chain[Product_ID], Dim_Supply_Chain[Base_Shipping_Cost_USD], 2500)</f>
        <v>2109</v>
      </c>
      <c r="J415" s="2">
        <f>_xlfn.XLOOKUP(Fact_Sales_Orders[[#This Row],[Clean_Order_Date]], Dim_FX_Rates[Date], Dim_FX_Rates[Baseline_Rate], 1.05, -1)</f>
        <v>1.1975</v>
      </c>
      <c r="K415" s="2">
        <f>Fact_Sales_Orders[[#This Row],[Total_Base_COGS_EUR]] * Fact_Sales_Orders[[#This Row],[Order_FX_Rate]]</f>
        <v>642360.55500000005</v>
      </c>
      <c r="L415" s="3">
        <f>Fact_Sales_Orders[[#This Row],[Base_Shipping_USD]] * Fact_Sales_Orders[[#This Row],[Quantity_Sold]]</f>
        <v>322677</v>
      </c>
      <c r="M415" s="3">
        <f>Fact_Sales_Orders[[#This Row],[Base_Revenue_USD]] - Fact_Sales_Orders[[#This Row],[Total_COGS_USD]] - Fact_Sales_Orders[[#This Row],[Total_Freight_USD]]</f>
        <v>762379.66500000004</v>
      </c>
      <c r="N415" s="6">
        <f>IFERROR(Fact_Sales_Orders[[#This Row],[Net_Profit_USD]] / Fact_Sales_Orders[[#This Row],[Base_Revenue_USD]], 0)</f>
        <v>0.44134078100715013</v>
      </c>
    </row>
    <row r="416" spans="1:14" x14ac:dyDescent="0.3">
      <c r="A416" t="s">
        <v>454</v>
      </c>
      <c r="B416" s="1">
        <v>45890</v>
      </c>
      <c r="C416" s="4" t="s">
        <v>7</v>
      </c>
      <c r="D416" t="s">
        <v>35</v>
      </c>
      <c r="E416" s="3">
        <v>770</v>
      </c>
      <c r="F416" s="3">
        <v>4727104.88</v>
      </c>
      <c r="G416" s="3">
        <f>_xlfn.XLOOKUP(
D416,
Dim_Products_COGS[Product_ID],
Dim_Products_COGS[Base_COGS_EUR],
0
)</f>
        <v>1530</v>
      </c>
      <c r="H416" s="3">
        <f>Fact_Sales_Orders[[#This Row],[Unit_COGS_EUR]] * Fact_Sales_Orders[[#This Row],[Quantity_Sold]]</f>
        <v>1178100</v>
      </c>
      <c r="I416" s="3">
        <f>_xlfn.XLOOKUP(Fact_Sales_Orders[[#This Row],[Product_ID]], Dim_Supply_Chain[Product_ID], Dim_Supply_Chain[Base_Shipping_Cost_USD], 2500)</f>
        <v>2109</v>
      </c>
      <c r="J416" s="2">
        <f>_xlfn.XLOOKUP(Fact_Sales_Orders[[#This Row],[Clean_Order_Date]], Dim_FX_Rates[Date], Dim_FX_Rates[Baseline_Rate], 1.05, -1)</f>
        <v>1.4275</v>
      </c>
      <c r="K416" s="2">
        <f>Fact_Sales_Orders[[#This Row],[Total_Base_COGS_EUR]] * Fact_Sales_Orders[[#This Row],[Order_FX_Rate]]</f>
        <v>1681737.75</v>
      </c>
      <c r="L416" s="3">
        <f>Fact_Sales_Orders[[#This Row],[Base_Shipping_USD]] * Fact_Sales_Orders[[#This Row],[Quantity_Sold]]</f>
        <v>1623930</v>
      </c>
      <c r="M416" s="3">
        <f>Fact_Sales_Orders[[#This Row],[Base_Revenue_USD]] - Fact_Sales_Orders[[#This Row],[Total_COGS_USD]] - Fact_Sales_Orders[[#This Row],[Total_Freight_USD]]</f>
        <v>1421437.13</v>
      </c>
      <c r="N416" s="6">
        <f>IFERROR(Fact_Sales_Orders[[#This Row],[Net_Profit_USD]] / Fact_Sales_Orders[[#This Row],[Base_Revenue_USD]], 0)</f>
        <v>0.30069930032946507</v>
      </c>
    </row>
    <row r="417" spans="1:14" x14ac:dyDescent="0.3">
      <c r="A417" t="s">
        <v>455</v>
      </c>
      <c r="B417" s="1">
        <v>45993</v>
      </c>
      <c r="C417" s="4" t="s">
        <v>7</v>
      </c>
      <c r="D417" t="s">
        <v>31</v>
      </c>
      <c r="E417" s="3">
        <v>427</v>
      </c>
      <c r="F417" s="3">
        <v>2271132.39</v>
      </c>
      <c r="G417" s="3">
        <f>_xlfn.XLOOKUP(
D417,
Dim_Products_COGS[Product_ID],
Dim_Products_COGS[Base_COGS_EUR],
0
)</f>
        <v>1536</v>
      </c>
      <c r="H417" s="3">
        <f>Fact_Sales_Orders[[#This Row],[Unit_COGS_EUR]] * Fact_Sales_Orders[[#This Row],[Quantity_Sold]]</f>
        <v>655872</v>
      </c>
      <c r="I417" s="3">
        <f>_xlfn.XLOOKUP(Fact_Sales_Orders[[#This Row],[Product_ID]], Dim_Supply_Chain[Product_ID], Dim_Supply_Chain[Base_Shipping_Cost_USD], 2500)</f>
        <v>2109</v>
      </c>
      <c r="J417" s="2">
        <f>_xlfn.XLOOKUP(Fact_Sales_Orders[[#This Row],[Clean_Order_Date]], Dim_FX_Rates[Date], Dim_FX_Rates[Baseline_Rate], 1.05, -1)</f>
        <v>0.89019999999999999</v>
      </c>
      <c r="K417" s="2">
        <f>Fact_Sales_Orders[[#This Row],[Total_Base_COGS_EUR]] * Fact_Sales_Orders[[#This Row],[Order_FX_Rate]]</f>
        <v>583857.25439999998</v>
      </c>
      <c r="L417" s="3">
        <f>Fact_Sales_Orders[[#This Row],[Base_Shipping_USD]] * Fact_Sales_Orders[[#This Row],[Quantity_Sold]]</f>
        <v>900543</v>
      </c>
      <c r="M417" s="3">
        <f>Fact_Sales_Orders[[#This Row],[Base_Revenue_USD]] - Fact_Sales_Orders[[#This Row],[Total_COGS_USD]] - Fact_Sales_Orders[[#This Row],[Total_Freight_USD]]</f>
        <v>786732.13560000015</v>
      </c>
      <c r="N417" s="6">
        <f>IFERROR(Fact_Sales_Orders[[#This Row],[Net_Profit_USD]] / Fact_Sales_Orders[[#This Row],[Base_Revenue_USD]], 0)</f>
        <v>0.34640522897918785</v>
      </c>
    </row>
    <row r="418" spans="1:14" x14ac:dyDescent="0.3">
      <c r="A418" t="s">
        <v>456</v>
      </c>
      <c r="B418" s="1">
        <v>45903</v>
      </c>
      <c r="C418" s="4" t="s">
        <v>7</v>
      </c>
      <c r="D418" t="s">
        <v>86</v>
      </c>
      <c r="E418" s="3">
        <v>120</v>
      </c>
      <c r="F418" s="3">
        <v>1087475.3700000001</v>
      </c>
      <c r="G418" s="3">
        <f>_xlfn.XLOOKUP(
D418,
Dim_Products_COGS[Product_ID],
Dim_Products_COGS[Base_COGS_EUR],
0
)</f>
        <v>4978</v>
      </c>
      <c r="H418" s="3">
        <f>Fact_Sales_Orders[[#This Row],[Unit_COGS_EUR]] * Fact_Sales_Orders[[#This Row],[Quantity_Sold]]</f>
        <v>597360</v>
      </c>
      <c r="I418" s="3">
        <f>_xlfn.XLOOKUP(Fact_Sales_Orders[[#This Row],[Product_ID]], Dim_Supply_Chain[Product_ID], Dim_Supply_Chain[Base_Shipping_Cost_USD], 2500)</f>
        <v>2640</v>
      </c>
      <c r="J418" s="2">
        <f>_xlfn.XLOOKUP(Fact_Sales_Orders[[#This Row],[Clean_Order_Date]], Dim_FX_Rates[Date], Dim_FX_Rates[Baseline_Rate], 1.05, -1)</f>
        <v>0.6472</v>
      </c>
      <c r="K418" s="2">
        <f>Fact_Sales_Orders[[#This Row],[Total_Base_COGS_EUR]] * Fact_Sales_Orders[[#This Row],[Order_FX_Rate]]</f>
        <v>386611.39199999999</v>
      </c>
      <c r="L418" s="3">
        <f>Fact_Sales_Orders[[#This Row],[Base_Shipping_USD]] * Fact_Sales_Orders[[#This Row],[Quantity_Sold]]</f>
        <v>316800</v>
      </c>
      <c r="M418" s="3">
        <f>Fact_Sales_Orders[[#This Row],[Base_Revenue_USD]] - Fact_Sales_Orders[[#This Row],[Total_COGS_USD]] - Fact_Sales_Orders[[#This Row],[Total_Freight_USD]]</f>
        <v>384063.97800000012</v>
      </c>
      <c r="N418" s="6">
        <f>IFERROR(Fact_Sales_Orders[[#This Row],[Net_Profit_USD]] / Fact_Sales_Orders[[#This Row],[Base_Revenue_USD]], 0)</f>
        <v>0.35317027731855671</v>
      </c>
    </row>
    <row r="419" spans="1:14" x14ac:dyDescent="0.3">
      <c r="A419" t="s">
        <v>457</v>
      </c>
      <c r="B419" s="1">
        <v>45916</v>
      </c>
      <c r="C419" s="4" t="s">
        <v>7</v>
      </c>
      <c r="D419" t="s">
        <v>27</v>
      </c>
      <c r="E419" s="3">
        <v>822</v>
      </c>
      <c r="F419" s="3">
        <v>5604956.21</v>
      </c>
      <c r="G419" s="3">
        <f>_xlfn.XLOOKUP(
D419,
Dim_Products_COGS[Product_ID],
Dim_Products_COGS[Base_COGS_EUR],
0
)</f>
        <v>3506</v>
      </c>
      <c r="H419" s="3">
        <f>Fact_Sales_Orders[[#This Row],[Unit_COGS_EUR]] * Fact_Sales_Orders[[#This Row],[Quantity_Sold]]</f>
        <v>2881932</v>
      </c>
      <c r="I419" s="3">
        <f>_xlfn.XLOOKUP(Fact_Sales_Orders[[#This Row],[Product_ID]], Dim_Supply_Chain[Product_ID], Dim_Supply_Chain[Base_Shipping_Cost_USD], 2500)</f>
        <v>2109</v>
      </c>
      <c r="J419" s="2">
        <f>_xlfn.XLOOKUP(Fact_Sales_Orders[[#This Row],[Clean_Order_Date]], Dim_FX_Rates[Date], Dim_FX_Rates[Baseline_Rate], 1.05, -1)</f>
        <v>0.94199999999999995</v>
      </c>
      <c r="K419" s="2">
        <f>Fact_Sales_Orders[[#This Row],[Total_Base_COGS_EUR]] * Fact_Sales_Orders[[#This Row],[Order_FX_Rate]]</f>
        <v>2714779.9439999997</v>
      </c>
      <c r="L419" s="3">
        <f>Fact_Sales_Orders[[#This Row],[Base_Shipping_USD]] * Fact_Sales_Orders[[#This Row],[Quantity_Sold]]</f>
        <v>1733598</v>
      </c>
      <c r="M419" s="3">
        <f>Fact_Sales_Orders[[#This Row],[Base_Revenue_USD]] - Fact_Sales_Orders[[#This Row],[Total_COGS_USD]] - Fact_Sales_Orders[[#This Row],[Total_Freight_USD]]</f>
        <v>1156578.2660000003</v>
      </c>
      <c r="N419" s="6">
        <f>IFERROR(Fact_Sales_Orders[[#This Row],[Net_Profit_USD]] / Fact_Sales_Orders[[#This Row],[Base_Revenue_USD]], 0)</f>
        <v>0.2063492064285013</v>
      </c>
    </row>
    <row r="420" spans="1:14" x14ac:dyDescent="0.3">
      <c r="A420" t="s">
        <v>458</v>
      </c>
      <c r="B420" s="1">
        <v>46001</v>
      </c>
      <c r="C420" s="4" t="s">
        <v>7</v>
      </c>
      <c r="D420" t="s">
        <v>96</v>
      </c>
      <c r="E420" s="3">
        <v>904</v>
      </c>
      <c r="F420" s="3">
        <v>10052858.140000001</v>
      </c>
      <c r="G420" s="3">
        <f>_xlfn.XLOOKUP(
D420,
Dim_Products_COGS[Product_ID],
Dim_Products_COGS[Base_COGS_EUR],
0
)</f>
        <v>2914</v>
      </c>
      <c r="H420" s="3">
        <f>Fact_Sales_Orders[[#This Row],[Unit_COGS_EUR]] * Fact_Sales_Orders[[#This Row],[Quantity_Sold]]</f>
        <v>2634256</v>
      </c>
      <c r="I420" s="3">
        <f>_xlfn.XLOOKUP(Fact_Sales_Orders[[#This Row],[Product_ID]], Dim_Supply_Chain[Product_ID], Dim_Supply_Chain[Base_Shipping_Cost_USD], 2500)</f>
        <v>2109</v>
      </c>
      <c r="J420" s="2">
        <f>_xlfn.XLOOKUP(Fact_Sales_Orders[[#This Row],[Clean_Order_Date]], Dim_FX_Rates[Date], Dim_FX_Rates[Baseline_Rate], 1.05, -1)</f>
        <v>1.4322999999999999</v>
      </c>
      <c r="K420" s="2">
        <f>Fact_Sales_Orders[[#This Row],[Total_Base_COGS_EUR]] * Fact_Sales_Orders[[#This Row],[Order_FX_Rate]]</f>
        <v>3773044.8687999998</v>
      </c>
      <c r="L420" s="3">
        <f>Fact_Sales_Orders[[#This Row],[Base_Shipping_USD]] * Fact_Sales_Orders[[#This Row],[Quantity_Sold]]</f>
        <v>1906536</v>
      </c>
      <c r="M420" s="3">
        <f>Fact_Sales_Orders[[#This Row],[Base_Revenue_USD]] - Fact_Sales_Orders[[#This Row],[Total_COGS_USD]] - Fact_Sales_Orders[[#This Row],[Total_Freight_USD]]</f>
        <v>4373277.2712000012</v>
      </c>
      <c r="N420" s="6">
        <f>IFERROR(Fact_Sales_Orders[[#This Row],[Net_Profit_USD]] / Fact_Sales_Orders[[#This Row],[Base_Revenue_USD]], 0)</f>
        <v>0.4350282487125598</v>
      </c>
    </row>
    <row r="421" spans="1:14" x14ac:dyDescent="0.3">
      <c r="A421" t="s">
        <v>459</v>
      </c>
      <c r="B421" s="1">
        <v>46099</v>
      </c>
      <c r="C421" s="4" t="s">
        <v>7</v>
      </c>
      <c r="D421" t="s">
        <v>35</v>
      </c>
      <c r="E421" s="3">
        <v>424</v>
      </c>
      <c r="F421" s="3">
        <v>2712605.13</v>
      </c>
      <c r="G421" s="3">
        <f>_xlfn.XLOOKUP(
D421,
Dim_Products_COGS[Product_ID],
Dim_Products_COGS[Base_COGS_EUR],
0
)</f>
        <v>1530</v>
      </c>
      <c r="H421" s="3">
        <f>Fact_Sales_Orders[[#This Row],[Unit_COGS_EUR]] * Fact_Sales_Orders[[#This Row],[Quantity_Sold]]</f>
        <v>648720</v>
      </c>
      <c r="I421" s="3">
        <f>_xlfn.XLOOKUP(Fact_Sales_Orders[[#This Row],[Product_ID]], Dim_Supply_Chain[Product_ID], Dim_Supply_Chain[Base_Shipping_Cost_USD], 2500)</f>
        <v>2109</v>
      </c>
      <c r="J421" s="2">
        <f>_xlfn.XLOOKUP(Fact_Sales_Orders[[#This Row],[Clean_Order_Date]], Dim_FX_Rates[Date], Dim_FX_Rates[Baseline_Rate], 1.05, -1)</f>
        <v>1.302</v>
      </c>
      <c r="K421" s="2">
        <f>Fact_Sales_Orders[[#This Row],[Total_Base_COGS_EUR]] * Fact_Sales_Orders[[#This Row],[Order_FX_Rate]]</f>
        <v>844633.44000000006</v>
      </c>
      <c r="L421" s="3">
        <f>Fact_Sales_Orders[[#This Row],[Base_Shipping_USD]] * Fact_Sales_Orders[[#This Row],[Quantity_Sold]]</f>
        <v>894216</v>
      </c>
      <c r="M421" s="3">
        <f>Fact_Sales_Orders[[#This Row],[Base_Revenue_USD]] - Fact_Sales_Orders[[#This Row],[Total_COGS_USD]] - Fact_Sales_Orders[[#This Row],[Total_Freight_USD]]</f>
        <v>973755.69</v>
      </c>
      <c r="N421" s="6">
        <f>IFERROR(Fact_Sales_Orders[[#This Row],[Net_Profit_USD]] / Fact_Sales_Orders[[#This Row],[Base_Revenue_USD]], 0)</f>
        <v>0.35897435982508813</v>
      </c>
    </row>
    <row r="422" spans="1:14" x14ac:dyDescent="0.3">
      <c r="A422" t="s">
        <v>460</v>
      </c>
      <c r="B422" s="1">
        <v>45806</v>
      </c>
      <c r="C422" s="4" t="s">
        <v>7</v>
      </c>
      <c r="D422" t="s">
        <v>109</v>
      </c>
      <c r="E422" s="3">
        <v>999</v>
      </c>
      <c r="F422" s="3">
        <v>8415888.1899999995</v>
      </c>
      <c r="G422" s="3">
        <f>_xlfn.XLOOKUP(
D422,
Dim_Products_COGS[Product_ID],
Dim_Products_COGS[Base_COGS_EUR],
0
)</f>
        <v>3051</v>
      </c>
      <c r="H422" s="3">
        <f>Fact_Sales_Orders[[#This Row],[Unit_COGS_EUR]] * Fact_Sales_Orders[[#This Row],[Quantity_Sold]]</f>
        <v>3047949</v>
      </c>
      <c r="I422" s="3">
        <f>_xlfn.XLOOKUP(Fact_Sales_Orders[[#This Row],[Product_ID]], Dim_Supply_Chain[Product_ID], Dim_Supply_Chain[Base_Shipping_Cost_USD], 2500)</f>
        <v>4042</v>
      </c>
      <c r="J422" s="2">
        <f>_xlfn.XLOOKUP(Fact_Sales_Orders[[#This Row],[Clean_Order_Date]], Dim_FX_Rates[Date], Dim_FX_Rates[Baseline_Rate], 1.05, -1)</f>
        <v>0.90480000000000005</v>
      </c>
      <c r="K422" s="2">
        <f>Fact_Sales_Orders[[#This Row],[Total_Base_COGS_EUR]] * Fact_Sales_Orders[[#This Row],[Order_FX_Rate]]</f>
        <v>2757784.2552</v>
      </c>
      <c r="L422" s="3">
        <f>Fact_Sales_Orders[[#This Row],[Base_Shipping_USD]] * Fact_Sales_Orders[[#This Row],[Quantity_Sold]]</f>
        <v>4037958</v>
      </c>
      <c r="M422" s="3">
        <f>Fact_Sales_Orders[[#This Row],[Base_Revenue_USD]] - Fact_Sales_Orders[[#This Row],[Total_COGS_USD]] - Fact_Sales_Orders[[#This Row],[Total_Freight_USD]]</f>
        <v>1620145.934799999</v>
      </c>
      <c r="N422" s="6">
        <f>IFERROR(Fact_Sales_Orders[[#This Row],[Net_Profit_USD]] / Fact_Sales_Orders[[#This Row],[Base_Revenue_USD]], 0)</f>
        <v>0.19251039203742074</v>
      </c>
    </row>
    <row r="423" spans="1:14" x14ac:dyDescent="0.3">
      <c r="A423" t="s">
        <v>461</v>
      </c>
      <c r="B423" s="1">
        <v>45895</v>
      </c>
      <c r="C423" s="4" t="s">
        <v>7</v>
      </c>
      <c r="D423" t="s">
        <v>86</v>
      </c>
      <c r="E423" s="3">
        <v>956</v>
      </c>
      <c r="F423" s="3">
        <v>8339643.1299999999</v>
      </c>
      <c r="G423" s="3">
        <f>_xlfn.XLOOKUP(
D423,
Dim_Products_COGS[Product_ID],
Dim_Products_COGS[Base_COGS_EUR],
0
)</f>
        <v>4978</v>
      </c>
      <c r="H423" s="3">
        <f>Fact_Sales_Orders[[#This Row],[Unit_COGS_EUR]] * Fact_Sales_Orders[[#This Row],[Quantity_Sold]]</f>
        <v>4758968</v>
      </c>
      <c r="I423" s="3">
        <f>_xlfn.XLOOKUP(Fact_Sales_Orders[[#This Row],[Product_ID]], Dim_Supply_Chain[Product_ID], Dim_Supply_Chain[Base_Shipping_Cost_USD], 2500)</f>
        <v>2640</v>
      </c>
      <c r="J423" s="2">
        <f>_xlfn.XLOOKUP(Fact_Sales_Orders[[#This Row],[Clean_Order_Date]], Dim_FX_Rates[Date], Dim_FX_Rates[Baseline_Rate], 1.05, -1)</f>
        <v>0.63839999999999997</v>
      </c>
      <c r="K423" s="2">
        <f>Fact_Sales_Orders[[#This Row],[Total_Base_COGS_EUR]] * Fact_Sales_Orders[[#This Row],[Order_FX_Rate]]</f>
        <v>3038125.1711999997</v>
      </c>
      <c r="L423" s="3">
        <f>Fact_Sales_Orders[[#This Row],[Base_Shipping_USD]] * Fact_Sales_Orders[[#This Row],[Quantity_Sold]]</f>
        <v>2523840</v>
      </c>
      <c r="M423" s="3">
        <f>Fact_Sales_Orders[[#This Row],[Base_Revenue_USD]] - Fact_Sales_Orders[[#This Row],[Total_COGS_USD]] - Fact_Sales_Orders[[#This Row],[Total_Freight_USD]]</f>
        <v>2777677.9588000001</v>
      </c>
      <c r="N423" s="6">
        <f>IFERROR(Fact_Sales_Orders[[#This Row],[Net_Profit_USD]] / Fact_Sales_Orders[[#This Row],[Base_Revenue_USD]], 0)</f>
        <v>0.33306916321250307</v>
      </c>
    </row>
    <row r="424" spans="1:14" x14ac:dyDescent="0.3">
      <c r="A424" t="s">
        <v>462</v>
      </c>
      <c r="B424" s="1">
        <v>45692</v>
      </c>
      <c r="C424" s="4" t="s">
        <v>7</v>
      </c>
      <c r="D424" t="s">
        <v>114</v>
      </c>
      <c r="E424" s="3">
        <v>320</v>
      </c>
      <c r="F424" s="3">
        <v>3210963.76</v>
      </c>
      <c r="G424" s="3">
        <f>_xlfn.XLOOKUP(
D424,
Dim_Products_COGS[Product_ID],
Dim_Products_COGS[Base_COGS_EUR],
0
)</f>
        <v>4420</v>
      </c>
      <c r="H424" s="3">
        <f>Fact_Sales_Orders[[#This Row],[Unit_COGS_EUR]] * Fact_Sales_Orders[[#This Row],[Quantity_Sold]]</f>
        <v>1414400</v>
      </c>
      <c r="I424" s="3">
        <f>_xlfn.XLOOKUP(Fact_Sales_Orders[[#This Row],[Product_ID]], Dim_Supply_Chain[Product_ID], Dim_Supply_Chain[Base_Shipping_Cost_USD], 2500)</f>
        <v>2109</v>
      </c>
      <c r="J424" s="2">
        <f>_xlfn.XLOOKUP(Fact_Sales_Orders[[#This Row],[Clean_Order_Date]], Dim_FX_Rates[Date], Dim_FX_Rates[Baseline_Rate], 1.05, -1)</f>
        <v>1.0164</v>
      </c>
      <c r="K424" s="2">
        <f>Fact_Sales_Orders[[#This Row],[Total_Base_COGS_EUR]] * Fact_Sales_Orders[[#This Row],[Order_FX_Rate]]</f>
        <v>1437596.16</v>
      </c>
      <c r="L424" s="3">
        <f>Fact_Sales_Orders[[#This Row],[Base_Shipping_USD]] * Fact_Sales_Orders[[#This Row],[Quantity_Sold]]</f>
        <v>674880</v>
      </c>
      <c r="M424" s="3">
        <f>Fact_Sales_Orders[[#This Row],[Base_Revenue_USD]] - Fact_Sales_Orders[[#This Row],[Total_COGS_USD]] - Fact_Sales_Orders[[#This Row],[Total_Freight_USD]]</f>
        <v>1098487.5999999999</v>
      </c>
      <c r="N424" s="6">
        <f>IFERROR(Fact_Sales_Orders[[#This Row],[Net_Profit_USD]] / Fact_Sales_Orders[[#This Row],[Base_Revenue_USD]], 0)</f>
        <v>0.34210526250224632</v>
      </c>
    </row>
    <row r="425" spans="1:14" x14ac:dyDescent="0.3">
      <c r="A425" t="s">
        <v>463</v>
      </c>
      <c r="B425" s="1">
        <v>45972</v>
      </c>
      <c r="C425" s="4" t="s">
        <v>7</v>
      </c>
      <c r="D425" t="s">
        <v>51</v>
      </c>
      <c r="E425" s="3">
        <v>604</v>
      </c>
      <c r="F425" s="3">
        <v>6871609.5999999996</v>
      </c>
      <c r="G425" s="3">
        <f>_xlfn.XLOOKUP(
D425,
Dim_Products_COGS[Product_ID],
Dim_Products_COGS[Base_COGS_EUR],
0
)</f>
        <v>4717</v>
      </c>
      <c r="H425" s="3">
        <f>Fact_Sales_Orders[[#This Row],[Unit_COGS_EUR]] * Fact_Sales_Orders[[#This Row],[Quantity_Sold]]</f>
        <v>2849068</v>
      </c>
      <c r="I425" s="3">
        <f>_xlfn.XLOOKUP(Fact_Sales_Orders[[#This Row],[Product_ID]], Dim_Supply_Chain[Product_ID], Dim_Supply_Chain[Base_Shipping_Cost_USD], 2500)</f>
        <v>1088</v>
      </c>
      <c r="J425" s="2">
        <f>_xlfn.XLOOKUP(Fact_Sales_Orders[[#This Row],[Clean_Order_Date]], Dim_FX_Rates[Date], Dim_FX_Rates[Baseline_Rate], 1.05, -1)</f>
        <v>1.0793999999999999</v>
      </c>
      <c r="K425" s="2">
        <f>Fact_Sales_Orders[[#This Row],[Total_Base_COGS_EUR]] * Fact_Sales_Orders[[#This Row],[Order_FX_Rate]]</f>
        <v>3075283.9992</v>
      </c>
      <c r="L425" s="3">
        <f>Fact_Sales_Orders[[#This Row],[Base_Shipping_USD]] * Fact_Sales_Orders[[#This Row],[Quantity_Sold]]</f>
        <v>657152</v>
      </c>
      <c r="M425" s="3">
        <f>Fact_Sales_Orders[[#This Row],[Base_Revenue_USD]] - Fact_Sales_Orders[[#This Row],[Total_COGS_USD]] - Fact_Sales_Orders[[#This Row],[Total_Freight_USD]]</f>
        <v>3139173.6007999997</v>
      </c>
      <c r="N425" s="6">
        <f>IFERROR(Fact_Sales_Orders[[#This Row],[Net_Profit_USD]] / Fact_Sales_Orders[[#This Row],[Base_Revenue_USD]], 0)</f>
        <v>0.45683235566816832</v>
      </c>
    </row>
    <row r="426" spans="1:14" x14ac:dyDescent="0.3">
      <c r="A426" t="s">
        <v>464</v>
      </c>
      <c r="B426" s="1">
        <v>45826</v>
      </c>
      <c r="C426" s="4" t="s">
        <v>7</v>
      </c>
      <c r="D426" t="s">
        <v>40</v>
      </c>
      <c r="E426" s="3">
        <v>268</v>
      </c>
      <c r="F426" s="3">
        <v>3274918.28</v>
      </c>
      <c r="G426" s="3">
        <f>_xlfn.XLOOKUP(
D426,
Dim_Products_COGS[Product_ID],
Dim_Products_COGS[Base_COGS_EUR],
0
)</f>
        <v>3908</v>
      </c>
      <c r="H426" s="3">
        <f>Fact_Sales_Orders[[#This Row],[Unit_COGS_EUR]] * Fact_Sales_Orders[[#This Row],[Quantity_Sold]]</f>
        <v>1047344</v>
      </c>
      <c r="I426" s="3">
        <f>_xlfn.XLOOKUP(Fact_Sales_Orders[[#This Row],[Product_ID]], Dim_Supply_Chain[Product_ID], Dim_Supply_Chain[Base_Shipping_Cost_USD], 2500)</f>
        <v>2109</v>
      </c>
      <c r="J426" s="2">
        <f>_xlfn.XLOOKUP(Fact_Sales_Orders[[#This Row],[Clean_Order_Date]], Dim_FX_Rates[Date], Dim_FX_Rates[Baseline_Rate], 1.05, -1)</f>
        <v>1.3440000000000001</v>
      </c>
      <c r="K426" s="2">
        <f>Fact_Sales_Orders[[#This Row],[Total_Base_COGS_EUR]] * Fact_Sales_Orders[[#This Row],[Order_FX_Rate]]</f>
        <v>1407630.3360000001</v>
      </c>
      <c r="L426" s="3">
        <f>Fact_Sales_Orders[[#This Row],[Base_Shipping_USD]] * Fact_Sales_Orders[[#This Row],[Quantity_Sold]]</f>
        <v>565212</v>
      </c>
      <c r="M426" s="3">
        <f>Fact_Sales_Orders[[#This Row],[Base_Revenue_USD]] - Fact_Sales_Orders[[#This Row],[Total_COGS_USD]] - Fact_Sales_Orders[[#This Row],[Total_Freight_USD]]</f>
        <v>1302075.9439999997</v>
      </c>
      <c r="N426" s="6">
        <f>IFERROR(Fact_Sales_Orders[[#This Row],[Net_Profit_USD]] / Fact_Sales_Orders[[#This Row],[Base_Revenue_USD]], 0)</f>
        <v>0.39759036185782315</v>
      </c>
    </row>
    <row r="427" spans="1:14" x14ac:dyDescent="0.3">
      <c r="A427" t="s">
        <v>465</v>
      </c>
      <c r="B427" s="1">
        <v>46072</v>
      </c>
      <c r="C427" s="4" t="s">
        <v>7</v>
      </c>
      <c r="D427" t="s">
        <v>11</v>
      </c>
      <c r="E427" s="3">
        <v>430</v>
      </c>
      <c r="F427" s="3">
        <v>2757401.45</v>
      </c>
      <c r="G427" s="3">
        <f>_xlfn.XLOOKUP(
D427,
Dim_Products_COGS[Product_ID],
Dim_Products_COGS[Base_COGS_EUR],
0
)</f>
        <v>2418</v>
      </c>
      <c r="H427" s="3">
        <f>Fact_Sales_Orders[[#This Row],[Unit_COGS_EUR]] * Fact_Sales_Orders[[#This Row],[Quantity_Sold]]</f>
        <v>1039740</v>
      </c>
      <c r="I427" s="3">
        <f>_xlfn.XLOOKUP(Fact_Sales_Orders[[#This Row],[Product_ID]], Dim_Supply_Chain[Product_ID], Dim_Supply_Chain[Base_Shipping_Cost_USD], 2500)</f>
        <v>2109</v>
      </c>
      <c r="J427" s="2">
        <f>_xlfn.XLOOKUP(Fact_Sales_Orders[[#This Row],[Clean_Order_Date]], Dim_FX_Rates[Date], Dim_FX_Rates[Baseline_Rate], 1.05, -1)</f>
        <v>1.2494000000000001</v>
      </c>
      <c r="K427" s="2">
        <f>Fact_Sales_Orders[[#This Row],[Total_Base_COGS_EUR]] * Fact_Sales_Orders[[#This Row],[Order_FX_Rate]]</f>
        <v>1299051.156</v>
      </c>
      <c r="L427" s="3">
        <f>Fact_Sales_Orders[[#This Row],[Base_Shipping_USD]] * Fact_Sales_Orders[[#This Row],[Quantity_Sold]]</f>
        <v>906870</v>
      </c>
      <c r="M427" s="3">
        <f>Fact_Sales_Orders[[#This Row],[Base_Revenue_USD]] - Fact_Sales_Orders[[#This Row],[Total_COGS_USD]] - Fact_Sales_Orders[[#This Row],[Total_Freight_USD]]</f>
        <v>551480.29400000023</v>
      </c>
      <c r="N427" s="6">
        <f>IFERROR(Fact_Sales_Orders[[#This Row],[Net_Profit_USD]] / Fact_Sales_Orders[[#This Row],[Base_Revenue_USD]], 0)</f>
        <v>0.2000000014506412</v>
      </c>
    </row>
    <row r="428" spans="1:14" x14ac:dyDescent="0.3">
      <c r="A428" t="s">
        <v>466</v>
      </c>
      <c r="B428" s="1">
        <v>45846</v>
      </c>
      <c r="C428" s="4" t="s">
        <v>7</v>
      </c>
      <c r="D428" t="s">
        <v>51</v>
      </c>
      <c r="E428" s="3">
        <v>797</v>
      </c>
      <c r="F428" s="3">
        <v>9951172.9600000009</v>
      </c>
      <c r="G428" s="3">
        <f>_xlfn.XLOOKUP(
D428,
Dim_Products_COGS[Product_ID],
Dim_Products_COGS[Base_COGS_EUR],
0
)</f>
        <v>4717</v>
      </c>
      <c r="H428" s="3">
        <f>Fact_Sales_Orders[[#This Row],[Unit_COGS_EUR]] * Fact_Sales_Orders[[#This Row],[Quantity_Sold]]</f>
        <v>3759449</v>
      </c>
      <c r="I428" s="3">
        <f>_xlfn.XLOOKUP(Fact_Sales_Orders[[#This Row],[Product_ID]], Dim_Supply_Chain[Product_ID], Dim_Supply_Chain[Base_Shipping_Cost_USD], 2500)</f>
        <v>1088</v>
      </c>
      <c r="J428" s="2">
        <f>_xlfn.XLOOKUP(Fact_Sales_Orders[[#This Row],[Clean_Order_Date]], Dim_FX_Rates[Date], Dim_FX_Rates[Baseline_Rate], 1.05, -1)</f>
        <v>1.4992000000000001</v>
      </c>
      <c r="K428" s="2">
        <f>Fact_Sales_Orders[[#This Row],[Total_Base_COGS_EUR]] * Fact_Sales_Orders[[#This Row],[Order_FX_Rate]]</f>
        <v>5636165.9408</v>
      </c>
      <c r="L428" s="3">
        <f>Fact_Sales_Orders[[#This Row],[Base_Shipping_USD]] * Fact_Sales_Orders[[#This Row],[Quantity_Sold]]</f>
        <v>867136</v>
      </c>
      <c r="M428" s="3">
        <f>Fact_Sales_Orders[[#This Row],[Base_Revenue_USD]] - Fact_Sales_Orders[[#This Row],[Total_COGS_USD]] - Fact_Sales_Orders[[#This Row],[Total_Freight_USD]]</f>
        <v>3447871.0192000009</v>
      </c>
      <c r="N428" s="6">
        <f>IFERROR(Fact_Sales_Orders[[#This Row],[Net_Profit_USD]] / Fact_Sales_Orders[[#This Row],[Base_Revenue_USD]], 0)</f>
        <v>0.34647885561422304</v>
      </c>
    </row>
    <row r="429" spans="1:14" x14ac:dyDescent="0.3">
      <c r="A429" t="s">
        <v>467</v>
      </c>
      <c r="B429" s="1">
        <v>46014</v>
      </c>
      <c r="C429" s="4" t="s">
        <v>7</v>
      </c>
      <c r="D429" t="s">
        <v>51</v>
      </c>
      <c r="E429" s="3">
        <v>640</v>
      </c>
      <c r="F429" s="3">
        <v>4817778.5599999996</v>
      </c>
      <c r="G429" s="3">
        <f>_xlfn.XLOOKUP(
D429,
Dim_Products_COGS[Product_ID],
Dim_Products_COGS[Base_COGS_EUR],
0
)</f>
        <v>4717</v>
      </c>
      <c r="H429" s="3">
        <f>Fact_Sales_Orders[[#This Row],[Unit_COGS_EUR]] * Fact_Sales_Orders[[#This Row],[Quantity_Sold]]</f>
        <v>3018880</v>
      </c>
      <c r="I429" s="3">
        <f>_xlfn.XLOOKUP(Fact_Sales_Orders[[#This Row],[Product_ID]], Dim_Supply_Chain[Product_ID], Dim_Supply_Chain[Base_Shipping_Cost_USD], 2500)</f>
        <v>1088</v>
      </c>
      <c r="J429" s="2">
        <f>_xlfn.XLOOKUP(Fact_Sales_Orders[[#This Row],[Clean_Order_Date]], Dim_FX_Rates[Date], Dim_FX_Rates[Baseline_Rate], 1.05, -1)</f>
        <v>0.8296</v>
      </c>
      <c r="K429" s="2">
        <f>Fact_Sales_Orders[[#This Row],[Total_Base_COGS_EUR]] * Fact_Sales_Orders[[#This Row],[Order_FX_Rate]]</f>
        <v>2504462.8480000002</v>
      </c>
      <c r="L429" s="3">
        <f>Fact_Sales_Orders[[#This Row],[Base_Shipping_USD]] * Fact_Sales_Orders[[#This Row],[Quantity_Sold]]</f>
        <v>696320</v>
      </c>
      <c r="M429" s="3">
        <f>Fact_Sales_Orders[[#This Row],[Base_Revenue_USD]] - Fact_Sales_Orders[[#This Row],[Total_COGS_USD]] - Fact_Sales_Orders[[#This Row],[Total_Freight_USD]]</f>
        <v>1616995.7119999994</v>
      </c>
      <c r="N429" s="6">
        <f>IFERROR(Fact_Sales_Orders[[#This Row],[Net_Profit_USD]] / Fact_Sales_Orders[[#This Row],[Base_Revenue_USD]], 0)</f>
        <v>0.33563097428869781</v>
      </c>
    </row>
    <row r="430" spans="1:14" x14ac:dyDescent="0.3">
      <c r="A430" t="s">
        <v>468</v>
      </c>
      <c r="B430" s="1">
        <v>45985</v>
      </c>
      <c r="C430" s="4" t="s">
        <v>7</v>
      </c>
      <c r="D430" t="s">
        <v>172</v>
      </c>
      <c r="E430" s="3">
        <v>123</v>
      </c>
      <c r="F430" s="3">
        <v>903412.31</v>
      </c>
      <c r="G430" s="3">
        <f>_xlfn.XLOOKUP(
D430,
Dim_Products_COGS[Product_ID],
Dim_Products_COGS[Base_COGS_EUR],
0
)</f>
        <v>3677</v>
      </c>
      <c r="H430" s="3">
        <f>Fact_Sales_Orders[[#This Row],[Unit_COGS_EUR]] * Fact_Sales_Orders[[#This Row],[Quantity_Sold]]</f>
        <v>452271</v>
      </c>
      <c r="I430" s="3">
        <f>_xlfn.XLOOKUP(Fact_Sales_Orders[[#This Row],[Product_ID]], Dim_Supply_Chain[Product_ID], Dim_Supply_Chain[Base_Shipping_Cost_USD], 2500)</f>
        <v>263</v>
      </c>
      <c r="J430" s="2">
        <f>_xlfn.XLOOKUP(Fact_Sales_Orders[[#This Row],[Clean_Order_Date]], Dim_FX_Rates[Date], Dim_FX_Rates[Baseline_Rate], 1.05, -1)</f>
        <v>0.80149999999999999</v>
      </c>
      <c r="K430" s="2">
        <f>Fact_Sales_Orders[[#This Row],[Total_Base_COGS_EUR]] * Fact_Sales_Orders[[#This Row],[Order_FX_Rate]]</f>
        <v>362495.20649999997</v>
      </c>
      <c r="L430" s="3">
        <f>Fact_Sales_Orders[[#This Row],[Base_Shipping_USD]] * Fact_Sales_Orders[[#This Row],[Quantity_Sold]]</f>
        <v>32349</v>
      </c>
      <c r="M430" s="3">
        <f>Fact_Sales_Orders[[#This Row],[Base_Revenue_USD]] - Fact_Sales_Orders[[#This Row],[Total_COGS_USD]] - Fact_Sales_Orders[[#This Row],[Total_Freight_USD]]</f>
        <v>508568.10350000008</v>
      </c>
      <c r="N430" s="6">
        <f>IFERROR(Fact_Sales_Orders[[#This Row],[Net_Profit_USD]] / Fact_Sales_Orders[[#This Row],[Base_Revenue_USD]], 0)</f>
        <v>0.56294130362248451</v>
      </c>
    </row>
    <row r="431" spans="1:14" x14ac:dyDescent="0.3">
      <c r="A431" t="s">
        <v>469</v>
      </c>
      <c r="B431" s="1">
        <v>46083</v>
      </c>
      <c r="C431" s="4" t="s">
        <v>7</v>
      </c>
      <c r="D431" t="s">
        <v>114</v>
      </c>
      <c r="E431" s="3">
        <v>196</v>
      </c>
      <c r="F431" s="3">
        <v>2001359.37</v>
      </c>
      <c r="G431" s="3">
        <f>_xlfn.XLOOKUP(
D431,
Dim_Products_COGS[Product_ID],
Dim_Products_COGS[Base_COGS_EUR],
0
)</f>
        <v>4420</v>
      </c>
      <c r="H431" s="3">
        <f>Fact_Sales_Orders[[#This Row],[Unit_COGS_EUR]] * Fact_Sales_Orders[[#This Row],[Quantity_Sold]]</f>
        <v>866320</v>
      </c>
      <c r="I431" s="3">
        <f>_xlfn.XLOOKUP(Fact_Sales_Orders[[#This Row],[Product_ID]], Dim_Supply_Chain[Product_ID], Dim_Supply_Chain[Base_Shipping_Cost_USD], 2500)</f>
        <v>2109</v>
      </c>
      <c r="J431" s="2">
        <f>_xlfn.XLOOKUP(Fact_Sales_Orders[[#This Row],[Clean_Order_Date]], Dim_FX_Rates[Date], Dim_FX_Rates[Baseline_Rate], 1.05, -1)</f>
        <v>0.93149999999999999</v>
      </c>
      <c r="K431" s="2">
        <f>Fact_Sales_Orders[[#This Row],[Total_Base_COGS_EUR]] * Fact_Sales_Orders[[#This Row],[Order_FX_Rate]]</f>
        <v>806977.08</v>
      </c>
      <c r="L431" s="3">
        <f>Fact_Sales_Orders[[#This Row],[Base_Shipping_USD]] * Fact_Sales_Orders[[#This Row],[Quantity_Sold]]</f>
        <v>413364</v>
      </c>
      <c r="M431" s="3">
        <f>Fact_Sales_Orders[[#This Row],[Base_Revenue_USD]] - Fact_Sales_Orders[[#This Row],[Total_COGS_USD]] - Fact_Sales_Orders[[#This Row],[Total_Freight_USD]]</f>
        <v>781018.29</v>
      </c>
      <c r="N431" s="6">
        <f>IFERROR(Fact_Sales_Orders[[#This Row],[Net_Profit_USD]] / Fact_Sales_Orders[[#This Row],[Base_Revenue_USD]], 0)</f>
        <v>0.39024390207341925</v>
      </c>
    </row>
    <row r="432" spans="1:14" x14ac:dyDescent="0.3">
      <c r="A432" t="s">
        <v>470</v>
      </c>
      <c r="B432" s="1">
        <v>45819</v>
      </c>
      <c r="C432" s="4" t="s">
        <v>7</v>
      </c>
      <c r="D432" t="s">
        <v>76</v>
      </c>
      <c r="E432" s="3">
        <v>566</v>
      </c>
      <c r="F432" s="3">
        <v>3613741.18</v>
      </c>
      <c r="G432" s="3">
        <f>_xlfn.XLOOKUP(
D432,
Dim_Products_COGS[Product_ID],
Dim_Products_COGS[Base_COGS_EUR],
0
)</f>
        <v>1289</v>
      </c>
      <c r="H432" s="3">
        <f>Fact_Sales_Orders[[#This Row],[Unit_COGS_EUR]] * Fact_Sales_Orders[[#This Row],[Quantity_Sold]]</f>
        <v>729574</v>
      </c>
      <c r="I432" s="3">
        <f>_xlfn.XLOOKUP(Fact_Sales_Orders[[#This Row],[Product_ID]], Dim_Supply_Chain[Product_ID], Dim_Supply_Chain[Base_Shipping_Cost_USD], 2500)</f>
        <v>2109</v>
      </c>
      <c r="J432" s="2">
        <f>_xlfn.XLOOKUP(Fact_Sales_Orders[[#This Row],[Clean_Order_Date]], Dim_FX_Rates[Date], Dim_FX_Rates[Baseline_Rate], 1.05, -1)</f>
        <v>1.3657999999999999</v>
      </c>
      <c r="K432" s="2">
        <f>Fact_Sales_Orders[[#This Row],[Total_Base_COGS_EUR]] * Fact_Sales_Orders[[#This Row],[Order_FX_Rate]]</f>
        <v>996452.16919999989</v>
      </c>
      <c r="L432" s="3">
        <f>Fact_Sales_Orders[[#This Row],[Base_Shipping_USD]] * Fact_Sales_Orders[[#This Row],[Quantity_Sold]]</f>
        <v>1193694</v>
      </c>
      <c r="M432" s="3">
        <f>Fact_Sales_Orders[[#This Row],[Base_Revenue_USD]] - Fact_Sales_Orders[[#This Row],[Total_COGS_USD]] - Fact_Sales_Orders[[#This Row],[Total_Freight_USD]]</f>
        <v>1423595.0108000003</v>
      </c>
      <c r="N432" s="6">
        <f>IFERROR(Fact_Sales_Orders[[#This Row],[Net_Profit_USD]] / Fact_Sales_Orders[[#This Row],[Base_Revenue_USD]], 0)</f>
        <v>0.39393939407691619</v>
      </c>
    </row>
    <row r="433" spans="1:14" x14ac:dyDescent="0.3">
      <c r="A433" t="s">
        <v>471</v>
      </c>
      <c r="B433" s="1">
        <v>46038</v>
      </c>
      <c r="C433" s="4" t="s">
        <v>7</v>
      </c>
      <c r="D433" t="s">
        <v>8</v>
      </c>
      <c r="E433" s="3">
        <v>201</v>
      </c>
      <c r="F433" s="3">
        <v>765657.06</v>
      </c>
      <c r="G433" s="3">
        <f>_xlfn.XLOOKUP(
D433,
Dim_Products_COGS[Product_ID],
Dim_Products_COGS[Base_COGS_EUR],
0
)</f>
        <v>739</v>
      </c>
      <c r="H433" s="3">
        <f>Fact_Sales_Orders[[#This Row],[Unit_COGS_EUR]] * Fact_Sales_Orders[[#This Row],[Quantity_Sold]]</f>
        <v>148539</v>
      </c>
      <c r="I433" s="3">
        <f>_xlfn.XLOOKUP(Fact_Sales_Orders[[#This Row],[Product_ID]], Dim_Supply_Chain[Product_ID], Dim_Supply_Chain[Base_Shipping_Cost_USD], 2500)</f>
        <v>2109</v>
      </c>
      <c r="J433" s="2">
        <f>_xlfn.XLOOKUP(Fact_Sales_Orders[[#This Row],[Clean_Order_Date]], Dim_FX_Rates[Date], Dim_FX_Rates[Baseline_Rate], 1.05, -1)</f>
        <v>0.63749999999999996</v>
      </c>
      <c r="K433" s="2">
        <f>Fact_Sales_Orders[[#This Row],[Total_Base_COGS_EUR]] * Fact_Sales_Orders[[#This Row],[Order_FX_Rate]]</f>
        <v>94693.612499999988</v>
      </c>
      <c r="L433" s="3">
        <f>Fact_Sales_Orders[[#This Row],[Base_Shipping_USD]] * Fact_Sales_Orders[[#This Row],[Quantity_Sold]]</f>
        <v>423909</v>
      </c>
      <c r="M433" s="3">
        <f>Fact_Sales_Orders[[#This Row],[Base_Revenue_USD]] - Fact_Sales_Orders[[#This Row],[Total_COGS_USD]] - Fact_Sales_Orders[[#This Row],[Total_Freight_USD]]</f>
        <v>247054.44750000001</v>
      </c>
      <c r="N433" s="6">
        <f>IFERROR(Fact_Sales_Orders[[#This Row],[Net_Profit_USD]] / Fact_Sales_Orders[[#This Row],[Base_Revenue_USD]], 0)</f>
        <v>0.32266984843057545</v>
      </c>
    </row>
    <row r="434" spans="1:14" x14ac:dyDescent="0.3">
      <c r="A434" t="s">
        <v>472</v>
      </c>
      <c r="B434" s="1">
        <v>46025</v>
      </c>
      <c r="C434" s="4" t="s">
        <v>7</v>
      </c>
      <c r="D434" t="s">
        <v>69</v>
      </c>
      <c r="E434" s="3">
        <v>429</v>
      </c>
      <c r="F434" s="3">
        <v>3717508.73</v>
      </c>
      <c r="G434" s="3">
        <f>_xlfn.XLOOKUP(
D434,
Dim_Products_COGS[Product_ID],
Dim_Products_COGS[Base_COGS_EUR],
0
)</f>
        <v>3901</v>
      </c>
      <c r="H434" s="3">
        <f>Fact_Sales_Orders[[#This Row],[Unit_COGS_EUR]] * Fact_Sales_Orders[[#This Row],[Quantity_Sold]]</f>
        <v>1673529</v>
      </c>
      <c r="I434" s="3">
        <f>_xlfn.XLOOKUP(Fact_Sales_Orders[[#This Row],[Product_ID]], Dim_Supply_Chain[Product_ID], Dim_Supply_Chain[Base_Shipping_Cost_USD], 2500)</f>
        <v>2109</v>
      </c>
      <c r="J434" s="2">
        <f>_xlfn.XLOOKUP(Fact_Sales_Orders[[#This Row],[Clean_Order_Date]], Dim_FX_Rates[Date], Dim_FX_Rates[Baseline_Rate], 1.05, -1)</f>
        <v>1.1171</v>
      </c>
      <c r="K434" s="2">
        <f>Fact_Sales_Orders[[#This Row],[Total_Base_COGS_EUR]] * Fact_Sales_Orders[[#This Row],[Order_FX_Rate]]</f>
        <v>1869499.2459</v>
      </c>
      <c r="L434" s="3">
        <f>Fact_Sales_Orders[[#This Row],[Base_Shipping_USD]] * Fact_Sales_Orders[[#This Row],[Quantity_Sold]]</f>
        <v>904761</v>
      </c>
      <c r="M434" s="3">
        <f>Fact_Sales_Orders[[#This Row],[Base_Revenue_USD]] - Fact_Sales_Orders[[#This Row],[Total_COGS_USD]] - Fact_Sales_Orders[[#This Row],[Total_Freight_USD]]</f>
        <v>943248.4841</v>
      </c>
      <c r="N434" s="6">
        <f>IFERROR(Fact_Sales_Orders[[#This Row],[Net_Profit_USD]] / Fact_Sales_Orders[[#This Row],[Base_Revenue_USD]], 0)</f>
        <v>0.25373134338274977</v>
      </c>
    </row>
    <row r="435" spans="1:14" x14ac:dyDescent="0.3">
      <c r="A435" t="s">
        <v>473</v>
      </c>
      <c r="B435" s="1">
        <v>45974</v>
      </c>
      <c r="C435" s="4" t="s">
        <v>7</v>
      </c>
      <c r="D435" t="s">
        <v>56</v>
      </c>
      <c r="E435" s="3">
        <v>652</v>
      </c>
      <c r="F435" s="3">
        <v>3531173.56</v>
      </c>
      <c r="G435" s="3">
        <f>_xlfn.XLOOKUP(
D435,
Dim_Products_COGS[Product_ID],
Dim_Products_COGS[Base_COGS_EUR],
0
)</f>
        <v>897</v>
      </c>
      <c r="H435" s="3">
        <f>Fact_Sales_Orders[[#This Row],[Unit_COGS_EUR]] * Fact_Sales_Orders[[#This Row],[Quantity_Sold]]</f>
        <v>584844</v>
      </c>
      <c r="I435" s="3">
        <f>_xlfn.XLOOKUP(Fact_Sales_Orders[[#This Row],[Product_ID]], Dim_Supply_Chain[Product_ID], Dim_Supply_Chain[Base_Shipping_Cost_USD], 2500)</f>
        <v>2109</v>
      </c>
      <c r="J435" s="2">
        <f>_xlfn.XLOOKUP(Fact_Sales_Orders[[#This Row],[Clean_Order_Date]], Dim_FX_Rates[Date], Dim_FX_Rates[Baseline_Rate], 1.05, -1)</f>
        <v>1.0793999999999999</v>
      </c>
      <c r="K435" s="2">
        <f>Fact_Sales_Orders[[#This Row],[Total_Base_COGS_EUR]] * Fact_Sales_Orders[[#This Row],[Order_FX_Rate]]</f>
        <v>631280.61359999992</v>
      </c>
      <c r="L435" s="3">
        <f>Fact_Sales_Orders[[#This Row],[Base_Shipping_USD]] * Fact_Sales_Orders[[#This Row],[Quantity_Sold]]</f>
        <v>1375068</v>
      </c>
      <c r="M435" s="3">
        <f>Fact_Sales_Orders[[#This Row],[Base_Revenue_USD]] - Fact_Sales_Orders[[#This Row],[Total_COGS_USD]] - Fact_Sales_Orders[[#This Row],[Total_Freight_USD]]</f>
        <v>1524824.9464000002</v>
      </c>
      <c r="N435" s="6">
        <f>IFERROR(Fact_Sales_Orders[[#This Row],[Net_Profit_USD]] / Fact_Sales_Orders[[#This Row],[Base_Revenue_USD]], 0)</f>
        <v>0.43181818182847975</v>
      </c>
    </row>
    <row r="436" spans="1:14" x14ac:dyDescent="0.3">
      <c r="A436" t="s">
        <v>474</v>
      </c>
      <c r="B436" s="1">
        <v>46100</v>
      </c>
      <c r="C436" s="4" t="s">
        <v>7</v>
      </c>
      <c r="D436" t="s">
        <v>19</v>
      </c>
      <c r="E436" s="3">
        <v>995</v>
      </c>
      <c r="F436" s="3">
        <v>3539538.18</v>
      </c>
      <c r="G436" s="3">
        <f>_xlfn.XLOOKUP(
D436,
Dim_Products_COGS[Product_ID],
Dim_Products_COGS[Base_COGS_EUR],
0
)</f>
        <v>374</v>
      </c>
      <c r="H436" s="3">
        <f>Fact_Sales_Orders[[#This Row],[Unit_COGS_EUR]] * Fact_Sales_Orders[[#This Row],[Quantity_Sold]]</f>
        <v>372130</v>
      </c>
      <c r="I436" s="3">
        <f>_xlfn.XLOOKUP(Fact_Sales_Orders[[#This Row],[Product_ID]], Dim_Supply_Chain[Product_ID], Dim_Supply_Chain[Base_Shipping_Cost_USD], 2500)</f>
        <v>1165</v>
      </c>
      <c r="J436" s="2">
        <f>_xlfn.XLOOKUP(Fact_Sales_Orders[[#This Row],[Clean_Order_Date]], Dim_FX_Rates[Date], Dim_FX_Rates[Baseline_Rate], 1.05, -1)</f>
        <v>1.2534000000000001</v>
      </c>
      <c r="K436" s="2">
        <f>Fact_Sales_Orders[[#This Row],[Total_Base_COGS_EUR]] * Fact_Sales_Orders[[#This Row],[Order_FX_Rate]]</f>
        <v>466427.74200000003</v>
      </c>
      <c r="L436" s="3">
        <f>Fact_Sales_Orders[[#This Row],[Base_Shipping_USD]] * Fact_Sales_Orders[[#This Row],[Quantity_Sold]]</f>
        <v>1159175</v>
      </c>
      <c r="M436" s="3">
        <f>Fact_Sales_Orders[[#This Row],[Base_Revenue_USD]] - Fact_Sales_Orders[[#This Row],[Total_COGS_USD]] - Fact_Sales_Orders[[#This Row],[Total_Freight_USD]]</f>
        <v>1913935.4380000001</v>
      </c>
      <c r="N436" s="6">
        <f>IFERROR(Fact_Sales_Orders[[#This Row],[Net_Profit_USD]] / Fact_Sales_Orders[[#This Row],[Base_Revenue_USD]], 0)</f>
        <v>0.54073027063660606</v>
      </c>
    </row>
    <row r="437" spans="1:14" x14ac:dyDescent="0.3">
      <c r="A437" t="s">
        <v>475</v>
      </c>
      <c r="B437" s="1">
        <v>45913</v>
      </c>
      <c r="C437" s="4" t="s">
        <v>7</v>
      </c>
      <c r="D437" t="s">
        <v>109</v>
      </c>
      <c r="E437" s="3">
        <v>102</v>
      </c>
      <c r="F437" s="3">
        <v>846526.52</v>
      </c>
      <c r="G437" s="3">
        <f>_xlfn.XLOOKUP(
D437,
Dim_Products_COGS[Product_ID],
Dim_Products_COGS[Base_COGS_EUR],
0
)</f>
        <v>3051</v>
      </c>
      <c r="H437" s="3">
        <f>Fact_Sales_Orders[[#This Row],[Unit_COGS_EUR]] * Fact_Sales_Orders[[#This Row],[Quantity_Sold]]</f>
        <v>311202</v>
      </c>
      <c r="I437" s="3">
        <f>_xlfn.XLOOKUP(Fact_Sales_Orders[[#This Row],[Product_ID]], Dim_Supply_Chain[Product_ID], Dim_Supply_Chain[Base_Shipping_Cost_USD], 2500)</f>
        <v>4042</v>
      </c>
      <c r="J437" s="2">
        <f>_xlfn.XLOOKUP(Fact_Sales_Orders[[#This Row],[Clean_Order_Date]], Dim_FX_Rates[Date], Dim_FX_Rates[Baseline_Rate], 1.05, -1)</f>
        <v>1.4012</v>
      </c>
      <c r="K437" s="2">
        <f>Fact_Sales_Orders[[#This Row],[Total_Base_COGS_EUR]] * Fact_Sales_Orders[[#This Row],[Order_FX_Rate]]</f>
        <v>436056.24239999999</v>
      </c>
      <c r="L437" s="3">
        <f>Fact_Sales_Orders[[#This Row],[Base_Shipping_USD]] * Fact_Sales_Orders[[#This Row],[Quantity_Sold]]</f>
        <v>412284</v>
      </c>
      <c r="M437" s="3">
        <f>Fact_Sales_Orders[[#This Row],[Base_Revenue_USD]] - Fact_Sales_Orders[[#This Row],[Total_COGS_USD]] - Fact_Sales_Orders[[#This Row],[Total_Freight_USD]]</f>
        <v>-1813.7223999999696</v>
      </c>
      <c r="N437" s="6">
        <f>IFERROR(Fact_Sales_Orders[[#This Row],[Net_Profit_USD]] / Fact_Sales_Orders[[#This Row],[Base_Revenue_USD]], 0)</f>
        <v>-2.142546461509522E-3</v>
      </c>
    </row>
    <row r="438" spans="1:14" x14ac:dyDescent="0.3">
      <c r="A438" t="s">
        <v>476</v>
      </c>
      <c r="B438" s="1">
        <v>45723</v>
      </c>
      <c r="C438" s="4" t="s">
        <v>7</v>
      </c>
      <c r="D438" t="s">
        <v>96</v>
      </c>
      <c r="E438" s="3">
        <v>823</v>
      </c>
      <c r="F438" s="3">
        <v>8211642.8799999999</v>
      </c>
      <c r="G438" s="3">
        <f>_xlfn.XLOOKUP(
D438,
Dim_Products_COGS[Product_ID],
Dim_Products_COGS[Base_COGS_EUR],
0
)</f>
        <v>2914</v>
      </c>
      <c r="H438" s="3">
        <f>Fact_Sales_Orders[[#This Row],[Unit_COGS_EUR]] * Fact_Sales_Orders[[#This Row],[Quantity_Sold]]</f>
        <v>2398222</v>
      </c>
      <c r="I438" s="3">
        <f>_xlfn.XLOOKUP(Fact_Sales_Orders[[#This Row],[Product_ID]], Dim_Supply_Chain[Product_ID], Dim_Supply_Chain[Base_Shipping_Cost_USD], 2500)</f>
        <v>2109</v>
      </c>
      <c r="J438" s="2">
        <f>_xlfn.XLOOKUP(Fact_Sales_Orders[[#This Row],[Clean_Order_Date]], Dim_FX_Rates[Date], Dim_FX_Rates[Baseline_Rate], 1.05, -1)</f>
        <v>1.2441</v>
      </c>
      <c r="K438" s="2">
        <f>Fact_Sales_Orders[[#This Row],[Total_Base_COGS_EUR]] * Fact_Sales_Orders[[#This Row],[Order_FX_Rate]]</f>
        <v>2983627.9901999999</v>
      </c>
      <c r="L438" s="3">
        <f>Fact_Sales_Orders[[#This Row],[Base_Shipping_USD]] * Fact_Sales_Orders[[#This Row],[Quantity_Sold]]</f>
        <v>1735707</v>
      </c>
      <c r="M438" s="3">
        <f>Fact_Sales_Orders[[#This Row],[Base_Revenue_USD]] - Fact_Sales_Orders[[#This Row],[Total_COGS_USD]] - Fact_Sales_Orders[[#This Row],[Total_Freight_USD]]</f>
        <v>3492307.8898</v>
      </c>
      <c r="N438" s="6">
        <f>IFERROR(Fact_Sales_Orders[[#This Row],[Net_Profit_USD]] / Fact_Sales_Orders[[#This Row],[Base_Revenue_USD]], 0)</f>
        <v>0.42528735611551582</v>
      </c>
    </row>
    <row r="439" spans="1:14" x14ac:dyDescent="0.3">
      <c r="A439" t="s">
        <v>477</v>
      </c>
      <c r="B439" s="1">
        <v>45961</v>
      </c>
      <c r="C439" s="4" t="s">
        <v>7</v>
      </c>
      <c r="D439" t="s">
        <v>29</v>
      </c>
      <c r="E439" s="3">
        <v>586</v>
      </c>
      <c r="F439" s="3">
        <v>3933285.47</v>
      </c>
      <c r="G439" s="3">
        <f>_xlfn.XLOOKUP(
D439,
Dim_Products_COGS[Product_ID],
Dim_Products_COGS[Base_COGS_EUR],
0
)</f>
        <v>2418</v>
      </c>
      <c r="H439" s="3">
        <f>Fact_Sales_Orders[[#This Row],[Unit_COGS_EUR]] * Fact_Sales_Orders[[#This Row],[Quantity_Sold]]</f>
        <v>1416948</v>
      </c>
      <c r="I439" s="3">
        <f>_xlfn.XLOOKUP(Fact_Sales_Orders[[#This Row],[Product_ID]], Dim_Supply_Chain[Product_ID], Dim_Supply_Chain[Base_Shipping_Cost_USD], 2500)</f>
        <v>2109</v>
      </c>
      <c r="J439" s="2">
        <f>_xlfn.XLOOKUP(Fact_Sales_Orders[[#This Row],[Clean_Order_Date]], Dim_FX_Rates[Date], Dim_FX_Rates[Baseline_Rate], 1.05, -1)</f>
        <v>1.3485</v>
      </c>
      <c r="K439" s="2">
        <f>Fact_Sales_Orders[[#This Row],[Total_Base_COGS_EUR]] * Fact_Sales_Orders[[#This Row],[Order_FX_Rate]]</f>
        <v>1910754.378</v>
      </c>
      <c r="L439" s="3">
        <f>Fact_Sales_Orders[[#This Row],[Base_Shipping_USD]] * Fact_Sales_Orders[[#This Row],[Quantity_Sold]]</f>
        <v>1235874</v>
      </c>
      <c r="M439" s="3">
        <f>Fact_Sales_Orders[[#This Row],[Base_Revenue_USD]] - Fact_Sales_Orders[[#This Row],[Total_COGS_USD]] - Fact_Sales_Orders[[#This Row],[Total_Freight_USD]]</f>
        <v>786657.09200000018</v>
      </c>
      <c r="N439" s="6">
        <f>IFERROR(Fact_Sales_Orders[[#This Row],[Net_Profit_USD]] / Fact_Sales_Orders[[#This Row],[Base_Revenue_USD]], 0)</f>
        <v>0.19999999949151928</v>
      </c>
    </row>
    <row r="440" spans="1:14" x14ac:dyDescent="0.3">
      <c r="A440" t="s">
        <v>478</v>
      </c>
      <c r="B440" s="1">
        <v>45671</v>
      </c>
      <c r="C440" s="4" t="s">
        <v>7</v>
      </c>
      <c r="D440" t="s">
        <v>45</v>
      </c>
      <c r="E440" s="3">
        <v>1000</v>
      </c>
      <c r="F440" s="3">
        <v>11302390.460000001</v>
      </c>
      <c r="G440" s="3">
        <f>_xlfn.XLOOKUP(
D440,
Dim_Products_COGS[Product_ID],
Dim_Products_COGS[Base_COGS_EUR],
0
)</f>
        <v>4853</v>
      </c>
      <c r="H440" s="3">
        <f>Fact_Sales_Orders[[#This Row],[Unit_COGS_EUR]] * Fact_Sales_Orders[[#This Row],[Quantity_Sold]]</f>
        <v>4853000</v>
      </c>
      <c r="I440" s="3">
        <f>_xlfn.XLOOKUP(Fact_Sales_Orders[[#This Row],[Product_ID]], Dim_Supply_Chain[Product_ID], Dim_Supply_Chain[Base_Shipping_Cost_USD], 2500)</f>
        <v>1974</v>
      </c>
      <c r="J440" s="2">
        <f>_xlfn.XLOOKUP(Fact_Sales_Orders[[#This Row],[Clean_Order_Date]], Dim_FX_Rates[Date], Dim_FX_Rates[Baseline_Rate], 1.05, -1)</f>
        <v>0.90390000000000004</v>
      </c>
      <c r="K440" s="2">
        <f>Fact_Sales_Orders[[#This Row],[Total_Base_COGS_EUR]] * Fact_Sales_Orders[[#This Row],[Order_FX_Rate]]</f>
        <v>4386626.7</v>
      </c>
      <c r="L440" s="3">
        <f>Fact_Sales_Orders[[#This Row],[Base_Shipping_USD]] * Fact_Sales_Orders[[#This Row],[Quantity_Sold]]</f>
        <v>1974000</v>
      </c>
      <c r="M440" s="3">
        <f>Fact_Sales_Orders[[#This Row],[Base_Revenue_USD]] - Fact_Sales_Orders[[#This Row],[Total_COGS_USD]] - Fact_Sales_Orders[[#This Row],[Total_Freight_USD]]</f>
        <v>4941763.7600000007</v>
      </c>
      <c r="N440" s="6">
        <f>IFERROR(Fact_Sales_Orders[[#This Row],[Net_Profit_USD]] / Fact_Sales_Orders[[#This Row],[Base_Revenue_USD]], 0)</f>
        <v>0.43723173230382278</v>
      </c>
    </row>
    <row r="441" spans="1:14" x14ac:dyDescent="0.3">
      <c r="A441" t="s">
        <v>479</v>
      </c>
      <c r="B441" s="1">
        <v>45868</v>
      </c>
      <c r="C441" s="4" t="s">
        <v>7</v>
      </c>
      <c r="D441" t="s">
        <v>88</v>
      </c>
      <c r="E441" s="3">
        <v>878</v>
      </c>
      <c r="F441" s="3">
        <v>8542342.2400000002</v>
      </c>
      <c r="G441" s="3">
        <f>_xlfn.XLOOKUP(
D441,
Dim_Products_COGS[Product_ID],
Dim_Products_COGS[Base_COGS_EUR],
0
)</f>
        <v>3776</v>
      </c>
      <c r="H441" s="3">
        <f>Fact_Sales_Orders[[#This Row],[Unit_COGS_EUR]] * Fact_Sales_Orders[[#This Row],[Quantity_Sold]]</f>
        <v>3315328</v>
      </c>
      <c r="I441" s="3">
        <f>_xlfn.XLOOKUP(Fact_Sales_Orders[[#This Row],[Product_ID]], Dim_Supply_Chain[Product_ID], Dim_Supply_Chain[Base_Shipping_Cost_USD], 2500)</f>
        <v>2221</v>
      </c>
      <c r="J441" s="2">
        <f>_xlfn.XLOOKUP(Fact_Sales_Orders[[#This Row],[Clean_Order_Date]], Dim_FX_Rates[Date], Dim_FX_Rates[Baseline_Rate], 1.05, -1)</f>
        <v>0.96609999999999996</v>
      </c>
      <c r="K441" s="2">
        <f>Fact_Sales_Orders[[#This Row],[Total_Base_COGS_EUR]] * Fact_Sales_Orders[[#This Row],[Order_FX_Rate]]</f>
        <v>3202938.3807999999</v>
      </c>
      <c r="L441" s="3">
        <f>Fact_Sales_Orders[[#This Row],[Base_Shipping_USD]] * Fact_Sales_Orders[[#This Row],[Quantity_Sold]]</f>
        <v>1950038</v>
      </c>
      <c r="M441" s="3">
        <f>Fact_Sales_Orders[[#This Row],[Base_Revenue_USD]] - Fact_Sales_Orders[[#This Row],[Total_COGS_USD]] - Fact_Sales_Orders[[#This Row],[Total_Freight_USD]]</f>
        <v>3389365.8592000008</v>
      </c>
      <c r="N441" s="6">
        <f>IFERROR(Fact_Sales_Orders[[#This Row],[Net_Profit_USD]] / Fact_Sales_Orders[[#This Row],[Base_Revenue_USD]], 0)</f>
        <v>0.3967724265751264</v>
      </c>
    </row>
    <row r="442" spans="1:14" x14ac:dyDescent="0.3">
      <c r="A442" t="s">
        <v>480</v>
      </c>
      <c r="B442" s="1">
        <v>45805</v>
      </c>
      <c r="C442" s="4" t="s">
        <v>7</v>
      </c>
      <c r="D442" t="s">
        <v>56</v>
      </c>
      <c r="E442" s="3">
        <v>414</v>
      </c>
      <c r="F442" s="3">
        <v>2149793.63</v>
      </c>
      <c r="G442" s="3">
        <f>_xlfn.XLOOKUP(
D442,
Dim_Products_COGS[Product_ID],
Dim_Products_COGS[Base_COGS_EUR],
0
)</f>
        <v>897</v>
      </c>
      <c r="H442" s="3">
        <f>Fact_Sales_Orders[[#This Row],[Unit_COGS_EUR]] * Fact_Sales_Orders[[#This Row],[Quantity_Sold]]</f>
        <v>371358</v>
      </c>
      <c r="I442" s="3">
        <f>_xlfn.XLOOKUP(Fact_Sales_Orders[[#This Row],[Product_ID]], Dim_Supply_Chain[Product_ID], Dim_Supply_Chain[Base_Shipping_Cost_USD], 2500)</f>
        <v>2109</v>
      </c>
      <c r="J442" s="2">
        <f>_xlfn.XLOOKUP(Fact_Sales_Orders[[#This Row],[Clean_Order_Date]], Dim_FX_Rates[Date], Dim_FX_Rates[Baseline_Rate], 1.05, -1)</f>
        <v>1.1153</v>
      </c>
      <c r="K442" s="2">
        <f>Fact_Sales_Orders[[#This Row],[Total_Base_COGS_EUR]] * Fact_Sales_Orders[[#This Row],[Order_FX_Rate]]</f>
        <v>414175.57740000001</v>
      </c>
      <c r="L442" s="3">
        <f>Fact_Sales_Orders[[#This Row],[Base_Shipping_USD]] * Fact_Sales_Orders[[#This Row],[Quantity_Sold]]</f>
        <v>873126</v>
      </c>
      <c r="M442" s="3">
        <f>Fact_Sales_Orders[[#This Row],[Base_Revenue_USD]] - Fact_Sales_Orders[[#This Row],[Total_COGS_USD]] - Fact_Sales_Orders[[#This Row],[Total_Freight_USD]]</f>
        <v>862492.05259999982</v>
      </c>
      <c r="N442" s="6">
        <f>IFERROR(Fact_Sales_Orders[[#This Row],[Net_Profit_USD]] / Fact_Sales_Orders[[#This Row],[Base_Revenue_USD]], 0)</f>
        <v>0.40119760360439799</v>
      </c>
    </row>
    <row r="443" spans="1:14" x14ac:dyDescent="0.3">
      <c r="A443" t="s">
        <v>481</v>
      </c>
      <c r="B443" s="1">
        <v>45993</v>
      </c>
      <c r="C443" s="4" t="s">
        <v>7</v>
      </c>
      <c r="D443" t="s">
        <v>58</v>
      </c>
      <c r="E443" s="3">
        <v>216</v>
      </c>
      <c r="F443" s="3">
        <v>1483316.53</v>
      </c>
      <c r="G443" s="3">
        <f>_xlfn.XLOOKUP(
D443,
Dim_Products_COGS[Product_ID],
Dim_Products_COGS[Base_COGS_EUR],
0
)</f>
        <v>2039</v>
      </c>
      <c r="H443" s="3">
        <f>Fact_Sales_Orders[[#This Row],[Unit_COGS_EUR]] * Fact_Sales_Orders[[#This Row],[Quantity_Sold]]</f>
        <v>440424</v>
      </c>
      <c r="I443" s="3">
        <f>_xlfn.XLOOKUP(Fact_Sales_Orders[[#This Row],[Product_ID]], Dim_Supply_Chain[Product_ID], Dim_Supply_Chain[Base_Shipping_Cost_USD], 2500)</f>
        <v>2109</v>
      </c>
      <c r="J443" s="2">
        <f>_xlfn.XLOOKUP(Fact_Sales_Orders[[#This Row],[Clean_Order_Date]], Dim_FX_Rates[Date], Dim_FX_Rates[Baseline_Rate], 1.05, -1)</f>
        <v>0.89019999999999999</v>
      </c>
      <c r="K443" s="2">
        <f>Fact_Sales_Orders[[#This Row],[Total_Base_COGS_EUR]] * Fact_Sales_Orders[[#This Row],[Order_FX_Rate]]</f>
        <v>392065.4448</v>
      </c>
      <c r="L443" s="3">
        <f>Fact_Sales_Orders[[#This Row],[Base_Shipping_USD]] * Fact_Sales_Orders[[#This Row],[Quantity_Sold]]</f>
        <v>455544</v>
      </c>
      <c r="M443" s="3">
        <f>Fact_Sales_Orders[[#This Row],[Base_Revenue_USD]] - Fact_Sales_Orders[[#This Row],[Total_COGS_USD]] - Fact_Sales_Orders[[#This Row],[Total_Freight_USD]]</f>
        <v>635707.08520000009</v>
      </c>
      <c r="N443" s="6">
        <f>IFERROR(Fact_Sales_Orders[[#This Row],[Net_Profit_USD]] / Fact_Sales_Orders[[#This Row],[Base_Revenue_USD]], 0)</f>
        <v>0.428571429187808</v>
      </c>
    </row>
    <row r="444" spans="1:14" x14ac:dyDescent="0.3">
      <c r="A444" t="s">
        <v>482</v>
      </c>
      <c r="B444" s="1">
        <v>46125</v>
      </c>
      <c r="C444" s="4" t="s">
        <v>7</v>
      </c>
      <c r="D444" t="s">
        <v>56</v>
      </c>
      <c r="E444" s="3">
        <v>867</v>
      </c>
      <c r="F444" s="3">
        <v>3659283.93</v>
      </c>
      <c r="G444" s="3">
        <f>_xlfn.XLOOKUP(
D444,
Dim_Products_COGS[Product_ID],
Dim_Products_COGS[Base_COGS_EUR],
0
)</f>
        <v>897</v>
      </c>
      <c r="H444" s="3">
        <f>Fact_Sales_Orders[[#This Row],[Unit_COGS_EUR]] * Fact_Sales_Orders[[#This Row],[Quantity_Sold]]</f>
        <v>777699</v>
      </c>
      <c r="I444" s="3">
        <f>_xlfn.XLOOKUP(Fact_Sales_Orders[[#This Row],[Product_ID]], Dim_Supply_Chain[Product_ID], Dim_Supply_Chain[Base_Shipping_Cost_USD], 2500)</f>
        <v>2109</v>
      </c>
      <c r="J444" s="2">
        <f>_xlfn.XLOOKUP(Fact_Sales_Orders[[#This Row],[Clean_Order_Date]], Dim_FX_Rates[Date], Dim_FX_Rates[Baseline_Rate], 1.05, -1)</f>
        <v>0.96240000000000003</v>
      </c>
      <c r="K444" s="2">
        <f>Fact_Sales_Orders[[#This Row],[Total_Base_COGS_EUR]] * Fact_Sales_Orders[[#This Row],[Order_FX_Rate]]</f>
        <v>748457.51760000002</v>
      </c>
      <c r="L444" s="3">
        <f>Fact_Sales_Orders[[#This Row],[Base_Shipping_USD]] * Fact_Sales_Orders[[#This Row],[Quantity_Sold]]</f>
        <v>1828503</v>
      </c>
      <c r="M444" s="3">
        <f>Fact_Sales_Orders[[#This Row],[Base_Revenue_USD]] - Fact_Sales_Orders[[#This Row],[Total_COGS_USD]] - Fact_Sales_Orders[[#This Row],[Total_Freight_USD]]</f>
        <v>1082323.4124000003</v>
      </c>
      <c r="N444" s="6">
        <f>IFERROR(Fact_Sales_Orders[[#This Row],[Net_Profit_USD]] / Fact_Sales_Orders[[#This Row],[Base_Revenue_USD]], 0)</f>
        <v>0.29577464692661887</v>
      </c>
    </row>
    <row r="445" spans="1:14" x14ac:dyDescent="0.3">
      <c r="A445" t="s">
        <v>483</v>
      </c>
      <c r="B445" s="1">
        <v>46105</v>
      </c>
      <c r="C445" s="4" t="s">
        <v>7</v>
      </c>
      <c r="D445" t="s">
        <v>25</v>
      </c>
      <c r="E445" s="3">
        <v>730</v>
      </c>
      <c r="F445" s="3">
        <v>2378109.7599999998</v>
      </c>
      <c r="G445" s="3">
        <f>_xlfn.XLOOKUP(
D445,
Dim_Products_COGS[Product_ID],
Dim_Products_COGS[Base_COGS_EUR],
0
)</f>
        <v>775</v>
      </c>
      <c r="H445" s="3">
        <f>Fact_Sales_Orders[[#This Row],[Unit_COGS_EUR]] * Fact_Sales_Orders[[#This Row],[Quantity_Sold]]</f>
        <v>565750</v>
      </c>
      <c r="I445" s="3">
        <f>_xlfn.XLOOKUP(Fact_Sales_Orders[[#This Row],[Product_ID]], Dim_Supply_Chain[Product_ID], Dim_Supply_Chain[Base_Shipping_Cost_USD], 2500)</f>
        <v>2982</v>
      </c>
      <c r="J445" s="2">
        <f>_xlfn.XLOOKUP(Fact_Sales_Orders[[#This Row],[Clean_Order_Date]], Dim_FX_Rates[Date], Dim_FX_Rates[Baseline_Rate], 1.05, -1)</f>
        <v>0.66859999999999997</v>
      </c>
      <c r="K445" s="2">
        <f>Fact_Sales_Orders[[#This Row],[Total_Base_COGS_EUR]] * Fact_Sales_Orders[[#This Row],[Order_FX_Rate]]</f>
        <v>378260.45</v>
      </c>
      <c r="L445" s="3">
        <f>Fact_Sales_Orders[[#This Row],[Base_Shipping_USD]] * Fact_Sales_Orders[[#This Row],[Quantity_Sold]]</f>
        <v>2176860</v>
      </c>
      <c r="M445" s="3">
        <f>Fact_Sales_Orders[[#This Row],[Base_Revenue_USD]] - Fact_Sales_Orders[[#This Row],[Total_COGS_USD]] - Fact_Sales_Orders[[#This Row],[Total_Freight_USD]]</f>
        <v>-177010.69000000018</v>
      </c>
      <c r="N445" s="6">
        <f>IFERROR(Fact_Sales_Orders[[#This Row],[Net_Profit_USD]] / Fact_Sales_Orders[[#This Row],[Base_Revenue_USD]], 0)</f>
        <v>-7.4433355843087828E-2</v>
      </c>
    </row>
    <row r="446" spans="1:14" x14ac:dyDescent="0.3">
      <c r="A446" t="s">
        <v>484</v>
      </c>
      <c r="B446" s="1">
        <v>45886</v>
      </c>
      <c r="C446" s="4" t="s">
        <v>7</v>
      </c>
      <c r="D446" t="s">
        <v>63</v>
      </c>
      <c r="E446" s="3">
        <v>535</v>
      </c>
      <c r="F446" s="3">
        <v>3299651.14</v>
      </c>
      <c r="G446" s="3">
        <f>_xlfn.XLOOKUP(
D446,
Dim_Products_COGS[Product_ID],
Dim_Products_COGS[Base_COGS_EUR],
0
)</f>
        <v>3822</v>
      </c>
      <c r="H446" s="3">
        <f>Fact_Sales_Orders[[#This Row],[Unit_COGS_EUR]] * Fact_Sales_Orders[[#This Row],[Quantity_Sold]]</f>
        <v>2044770</v>
      </c>
      <c r="I446" s="3">
        <f>_xlfn.XLOOKUP(Fact_Sales_Orders[[#This Row],[Product_ID]], Dim_Supply_Chain[Product_ID], Dim_Supply_Chain[Base_Shipping_Cost_USD], 2500)</f>
        <v>2109</v>
      </c>
      <c r="J446" s="2">
        <f>_xlfn.XLOOKUP(Fact_Sales_Orders[[#This Row],[Clean_Order_Date]], Dim_FX_Rates[Date], Dim_FX_Rates[Baseline_Rate], 1.05, -1)</f>
        <v>0.70889999999999997</v>
      </c>
      <c r="K446" s="2">
        <f>Fact_Sales_Orders[[#This Row],[Total_Base_COGS_EUR]] * Fact_Sales_Orders[[#This Row],[Order_FX_Rate]]</f>
        <v>1449537.453</v>
      </c>
      <c r="L446" s="3">
        <f>Fact_Sales_Orders[[#This Row],[Base_Shipping_USD]] * Fact_Sales_Orders[[#This Row],[Quantity_Sold]]</f>
        <v>1128315</v>
      </c>
      <c r="M446" s="3">
        <f>Fact_Sales_Orders[[#This Row],[Base_Revenue_USD]] - Fact_Sales_Orders[[#This Row],[Total_COGS_USD]] - Fact_Sales_Orders[[#This Row],[Total_Freight_USD]]</f>
        <v>721798.68700000015</v>
      </c>
      <c r="N446" s="6">
        <f>IFERROR(Fact_Sales_Orders[[#This Row],[Net_Profit_USD]] / Fact_Sales_Orders[[#This Row],[Base_Revenue_USD]], 0)</f>
        <v>0.21875000003788284</v>
      </c>
    </row>
    <row r="447" spans="1:14" x14ac:dyDescent="0.3">
      <c r="A447" t="s">
        <v>485</v>
      </c>
      <c r="B447" s="1">
        <v>45687</v>
      </c>
      <c r="C447" s="4" t="s">
        <v>7</v>
      </c>
      <c r="D447" t="s">
        <v>86</v>
      </c>
      <c r="E447" s="3">
        <v>836</v>
      </c>
      <c r="F447" s="3">
        <v>10309014.24</v>
      </c>
      <c r="G447" s="3">
        <f>_xlfn.XLOOKUP(
D447,
Dim_Products_COGS[Product_ID],
Dim_Products_COGS[Base_COGS_EUR],
0
)</f>
        <v>4978</v>
      </c>
      <c r="H447" s="3">
        <f>Fact_Sales_Orders[[#This Row],[Unit_COGS_EUR]] * Fact_Sales_Orders[[#This Row],[Quantity_Sold]]</f>
        <v>4161608</v>
      </c>
      <c r="I447" s="3">
        <f>_xlfn.XLOOKUP(Fact_Sales_Orders[[#This Row],[Product_ID]], Dim_Supply_Chain[Product_ID], Dim_Supply_Chain[Base_Shipping_Cost_USD], 2500)</f>
        <v>2640</v>
      </c>
      <c r="J447" s="2">
        <f>_xlfn.XLOOKUP(Fact_Sales_Orders[[#This Row],[Clean_Order_Date]], Dim_FX_Rates[Date], Dim_FX_Rates[Baseline_Rate], 1.05, -1)</f>
        <v>1.2501</v>
      </c>
      <c r="K447" s="2">
        <f>Fact_Sales_Orders[[#This Row],[Total_Base_COGS_EUR]] * Fact_Sales_Orders[[#This Row],[Order_FX_Rate]]</f>
        <v>5202426.1607999997</v>
      </c>
      <c r="L447" s="3">
        <f>Fact_Sales_Orders[[#This Row],[Base_Shipping_USD]] * Fact_Sales_Orders[[#This Row],[Quantity_Sold]]</f>
        <v>2207040</v>
      </c>
      <c r="M447" s="3">
        <f>Fact_Sales_Orders[[#This Row],[Base_Revenue_USD]] - Fact_Sales_Orders[[#This Row],[Total_COGS_USD]] - Fact_Sales_Orders[[#This Row],[Total_Freight_USD]]</f>
        <v>2899548.0792000005</v>
      </c>
      <c r="N447" s="6">
        <f>IFERROR(Fact_Sales_Orders[[#This Row],[Net_Profit_USD]] / Fact_Sales_Orders[[#This Row],[Base_Revenue_USD]], 0)</f>
        <v>0.28126336928990414</v>
      </c>
    </row>
    <row r="448" spans="1:14" x14ac:dyDescent="0.3">
      <c r="A448" t="s">
        <v>486</v>
      </c>
      <c r="B448" s="1">
        <v>45810</v>
      </c>
      <c r="C448" s="4" t="s">
        <v>7</v>
      </c>
      <c r="D448" t="s">
        <v>14</v>
      </c>
      <c r="E448" s="3">
        <v>398</v>
      </c>
      <c r="F448" s="3">
        <v>2910250.63</v>
      </c>
      <c r="G448" s="3">
        <f>_xlfn.XLOOKUP(
D448,
Dim_Products_COGS[Product_ID],
Dim_Products_COGS[Base_COGS_EUR],
0
)</f>
        <v>2401</v>
      </c>
      <c r="H448" s="3">
        <f>Fact_Sales_Orders[[#This Row],[Unit_COGS_EUR]] * Fact_Sales_Orders[[#This Row],[Quantity_Sold]]</f>
        <v>955598</v>
      </c>
      <c r="I448" s="3">
        <f>_xlfn.XLOOKUP(Fact_Sales_Orders[[#This Row],[Product_ID]], Dim_Supply_Chain[Product_ID], Dim_Supply_Chain[Base_Shipping_Cost_USD], 2500)</f>
        <v>2109</v>
      </c>
      <c r="J448" s="2">
        <f>_xlfn.XLOOKUP(Fact_Sales_Orders[[#This Row],[Clean_Order_Date]], Dim_FX_Rates[Date], Dim_FX_Rates[Baseline_Rate], 1.05, -1)</f>
        <v>0.85199999999999998</v>
      </c>
      <c r="K448" s="2">
        <f>Fact_Sales_Orders[[#This Row],[Total_Base_COGS_EUR]] * Fact_Sales_Orders[[#This Row],[Order_FX_Rate]]</f>
        <v>814169.49599999993</v>
      </c>
      <c r="L448" s="3">
        <f>Fact_Sales_Orders[[#This Row],[Base_Shipping_USD]] * Fact_Sales_Orders[[#This Row],[Quantity_Sold]]</f>
        <v>839382</v>
      </c>
      <c r="M448" s="3">
        <f>Fact_Sales_Orders[[#This Row],[Base_Revenue_USD]] - Fact_Sales_Orders[[#This Row],[Total_COGS_USD]] - Fact_Sales_Orders[[#This Row],[Total_Freight_USD]]</f>
        <v>1256699.1340000001</v>
      </c>
      <c r="N448" s="6">
        <f>IFERROR(Fact_Sales_Orders[[#This Row],[Net_Profit_USD]] / Fact_Sales_Orders[[#This Row],[Base_Revenue_USD]], 0)</f>
        <v>0.43181818124028726</v>
      </c>
    </row>
    <row r="449" spans="1:14" x14ac:dyDescent="0.3">
      <c r="A449" t="s">
        <v>487</v>
      </c>
      <c r="B449" s="1">
        <v>45682</v>
      </c>
      <c r="C449" s="4" t="s">
        <v>7</v>
      </c>
      <c r="D449" t="s">
        <v>92</v>
      </c>
      <c r="E449" s="3">
        <v>547</v>
      </c>
      <c r="F449" s="3">
        <v>3707231.07</v>
      </c>
      <c r="G449" s="3">
        <f>_xlfn.XLOOKUP(
D449,
Dim_Products_COGS[Product_ID],
Dim_Products_COGS[Base_COGS_EUR],
0
)</f>
        <v>3211</v>
      </c>
      <c r="H449" s="3">
        <f>Fact_Sales_Orders[[#This Row],[Unit_COGS_EUR]] * Fact_Sales_Orders[[#This Row],[Quantity_Sold]]</f>
        <v>1756417</v>
      </c>
      <c r="I449" s="3">
        <f>_xlfn.XLOOKUP(Fact_Sales_Orders[[#This Row],[Product_ID]], Dim_Supply_Chain[Product_ID], Dim_Supply_Chain[Base_Shipping_Cost_USD], 2500)</f>
        <v>2109</v>
      </c>
      <c r="J449" s="2">
        <f>_xlfn.XLOOKUP(Fact_Sales_Orders[[#This Row],[Clean_Order_Date]], Dim_FX_Rates[Date], Dim_FX_Rates[Baseline_Rate], 1.05, -1)</f>
        <v>0.95440000000000003</v>
      </c>
      <c r="K449" s="2">
        <f>Fact_Sales_Orders[[#This Row],[Total_Base_COGS_EUR]] * Fact_Sales_Orders[[#This Row],[Order_FX_Rate]]</f>
        <v>1676324.3848000001</v>
      </c>
      <c r="L449" s="3">
        <f>Fact_Sales_Orders[[#This Row],[Base_Shipping_USD]] * Fact_Sales_Orders[[#This Row],[Quantity_Sold]]</f>
        <v>1153623</v>
      </c>
      <c r="M449" s="3">
        <f>Fact_Sales_Orders[[#This Row],[Base_Revenue_USD]] - Fact_Sales_Orders[[#This Row],[Total_COGS_USD]] - Fact_Sales_Orders[[#This Row],[Total_Freight_USD]]</f>
        <v>877283.68519999972</v>
      </c>
      <c r="N449" s="6">
        <f>IFERROR(Fact_Sales_Orders[[#This Row],[Net_Profit_USD]] / Fact_Sales_Orders[[#This Row],[Base_Revenue_USD]], 0)</f>
        <v>0.23664122053228254</v>
      </c>
    </row>
    <row r="450" spans="1:14" x14ac:dyDescent="0.3">
      <c r="A450" t="s">
        <v>488</v>
      </c>
      <c r="B450" s="1">
        <v>45945</v>
      </c>
      <c r="C450" s="4" t="s">
        <v>7</v>
      </c>
      <c r="D450" t="s">
        <v>14</v>
      </c>
      <c r="E450" s="3">
        <v>552</v>
      </c>
      <c r="F450" s="3">
        <v>3391102.37</v>
      </c>
      <c r="G450" s="3">
        <f>_xlfn.XLOOKUP(
D450,
Dim_Products_COGS[Product_ID],
Dim_Products_COGS[Base_COGS_EUR],
0
)</f>
        <v>2401</v>
      </c>
      <c r="H450" s="3">
        <f>Fact_Sales_Orders[[#This Row],[Unit_COGS_EUR]] * Fact_Sales_Orders[[#This Row],[Quantity_Sold]]</f>
        <v>1325352</v>
      </c>
      <c r="I450" s="3">
        <f>_xlfn.XLOOKUP(Fact_Sales_Orders[[#This Row],[Product_ID]], Dim_Supply_Chain[Product_ID], Dim_Supply_Chain[Base_Shipping_Cost_USD], 2500)</f>
        <v>2109</v>
      </c>
      <c r="J450" s="2">
        <f>_xlfn.XLOOKUP(Fact_Sales_Orders[[#This Row],[Clean_Order_Date]], Dim_FX_Rates[Date], Dim_FX_Rates[Baseline_Rate], 1.05, -1)</f>
        <v>0.62670000000000003</v>
      </c>
      <c r="K450" s="2">
        <f>Fact_Sales_Orders[[#This Row],[Total_Base_COGS_EUR]] * Fact_Sales_Orders[[#This Row],[Order_FX_Rate]]</f>
        <v>830598.09840000002</v>
      </c>
      <c r="L450" s="3">
        <f>Fact_Sales_Orders[[#This Row],[Base_Shipping_USD]] * Fact_Sales_Orders[[#This Row],[Quantity_Sold]]</f>
        <v>1164168</v>
      </c>
      <c r="M450" s="3">
        <f>Fact_Sales_Orders[[#This Row],[Base_Revenue_USD]] - Fact_Sales_Orders[[#This Row],[Total_COGS_USD]] - Fact_Sales_Orders[[#This Row],[Total_Freight_USD]]</f>
        <v>1396336.2716000001</v>
      </c>
      <c r="N450" s="6">
        <f>IFERROR(Fact_Sales_Orders[[#This Row],[Net_Profit_USD]] / Fact_Sales_Orders[[#This Row],[Base_Revenue_USD]], 0)</f>
        <v>0.41176470635417595</v>
      </c>
    </row>
    <row r="451" spans="1:14" x14ac:dyDescent="0.3">
      <c r="A451" t="s">
        <v>489</v>
      </c>
      <c r="B451" s="1">
        <v>45944</v>
      </c>
      <c r="C451" s="4" t="s">
        <v>7</v>
      </c>
      <c r="D451" t="s">
        <v>58</v>
      </c>
      <c r="E451" s="3">
        <v>900</v>
      </c>
      <c r="F451" s="3">
        <v>4267369.2699999996</v>
      </c>
      <c r="G451" s="3">
        <f>_xlfn.XLOOKUP(
D451,
Dim_Products_COGS[Product_ID],
Dim_Products_COGS[Base_COGS_EUR],
0
)</f>
        <v>2039</v>
      </c>
      <c r="H451" s="3">
        <f>Fact_Sales_Orders[[#This Row],[Unit_COGS_EUR]] * Fact_Sales_Orders[[#This Row],[Quantity_Sold]]</f>
        <v>1835100</v>
      </c>
      <c r="I451" s="3">
        <f>_xlfn.XLOOKUP(Fact_Sales_Orders[[#This Row],[Product_ID]], Dim_Supply_Chain[Product_ID], Dim_Supply_Chain[Base_Shipping_Cost_USD], 2500)</f>
        <v>2109</v>
      </c>
      <c r="J451" s="2">
        <f>_xlfn.XLOOKUP(Fact_Sales_Orders[[#This Row],[Clean_Order_Date]], Dim_FX_Rates[Date], Dim_FX_Rates[Baseline_Rate], 1.05, -1)</f>
        <v>0.78239999999999998</v>
      </c>
      <c r="K451" s="2">
        <f>Fact_Sales_Orders[[#This Row],[Total_Base_COGS_EUR]] * Fact_Sales_Orders[[#This Row],[Order_FX_Rate]]</f>
        <v>1435782.24</v>
      </c>
      <c r="L451" s="3">
        <f>Fact_Sales_Orders[[#This Row],[Base_Shipping_USD]] * Fact_Sales_Orders[[#This Row],[Quantity_Sold]]</f>
        <v>1898100</v>
      </c>
      <c r="M451" s="3">
        <f>Fact_Sales_Orders[[#This Row],[Base_Revenue_USD]] - Fact_Sales_Orders[[#This Row],[Total_COGS_USD]] - Fact_Sales_Orders[[#This Row],[Total_Freight_USD]]</f>
        <v>933487.02999999933</v>
      </c>
      <c r="N451" s="6">
        <f>IFERROR(Fact_Sales_Orders[[#This Row],[Net_Profit_USD]] / Fact_Sales_Orders[[#This Row],[Base_Revenue_USD]], 0)</f>
        <v>0.21875000051261076</v>
      </c>
    </row>
    <row r="452" spans="1:14" x14ac:dyDescent="0.3">
      <c r="A452" t="s">
        <v>490</v>
      </c>
      <c r="B452" s="1">
        <v>45896</v>
      </c>
      <c r="C452" s="4" t="s">
        <v>7</v>
      </c>
      <c r="D452" t="s">
        <v>69</v>
      </c>
      <c r="E452" s="3">
        <v>869</v>
      </c>
      <c r="F452" s="3">
        <v>6409940.4400000004</v>
      </c>
      <c r="G452" s="3">
        <f>_xlfn.XLOOKUP(
D452,
Dim_Products_COGS[Product_ID],
Dim_Products_COGS[Base_COGS_EUR],
0
)</f>
        <v>3901</v>
      </c>
      <c r="H452" s="3">
        <f>Fact_Sales_Orders[[#This Row],[Unit_COGS_EUR]] * Fact_Sales_Orders[[#This Row],[Quantity_Sold]]</f>
        <v>3389969</v>
      </c>
      <c r="I452" s="3">
        <f>_xlfn.XLOOKUP(Fact_Sales_Orders[[#This Row],[Product_ID]], Dim_Supply_Chain[Product_ID], Dim_Supply_Chain[Base_Shipping_Cost_USD], 2500)</f>
        <v>2109</v>
      </c>
      <c r="J452" s="2">
        <f>_xlfn.XLOOKUP(Fact_Sales_Orders[[#This Row],[Clean_Order_Date]], Dim_FX_Rates[Date], Dim_FX_Rates[Baseline_Rate], 1.05, -1)</f>
        <v>0.93659999999999999</v>
      </c>
      <c r="K452" s="2">
        <f>Fact_Sales_Orders[[#This Row],[Total_Base_COGS_EUR]] * Fact_Sales_Orders[[#This Row],[Order_FX_Rate]]</f>
        <v>3175044.9654000001</v>
      </c>
      <c r="L452" s="3">
        <f>Fact_Sales_Orders[[#This Row],[Base_Shipping_USD]] * Fact_Sales_Orders[[#This Row],[Quantity_Sold]]</f>
        <v>1832721</v>
      </c>
      <c r="M452" s="3">
        <f>Fact_Sales_Orders[[#This Row],[Base_Revenue_USD]] - Fact_Sales_Orders[[#This Row],[Total_COGS_USD]] - Fact_Sales_Orders[[#This Row],[Total_Freight_USD]]</f>
        <v>1402174.4746000003</v>
      </c>
      <c r="N452" s="6">
        <f>IFERROR(Fact_Sales_Orders[[#This Row],[Net_Profit_USD]] / Fact_Sales_Orders[[#This Row],[Base_Revenue_USD]], 0)</f>
        <v>0.2187500005226258</v>
      </c>
    </row>
    <row r="453" spans="1:14" x14ac:dyDescent="0.3">
      <c r="A453" t="s">
        <v>491</v>
      </c>
      <c r="B453" s="1">
        <v>45847</v>
      </c>
      <c r="C453" s="4" t="s">
        <v>7</v>
      </c>
      <c r="D453" t="s">
        <v>11</v>
      </c>
      <c r="E453" s="3">
        <v>586</v>
      </c>
      <c r="F453" s="3">
        <v>3479670.94</v>
      </c>
      <c r="G453" s="3">
        <f>_xlfn.XLOOKUP(
D453,
Dim_Products_COGS[Product_ID],
Dim_Products_COGS[Base_COGS_EUR],
0
)</f>
        <v>2418</v>
      </c>
      <c r="H453" s="3">
        <f>Fact_Sales_Orders[[#This Row],[Unit_COGS_EUR]] * Fact_Sales_Orders[[#This Row],[Quantity_Sold]]</f>
        <v>1416948</v>
      </c>
      <c r="I453" s="3">
        <f>_xlfn.XLOOKUP(Fact_Sales_Orders[[#This Row],[Product_ID]], Dim_Supply_Chain[Product_ID], Dim_Supply_Chain[Base_Shipping_Cost_USD], 2500)</f>
        <v>2109</v>
      </c>
      <c r="J453" s="2">
        <f>_xlfn.XLOOKUP(Fact_Sales_Orders[[#This Row],[Clean_Order_Date]], Dim_FX_Rates[Date], Dim_FX_Rates[Baseline_Rate], 1.05, -1)</f>
        <v>1.0768</v>
      </c>
      <c r="K453" s="2">
        <f>Fact_Sales_Orders[[#This Row],[Total_Base_COGS_EUR]] * Fact_Sales_Orders[[#This Row],[Order_FX_Rate]]</f>
        <v>1525769.6063999999</v>
      </c>
      <c r="L453" s="3">
        <f>Fact_Sales_Orders[[#This Row],[Base_Shipping_USD]] * Fact_Sales_Orders[[#This Row],[Quantity_Sold]]</f>
        <v>1235874</v>
      </c>
      <c r="M453" s="3">
        <f>Fact_Sales_Orders[[#This Row],[Base_Revenue_USD]] - Fact_Sales_Orders[[#This Row],[Total_COGS_USD]] - Fact_Sales_Orders[[#This Row],[Total_Freight_USD]]</f>
        <v>718027.33360000001</v>
      </c>
      <c r="N453" s="6">
        <f>IFERROR(Fact_Sales_Orders[[#This Row],[Net_Profit_USD]] / Fact_Sales_Orders[[#This Row],[Base_Revenue_USD]], 0)</f>
        <v>0.20634920542228055</v>
      </c>
    </row>
    <row r="454" spans="1:14" x14ac:dyDescent="0.3">
      <c r="A454" t="s">
        <v>492</v>
      </c>
      <c r="B454" s="1">
        <v>45666</v>
      </c>
      <c r="C454" s="4" t="s">
        <v>7</v>
      </c>
      <c r="D454" t="s">
        <v>40</v>
      </c>
      <c r="E454" s="3">
        <v>166</v>
      </c>
      <c r="F454" s="3">
        <v>1343012.05</v>
      </c>
      <c r="G454" s="3">
        <f>_xlfn.XLOOKUP(
D454,
Dim_Products_COGS[Product_ID],
Dim_Products_COGS[Base_COGS_EUR],
0
)</f>
        <v>3908</v>
      </c>
      <c r="H454" s="3">
        <f>Fact_Sales_Orders[[#This Row],[Unit_COGS_EUR]] * Fact_Sales_Orders[[#This Row],[Quantity_Sold]]</f>
        <v>648728</v>
      </c>
      <c r="I454" s="3">
        <f>_xlfn.XLOOKUP(Fact_Sales_Orders[[#This Row],[Product_ID]], Dim_Supply_Chain[Product_ID], Dim_Supply_Chain[Base_Shipping_Cost_USD], 2500)</f>
        <v>2109</v>
      </c>
      <c r="J454" s="2">
        <f>_xlfn.XLOOKUP(Fact_Sales_Orders[[#This Row],[Clean_Order_Date]], Dim_FX_Rates[Date], Dim_FX_Rates[Baseline_Rate], 1.05, -1)</f>
        <v>1.0777000000000001</v>
      </c>
      <c r="K454" s="2">
        <f>Fact_Sales_Orders[[#This Row],[Total_Base_COGS_EUR]] * Fact_Sales_Orders[[#This Row],[Order_FX_Rate]]</f>
        <v>699134.16560000007</v>
      </c>
      <c r="L454" s="3">
        <f>Fact_Sales_Orders[[#This Row],[Base_Shipping_USD]] * Fact_Sales_Orders[[#This Row],[Quantity_Sold]]</f>
        <v>350094</v>
      </c>
      <c r="M454" s="3">
        <f>Fact_Sales_Orders[[#This Row],[Base_Revenue_USD]] - Fact_Sales_Orders[[#This Row],[Total_COGS_USD]] - Fact_Sales_Orders[[#This Row],[Total_Freight_USD]]</f>
        <v>293783.88439999998</v>
      </c>
      <c r="N454" s="6">
        <f>IFERROR(Fact_Sales_Orders[[#This Row],[Net_Profit_USD]] / Fact_Sales_Orders[[#This Row],[Base_Revenue_USD]], 0)</f>
        <v>0.21874999885518523</v>
      </c>
    </row>
    <row r="455" spans="1:14" x14ac:dyDescent="0.3">
      <c r="A455" t="s">
        <v>493</v>
      </c>
      <c r="B455" s="1">
        <v>45949</v>
      </c>
      <c r="C455" s="4" t="s">
        <v>7</v>
      </c>
      <c r="D455" t="s">
        <v>14</v>
      </c>
      <c r="E455" s="3">
        <v>680</v>
      </c>
      <c r="F455" s="3">
        <v>4212654.54</v>
      </c>
      <c r="G455" s="3">
        <f>_xlfn.XLOOKUP(
D455,
Dim_Products_COGS[Product_ID],
Dim_Products_COGS[Base_COGS_EUR],
0
)</f>
        <v>2401</v>
      </c>
      <c r="H455" s="3">
        <f>Fact_Sales_Orders[[#This Row],[Unit_COGS_EUR]] * Fact_Sales_Orders[[#This Row],[Quantity_Sold]]</f>
        <v>1632680</v>
      </c>
      <c r="I455" s="3">
        <f>_xlfn.XLOOKUP(Fact_Sales_Orders[[#This Row],[Product_ID]], Dim_Supply_Chain[Product_ID], Dim_Supply_Chain[Base_Shipping_Cost_USD], 2500)</f>
        <v>2109</v>
      </c>
      <c r="J455" s="2">
        <f>_xlfn.XLOOKUP(Fact_Sales_Orders[[#This Row],[Clean_Order_Date]], Dim_FX_Rates[Date], Dim_FX_Rates[Baseline_Rate], 1.05, -1)</f>
        <v>0.86499999999999999</v>
      </c>
      <c r="K455" s="2">
        <f>Fact_Sales_Orders[[#This Row],[Total_Base_COGS_EUR]] * Fact_Sales_Orders[[#This Row],[Order_FX_Rate]]</f>
        <v>1412268.2</v>
      </c>
      <c r="L455" s="3">
        <f>Fact_Sales_Orders[[#This Row],[Base_Shipping_USD]] * Fact_Sales_Orders[[#This Row],[Quantity_Sold]]</f>
        <v>1434120</v>
      </c>
      <c r="M455" s="3">
        <f>Fact_Sales_Orders[[#This Row],[Base_Revenue_USD]] - Fact_Sales_Orders[[#This Row],[Total_COGS_USD]] - Fact_Sales_Orders[[#This Row],[Total_Freight_USD]]</f>
        <v>1366266.3399999999</v>
      </c>
      <c r="N455" s="6">
        <f>IFERROR(Fact_Sales_Orders[[#This Row],[Net_Profit_USD]] / Fact_Sales_Orders[[#This Row],[Base_Revenue_USD]], 0)</f>
        <v>0.32432432496589192</v>
      </c>
    </row>
    <row r="456" spans="1:14" x14ac:dyDescent="0.3">
      <c r="A456" t="s">
        <v>494</v>
      </c>
      <c r="B456" s="1">
        <v>45789</v>
      </c>
      <c r="C456" s="4" t="s">
        <v>7</v>
      </c>
      <c r="D456" t="s">
        <v>51</v>
      </c>
      <c r="E456" s="3">
        <v>182</v>
      </c>
      <c r="F456" s="3">
        <v>2249633.52</v>
      </c>
      <c r="G456" s="3">
        <f>_xlfn.XLOOKUP(
D456,
Dim_Products_COGS[Product_ID],
Dim_Products_COGS[Base_COGS_EUR],
0
)</f>
        <v>4717</v>
      </c>
      <c r="H456" s="3">
        <f>Fact_Sales_Orders[[#This Row],[Unit_COGS_EUR]] * Fact_Sales_Orders[[#This Row],[Quantity_Sold]]</f>
        <v>858494</v>
      </c>
      <c r="I456" s="3">
        <f>_xlfn.XLOOKUP(Fact_Sales_Orders[[#This Row],[Product_ID]], Dim_Supply_Chain[Product_ID], Dim_Supply_Chain[Base_Shipping_Cost_USD], 2500)</f>
        <v>1088</v>
      </c>
      <c r="J456" s="2">
        <f>_xlfn.XLOOKUP(Fact_Sales_Orders[[#This Row],[Clean_Order_Date]], Dim_FX_Rates[Date], Dim_FX_Rates[Baseline_Rate], 1.05, -1)</f>
        <v>1.0676000000000001</v>
      </c>
      <c r="K456" s="2">
        <f>Fact_Sales_Orders[[#This Row],[Total_Base_COGS_EUR]] * Fact_Sales_Orders[[#This Row],[Order_FX_Rate]]</f>
        <v>916528.19440000004</v>
      </c>
      <c r="L456" s="3">
        <f>Fact_Sales_Orders[[#This Row],[Base_Shipping_USD]] * Fact_Sales_Orders[[#This Row],[Quantity_Sold]]</f>
        <v>198016</v>
      </c>
      <c r="M456" s="3">
        <f>Fact_Sales_Orders[[#This Row],[Base_Revenue_USD]] - Fact_Sales_Orders[[#This Row],[Total_COGS_USD]] - Fact_Sales_Orders[[#This Row],[Total_Freight_USD]]</f>
        <v>1135089.3256000001</v>
      </c>
      <c r="N456" s="6">
        <f>IFERROR(Fact_Sales_Orders[[#This Row],[Net_Profit_USD]] / Fact_Sales_Orders[[#This Row],[Base_Revenue_USD]], 0)</f>
        <v>0.50456632847469307</v>
      </c>
    </row>
    <row r="457" spans="1:14" x14ac:dyDescent="0.3">
      <c r="A457" t="s">
        <v>495</v>
      </c>
      <c r="B457" s="1">
        <v>45744</v>
      </c>
      <c r="C457" s="4" t="s">
        <v>7</v>
      </c>
      <c r="D457" t="s">
        <v>61</v>
      </c>
      <c r="E457" s="3">
        <v>948</v>
      </c>
      <c r="F457" s="3">
        <v>4367414.59</v>
      </c>
      <c r="G457" s="3">
        <f>_xlfn.XLOOKUP(
D457,
Dim_Products_COGS[Product_ID],
Dim_Products_COGS[Base_COGS_EUR],
0
)</f>
        <v>2418</v>
      </c>
      <c r="H457" s="3">
        <f>Fact_Sales_Orders[[#This Row],[Unit_COGS_EUR]] * Fact_Sales_Orders[[#This Row],[Quantity_Sold]]</f>
        <v>2292264</v>
      </c>
      <c r="I457" s="3">
        <f>_xlfn.XLOOKUP(Fact_Sales_Orders[[#This Row],[Product_ID]], Dim_Supply_Chain[Product_ID], Dim_Supply_Chain[Base_Shipping_Cost_USD], 2500)</f>
        <v>2109</v>
      </c>
      <c r="J457" s="2">
        <f>_xlfn.XLOOKUP(Fact_Sales_Orders[[#This Row],[Clean_Order_Date]], Dim_FX_Rates[Date], Dim_FX_Rates[Baseline_Rate], 1.05, -1)</f>
        <v>0.6895</v>
      </c>
      <c r="K457" s="2">
        <f>Fact_Sales_Orders[[#This Row],[Total_Base_COGS_EUR]] * Fact_Sales_Orders[[#This Row],[Order_FX_Rate]]</f>
        <v>1580516.0279999999</v>
      </c>
      <c r="L457" s="3">
        <f>Fact_Sales_Orders[[#This Row],[Base_Shipping_USD]] * Fact_Sales_Orders[[#This Row],[Quantity_Sold]]</f>
        <v>1999332</v>
      </c>
      <c r="M457" s="3">
        <f>Fact_Sales_Orders[[#This Row],[Base_Revenue_USD]] - Fact_Sales_Orders[[#This Row],[Total_COGS_USD]] - Fact_Sales_Orders[[#This Row],[Total_Freight_USD]]</f>
        <v>787566.56199999992</v>
      </c>
      <c r="N457" s="6">
        <f>IFERROR(Fact_Sales_Orders[[#This Row],[Net_Profit_USD]] / Fact_Sales_Orders[[#This Row],[Base_Revenue_USD]], 0)</f>
        <v>0.18032786807171425</v>
      </c>
    </row>
    <row r="458" spans="1:14" x14ac:dyDescent="0.3">
      <c r="A458" t="s">
        <v>496</v>
      </c>
      <c r="B458" s="1">
        <v>46049</v>
      </c>
      <c r="C458" s="4" t="s">
        <v>7</v>
      </c>
      <c r="D458" t="s">
        <v>63</v>
      </c>
      <c r="E458" s="3">
        <v>872</v>
      </c>
      <c r="F458" s="3">
        <v>7366886.5199999996</v>
      </c>
      <c r="G458" s="3">
        <f>_xlfn.XLOOKUP(
D458,
Dim_Products_COGS[Product_ID],
Dim_Products_COGS[Base_COGS_EUR],
0
)</f>
        <v>3822</v>
      </c>
      <c r="H458" s="3">
        <f>Fact_Sales_Orders[[#This Row],[Unit_COGS_EUR]] * Fact_Sales_Orders[[#This Row],[Quantity_Sold]]</f>
        <v>3332784</v>
      </c>
      <c r="I458" s="3">
        <f>_xlfn.XLOOKUP(Fact_Sales_Orders[[#This Row],[Product_ID]], Dim_Supply_Chain[Product_ID], Dim_Supply_Chain[Base_Shipping_Cost_USD], 2500)</f>
        <v>2109</v>
      </c>
      <c r="J458" s="2">
        <f>_xlfn.XLOOKUP(Fact_Sales_Orders[[#This Row],[Clean_Order_Date]], Dim_FX_Rates[Date], Dim_FX_Rates[Baseline_Rate], 1.05, -1)</f>
        <v>0.72589999999999999</v>
      </c>
      <c r="K458" s="2">
        <f>Fact_Sales_Orders[[#This Row],[Total_Base_COGS_EUR]] * Fact_Sales_Orders[[#This Row],[Order_FX_Rate]]</f>
        <v>2419267.9056000002</v>
      </c>
      <c r="L458" s="3">
        <f>Fact_Sales_Orders[[#This Row],[Base_Shipping_USD]] * Fact_Sales_Orders[[#This Row],[Quantity_Sold]]</f>
        <v>1839048</v>
      </c>
      <c r="M458" s="3">
        <f>Fact_Sales_Orders[[#This Row],[Base_Revenue_USD]] - Fact_Sales_Orders[[#This Row],[Total_COGS_USD]] - Fact_Sales_Orders[[#This Row],[Total_Freight_USD]]</f>
        <v>3108570.6143999994</v>
      </c>
      <c r="N458" s="6">
        <f>IFERROR(Fact_Sales_Orders[[#This Row],[Net_Profit_USD]] / Fact_Sales_Orders[[#This Row],[Base_Revenue_USD]], 0)</f>
        <v>0.42196531817894756</v>
      </c>
    </row>
    <row r="459" spans="1:14" x14ac:dyDescent="0.3">
      <c r="A459" t="s">
        <v>497</v>
      </c>
      <c r="B459" s="1">
        <v>45666</v>
      </c>
      <c r="C459" s="4" t="s">
        <v>7</v>
      </c>
      <c r="D459" t="s">
        <v>92</v>
      </c>
      <c r="E459" s="3">
        <v>972</v>
      </c>
      <c r="F459" s="3">
        <v>6875207.04</v>
      </c>
      <c r="G459" s="3">
        <f>_xlfn.XLOOKUP(
D459,
Dim_Products_COGS[Product_ID],
Dim_Products_COGS[Base_COGS_EUR],
0
)</f>
        <v>3211</v>
      </c>
      <c r="H459" s="3">
        <f>Fact_Sales_Orders[[#This Row],[Unit_COGS_EUR]] * Fact_Sales_Orders[[#This Row],[Quantity_Sold]]</f>
        <v>3121092</v>
      </c>
      <c r="I459" s="3">
        <f>_xlfn.XLOOKUP(Fact_Sales_Orders[[#This Row],[Product_ID]], Dim_Supply_Chain[Product_ID], Dim_Supply_Chain[Base_Shipping_Cost_USD], 2500)</f>
        <v>2109</v>
      </c>
      <c r="J459" s="2">
        <f>_xlfn.XLOOKUP(Fact_Sales_Orders[[#This Row],[Clean_Order_Date]], Dim_FX_Rates[Date], Dim_FX_Rates[Baseline_Rate], 1.05, -1)</f>
        <v>1.0777000000000001</v>
      </c>
      <c r="K459" s="2">
        <f>Fact_Sales_Orders[[#This Row],[Total_Base_COGS_EUR]] * Fact_Sales_Orders[[#This Row],[Order_FX_Rate]]</f>
        <v>3363600.8484000005</v>
      </c>
      <c r="L459" s="3">
        <f>Fact_Sales_Orders[[#This Row],[Base_Shipping_USD]] * Fact_Sales_Orders[[#This Row],[Quantity_Sold]]</f>
        <v>2049948</v>
      </c>
      <c r="M459" s="3">
        <f>Fact_Sales_Orders[[#This Row],[Base_Revenue_USD]] - Fact_Sales_Orders[[#This Row],[Total_COGS_USD]] - Fact_Sales_Orders[[#This Row],[Total_Freight_USD]]</f>
        <v>1461658.1915999996</v>
      </c>
      <c r="N459" s="6">
        <f>IFERROR(Fact_Sales_Orders[[#This Row],[Net_Profit_USD]] / Fact_Sales_Orders[[#This Row],[Base_Revenue_USD]], 0)</f>
        <v>0.21259842548683444</v>
      </c>
    </row>
    <row r="460" spans="1:14" x14ac:dyDescent="0.3">
      <c r="A460" t="s">
        <v>498</v>
      </c>
      <c r="B460" s="1">
        <v>45766</v>
      </c>
      <c r="C460" s="4" t="s">
        <v>7</v>
      </c>
      <c r="D460" t="s">
        <v>45</v>
      </c>
      <c r="E460" s="3">
        <v>57</v>
      </c>
      <c r="F460" s="3">
        <v>507971.78</v>
      </c>
      <c r="G460" s="3">
        <f>_xlfn.XLOOKUP(
D460,
Dim_Products_COGS[Product_ID],
Dim_Products_COGS[Base_COGS_EUR],
0
)</f>
        <v>4853</v>
      </c>
      <c r="H460" s="3">
        <f>Fact_Sales_Orders[[#This Row],[Unit_COGS_EUR]] * Fact_Sales_Orders[[#This Row],[Quantity_Sold]]</f>
        <v>276621</v>
      </c>
      <c r="I460" s="3">
        <f>_xlfn.XLOOKUP(Fact_Sales_Orders[[#This Row],[Product_ID]], Dim_Supply_Chain[Product_ID], Dim_Supply_Chain[Base_Shipping_Cost_USD], 2500)</f>
        <v>1974</v>
      </c>
      <c r="J460" s="2">
        <f>_xlfn.XLOOKUP(Fact_Sales_Orders[[#This Row],[Clean_Order_Date]], Dim_FX_Rates[Date], Dim_FX_Rates[Baseline_Rate], 1.05, -1)</f>
        <v>1.0345</v>
      </c>
      <c r="K460" s="2">
        <f>Fact_Sales_Orders[[#This Row],[Total_Base_COGS_EUR]] * Fact_Sales_Orders[[#This Row],[Order_FX_Rate]]</f>
        <v>286164.42449999996</v>
      </c>
      <c r="L460" s="3">
        <f>Fact_Sales_Orders[[#This Row],[Base_Shipping_USD]] * Fact_Sales_Orders[[#This Row],[Quantity_Sold]]</f>
        <v>112518</v>
      </c>
      <c r="M460" s="3">
        <f>Fact_Sales_Orders[[#This Row],[Base_Revenue_USD]] - Fact_Sales_Orders[[#This Row],[Total_COGS_USD]] - Fact_Sales_Orders[[#This Row],[Total_Freight_USD]]</f>
        <v>109289.35550000006</v>
      </c>
      <c r="N460" s="6">
        <f>IFERROR(Fact_Sales_Orders[[#This Row],[Net_Profit_USD]] / Fact_Sales_Orders[[#This Row],[Base_Revenue_USD]], 0)</f>
        <v>0.21514847832688669</v>
      </c>
    </row>
    <row r="461" spans="1:14" x14ac:dyDescent="0.3">
      <c r="A461" t="s">
        <v>499</v>
      </c>
      <c r="B461" s="1">
        <v>46006</v>
      </c>
      <c r="C461" s="4" t="s">
        <v>7</v>
      </c>
      <c r="D461" t="s">
        <v>172</v>
      </c>
      <c r="E461" s="3">
        <v>800</v>
      </c>
      <c r="F461" s="3">
        <v>6871492.4000000004</v>
      </c>
      <c r="G461" s="3">
        <f>_xlfn.XLOOKUP(
D461,
Dim_Products_COGS[Product_ID],
Dim_Products_COGS[Base_COGS_EUR],
0
)</f>
        <v>3677</v>
      </c>
      <c r="H461" s="3">
        <f>Fact_Sales_Orders[[#This Row],[Unit_COGS_EUR]] * Fact_Sales_Orders[[#This Row],[Quantity_Sold]]</f>
        <v>2941600</v>
      </c>
      <c r="I461" s="3">
        <f>_xlfn.XLOOKUP(Fact_Sales_Orders[[#This Row],[Product_ID]], Dim_Supply_Chain[Product_ID], Dim_Supply_Chain[Base_Shipping_Cost_USD], 2500)</f>
        <v>263</v>
      </c>
      <c r="J461" s="2">
        <f>_xlfn.XLOOKUP(Fact_Sales_Orders[[#This Row],[Clean_Order_Date]], Dim_FX_Rates[Date], Dim_FX_Rates[Baseline_Rate], 1.05, -1)</f>
        <v>1.1209</v>
      </c>
      <c r="K461" s="2">
        <f>Fact_Sales_Orders[[#This Row],[Total_Base_COGS_EUR]] * Fact_Sales_Orders[[#This Row],[Order_FX_Rate]]</f>
        <v>3297239.44</v>
      </c>
      <c r="L461" s="3">
        <f>Fact_Sales_Orders[[#This Row],[Base_Shipping_USD]] * Fact_Sales_Orders[[#This Row],[Quantity_Sold]]</f>
        <v>210400</v>
      </c>
      <c r="M461" s="3">
        <f>Fact_Sales_Orders[[#This Row],[Base_Revenue_USD]] - Fact_Sales_Orders[[#This Row],[Total_COGS_USD]] - Fact_Sales_Orders[[#This Row],[Total_Freight_USD]]</f>
        <v>3363852.9600000004</v>
      </c>
      <c r="N461" s="6">
        <f>IFERROR(Fact_Sales_Orders[[#This Row],[Net_Profit_USD]] / Fact_Sales_Orders[[#This Row],[Base_Revenue_USD]], 0)</f>
        <v>0.48953746350647209</v>
      </c>
    </row>
    <row r="462" spans="1:14" x14ac:dyDescent="0.3">
      <c r="A462" t="s">
        <v>500</v>
      </c>
      <c r="B462" s="1">
        <v>45828</v>
      </c>
      <c r="C462" s="4" t="s">
        <v>7</v>
      </c>
      <c r="D462" t="s">
        <v>92</v>
      </c>
      <c r="E462" s="3">
        <v>892</v>
      </c>
      <c r="F462" s="3">
        <v>6858069.21</v>
      </c>
      <c r="G462" s="3">
        <f>_xlfn.XLOOKUP(
D462,
Dim_Products_COGS[Product_ID],
Dim_Products_COGS[Base_COGS_EUR],
0
)</f>
        <v>3211</v>
      </c>
      <c r="H462" s="3">
        <f>Fact_Sales_Orders[[#This Row],[Unit_COGS_EUR]] * Fact_Sales_Orders[[#This Row],[Quantity_Sold]]</f>
        <v>2864212</v>
      </c>
      <c r="I462" s="3">
        <f>_xlfn.XLOOKUP(Fact_Sales_Orders[[#This Row],[Product_ID]], Dim_Supply_Chain[Product_ID], Dim_Supply_Chain[Base_Shipping_Cost_USD], 2500)</f>
        <v>2109</v>
      </c>
      <c r="J462" s="2">
        <f>_xlfn.XLOOKUP(Fact_Sales_Orders[[#This Row],[Clean_Order_Date]], Dim_FX_Rates[Date], Dim_FX_Rates[Baseline_Rate], 1.05, -1)</f>
        <v>0.76</v>
      </c>
      <c r="K462" s="2">
        <f>Fact_Sales_Orders[[#This Row],[Total_Base_COGS_EUR]] * Fact_Sales_Orders[[#This Row],[Order_FX_Rate]]</f>
        <v>2176801.12</v>
      </c>
      <c r="L462" s="3">
        <f>Fact_Sales_Orders[[#This Row],[Base_Shipping_USD]] * Fact_Sales_Orders[[#This Row],[Quantity_Sold]]</f>
        <v>1881228</v>
      </c>
      <c r="M462" s="3">
        <f>Fact_Sales_Orders[[#This Row],[Base_Revenue_USD]] - Fact_Sales_Orders[[#This Row],[Total_COGS_USD]] - Fact_Sales_Orders[[#This Row],[Total_Freight_USD]]</f>
        <v>2800040.09</v>
      </c>
      <c r="N462" s="6">
        <f>IFERROR(Fact_Sales_Orders[[#This Row],[Net_Profit_USD]] / Fact_Sales_Orders[[#This Row],[Base_Revenue_USD]], 0)</f>
        <v>0.40828402342705433</v>
      </c>
    </row>
    <row r="463" spans="1:14" x14ac:dyDescent="0.3">
      <c r="A463" t="s">
        <v>501</v>
      </c>
      <c r="B463" s="1">
        <v>46077</v>
      </c>
      <c r="C463" s="4" t="s">
        <v>7</v>
      </c>
      <c r="D463" t="s">
        <v>63</v>
      </c>
      <c r="E463" s="3">
        <v>658</v>
      </c>
      <c r="F463" s="3">
        <v>6226104.75</v>
      </c>
      <c r="G463" s="3">
        <f>_xlfn.XLOOKUP(
D463,
Dim_Products_COGS[Product_ID],
Dim_Products_COGS[Base_COGS_EUR],
0
)</f>
        <v>3822</v>
      </c>
      <c r="H463" s="3">
        <f>Fact_Sales_Orders[[#This Row],[Unit_COGS_EUR]] * Fact_Sales_Orders[[#This Row],[Quantity_Sold]]</f>
        <v>2514876</v>
      </c>
      <c r="I463" s="3">
        <f>_xlfn.XLOOKUP(Fact_Sales_Orders[[#This Row],[Product_ID]], Dim_Supply_Chain[Product_ID], Dim_Supply_Chain[Base_Shipping_Cost_USD], 2500)</f>
        <v>2109</v>
      </c>
      <c r="J463" s="2">
        <f>_xlfn.XLOOKUP(Fact_Sales_Orders[[#This Row],[Clean_Order_Date]], Dim_FX_Rates[Date], Dim_FX_Rates[Baseline_Rate], 1.05, -1)</f>
        <v>1.0150999999999999</v>
      </c>
      <c r="K463" s="2">
        <f>Fact_Sales_Orders[[#This Row],[Total_Base_COGS_EUR]] * Fact_Sales_Orders[[#This Row],[Order_FX_Rate]]</f>
        <v>2552850.6275999998</v>
      </c>
      <c r="L463" s="3">
        <f>Fact_Sales_Orders[[#This Row],[Base_Shipping_USD]] * Fact_Sales_Orders[[#This Row],[Quantity_Sold]]</f>
        <v>1387722</v>
      </c>
      <c r="M463" s="3">
        <f>Fact_Sales_Orders[[#This Row],[Base_Revenue_USD]] - Fact_Sales_Orders[[#This Row],[Total_COGS_USD]] - Fact_Sales_Orders[[#This Row],[Total_Freight_USD]]</f>
        <v>2285532.1224000002</v>
      </c>
      <c r="N463" s="6">
        <f>IFERROR(Fact_Sales_Orders[[#This Row],[Net_Profit_USD]] / Fact_Sales_Orders[[#This Row],[Base_Revenue_USD]], 0)</f>
        <v>0.36708860743147637</v>
      </c>
    </row>
    <row r="464" spans="1:14" x14ac:dyDescent="0.3">
      <c r="A464" t="s">
        <v>502</v>
      </c>
      <c r="B464" s="1">
        <v>45956</v>
      </c>
      <c r="C464" s="4" t="s">
        <v>7</v>
      </c>
      <c r="D464" t="s">
        <v>14</v>
      </c>
      <c r="E464" s="3">
        <v>47</v>
      </c>
      <c r="F464" s="3">
        <v>377408.41</v>
      </c>
      <c r="G464" s="3">
        <f>_xlfn.XLOOKUP(
D464,
Dim_Products_COGS[Product_ID],
Dim_Products_COGS[Base_COGS_EUR],
0
)</f>
        <v>2401</v>
      </c>
      <c r="H464" s="3">
        <f>Fact_Sales_Orders[[#This Row],[Unit_COGS_EUR]] * Fact_Sales_Orders[[#This Row],[Quantity_Sold]]</f>
        <v>112847</v>
      </c>
      <c r="I464" s="3">
        <f>_xlfn.XLOOKUP(Fact_Sales_Orders[[#This Row],[Product_ID]], Dim_Supply_Chain[Product_ID], Dim_Supply_Chain[Base_Shipping_Cost_USD], 2500)</f>
        <v>2109</v>
      </c>
      <c r="J464" s="2">
        <f>_xlfn.XLOOKUP(Fact_Sales_Orders[[#This Row],[Clean_Order_Date]], Dim_FX_Rates[Date], Dim_FX_Rates[Baseline_Rate], 1.05, -1)</f>
        <v>1.1609</v>
      </c>
      <c r="K464" s="2">
        <f>Fact_Sales_Orders[[#This Row],[Total_Base_COGS_EUR]] * Fact_Sales_Orders[[#This Row],[Order_FX_Rate]]</f>
        <v>131004.08230000001</v>
      </c>
      <c r="L464" s="3">
        <f>Fact_Sales_Orders[[#This Row],[Base_Shipping_USD]] * Fact_Sales_Orders[[#This Row],[Quantity_Sold]]</f>
        <v>99123</v>
      </c>
      <c r="M464" s="3">
        <f>Fact_Sales_Orders[[#This Row],[Base_Revenue_USD]] - Fact_Sales_Orders[[#This Row],[Total_COGS_USD]] - Fact_Sales_Orders[[#This Row],[Total_Freight_USD]]</f>
        <v>147281.32769999997</v>
      </c>
      <c r="N464" s="6">
        <f>IFERROR(Fact_Sales_Orders[[#This Row],[Net_Profit_USD]] / Fact_Sales_Orders[[#This Row],[Base_Revenue_USD]], 0)</f>
        <v>0.39024389440606261</v>
      </c>
    </row>
    <row r="465" spans="1:14" x14ac:dyDescent="0.3">
      <c r="A465" t="s">
        <v>503</v>
      </c>
      <c r="B465" s="1">
        <v>46043</v>
      </c>
      <c r="C465" s="4" t="s">
        <v>7</v>
      </c>
      <c r="D465" t="s">
        <v>27</v>
      </c>
      <c r="E465" s="3">
        <v>20</v>
      </c>
      <c r="F465" s="3">
        <v>178817.3</v>
      </c>
      <c r="G465" s="3">
        <f>_xlfn.XLOOKUP(
D465,
Dim_Products_COGS[Product_ID],
Dim_Products_COGS[Base_COGS_EUR],
0
)</f>
        <v>3506</v>
      </c>
      <c r="H465" s="3">
        <f>Fact_Sales_Orders[[#This Row],[Unit_COGS_EUR]] * Fact_Sales_Orders[[#This Row],[Quantity_Sold]]</f>
        <v>70120</v>
      </c>
      <c r="I465" s="3">
        <f>_xlfn.XLOOKUP(Fact_Sales_Orders[[#This Row],[Product_ID]], Dim_Supply_Chain[Product_ID], Dim_Supply_Chain[Base_Shipping_Cost_USD], 2500)</f>
        <v>2109</v>
      </c>
      <c r="J465" s="2">
        <f>_xlfn.XLOOKUP(Fact_Sales_Orders[[#This Row],[Clean_Order_Date]], Dim_FX_Rates[Date], Dim_FX_Rates[Baseline_Rate], 1.05, -1)</f>
        <v>1.3304</v>
      </c>
      <c r="K465" s="2">
        <f>Fact_Sales_Orders[[#This Row],[Total_Base_COGS_EUR]] * Fact_Sales_Orders[[#This Row],[Order_FX_Rate]]</f>
        <v>93287.648000000001</v>
      </c>
      <c r="L465" s="3">
        <f>Fact_Sales_Orders[[#This Row],[Base_Shipping_USD]] * Fact_Sales_Orders[[#This Row],[Quantity_Sold]]</f>
        <v>42180</v>
      </c>
      <c r="M465" s="3">
        <f>Fact_Sales_Orders[[#This Row],[Base_Revenue_USD]] - Fact_Sales_Orders[[#This Row],[Total_COGS_USD]] - Fact_Sales_Orders[[#This Row],[Total_Freight_USD]]</f>
        <v>43349.651999999987</v>
      </c>
      <c r="N465" s="6">
        <f>IFERROR(Fact_Sales_Orders[[#This Row],[Net_Profit_USD]] / Fact_Sales_Orders[[#This Row],[Base_Revenue_USD]], 0)</f>
        <v>0.24242426208202444</v>
      </c>
    </row>
    <row r="466" spans="1:14" x14ac:dyDescent="0.3">
      <c r="A466" t="s">
        <v>504</v>
      </c>
      <c r="B466" s="1">
        <v>45817</v>
      </c>
      <c r="C466" s="4" t="s">
        <v>7</v>
      </c>
      <c r="D466" t="s">
        <v>92</v>
      </c>
      <c r="E466" s="3">
        <v>221</v>
      </c>
      <c r="F466" s="3">
        <v>1757185.44</v>
      </c>
      <c r="G466" s="3">
        <f>_xlfn.XLOOKUP(
D466,
Dim_Products_COGS[Product_ID],
Dim_Products_COGS[Base_COGS_EUR],
0
)</f>
        <v>3211</v>
      </c>
      <c r="H466" s="3">
        <f>Fact_Sales_Orders[[#This Row],[Unit_COGS_EUR]] * Fact_Sales_Orders[[#This Row],[Quantity_Sold]]</f>
        <v>709631</v>
      </c>
      <c r="I466" s="3">
        <f>_xlfn.XLOOKUP(Fact_Sales_Orders[[#This Row],[Product_ID]], Dim_Supply_Chain[Product_ID], Dim_Supply_Chain[Base_Shipping_Cost_USD], 2500)</f>
        <v>2109</v>
      </c>
      <c r="J466" s="2">
        <f>_xlfn.XLOOKUP(Fact_Sales_Orders[[#This Row],[Clean_Order_Date]], Dim_FX_Rates[Date], Dim_FX_Rates[Baseline_Rate], 1.05, -1)</f>
        <v>0.80840000000000001</v>
      </c>
      <c r="K466" s="2">
        <f>Fact_Sales_Orders[[#This Row],[Total_Base_COGS_EUR]] * Fact_Sales_Orders[[#This Row],[Order_FX_Rate]]</f>
        <v>573665.70039999997</v>
      </c>
      <c r="L466" s="3">
        <f>Fact_Sales_Orders[[#This Row],[Base_Shipping_USD]] * Fact_Sales_Orders[[#This Row],[Quantity_Sold]]</f>
        <v>466089</v>
      </c>
      <c r="M466" s="3">
        <f>Fact_Sales_Orders[[#This Row],[Base_Revenue_USD]] - Fact_Sales_Orders[[#This Row],[Total_COGS_USD]] - Fact_Sales_Orders[[#This Row],[Total_Freight_USD]]</f>
        <v>717430.73959999997</v>
      </c>
      <c r="N466" s="6">
        <f>IFERROR(Fact_Sales_Orders[[#This Row],[Net_Profit_USD]] / Fact_Sales_Orders[[#This Row],[Base_Revenue_USD]], 0)</f>
        <v>0.40828402243077999</v>
      </c>
    </row>
    <row r="467" spans="1:14" x14ac:dyDescent="0.3">
      <c r="A467" t="s">
        <v>505</v>
      </c>
      <c r="B467" s="1">
        <v>45901</v>
      </c>
      <c r="C467" s="4" t="s">
        <v>7</v>
      </c>
      <c r="D467" t="s">
        <v>21</v>
      </c>
      <c r="E467" s="3">
        <v>723</v>
      </c>
      <c r="F467" s="3">
        <v>3221155.48</v>
      </c>
      <c r="G467" s="3">
        <f>_xlfn.XLOOKUP(
D467,
Dim_Products_COGS[Product_ID],
Dim_Products_COGS[Base_COGS_EUR],
0
)</f>
        <v>545</v>
      </c>
      <c r="H467" s="3">
        <f>Fact_Sales_Orders[[#This Row],[Unit_COGS_EUR]] * Fact_Sales_Orders[[#This Row],[Quantity_Sold]]</f>
        <v>394035</v>
      </c>
      <c r="I467" s="3">
        <f>_xlfn.XLOOKUP(Fact_Sales_Orders[[#This Row],[Product_ID]], Dim_Supply_Chain[Product_ID], Dim_Supply_Chain[Base_Shipping_Cost_USD], 2500)</f>
        <v>2109</v>
      </c>
      <c r="J467" s="2">
        <f>_xlfn.XLOOKUP(Fact_Sales_Orders[[#This Row],[Clean_Order_Date]], Dim_FX_Rates[Date], Dim_FX_Rates[Baseline_Rate], 1.05, -1)</f>
        <v>0.69720000000000004</v>
      </c>
      <c r="K467" s="2">
        <f>Fact_Sales_Orders[[#This Row],[Total_Base_COGS_EUR]] * Fact_Sales_Orders[[#This Row],[Order_FX_Rate]]</f>
        <v>274721.20199999999</v>
      </c>
      <c r="L467" s="3">
        <f>Fact_Sales_Orders[[#This Row],[Base_Shipping_USD]] * Fact_Sales_Orders[[#This Row],[Quantity_Sold]]</f>
        <v>1524807</v>
      </c>
      <c r="M467" s="3">
        <f>Fact_Sales_Orders[[#This Row],[Base_Revenue_USD]] - Fact_Sales_Orders[[#This Row],[Total_COGS_USD]] - Fact_Sales_Orders[[#This Row],[Total_Freight_USD]]</f>
        <v>1421627.2779999999</v>
      </c>
      <c r="N467" s="6">
        <f>IFERROR(Fact_Sales_Orders[[#This Row],[Net_Profit_USD]] / Fact_Sales_Orders[[#This Row],[Base_Revenue_USD]], 0)</f>
        <v>0.44134078184887865</v>
      </c>
    </row>
    <row r="468" spans="1:14" x14ac:dyDescent="0.3">
      <c r="A468" t="s">
        <v>506</v>
      </c>
      <c r="B468" s="1">
        <v>45944</v>
      </c>
      <c r="C468" s="4" t="s">
        <v>7</v>
      </c>
      <c r="D468" t="s">
        <v>19</v>
      </c>
      <c r="E468" s="3">
        <v>826</v>
      </c>
      <c r="F468" s="3">
        <v>2499507.5299999998</v>
      </c>
      <c r="G468" s="3">
        <f>_xlfn.XLOOKUP(
D468,
Dim_Products_COGS[Product_ID],
Dim_Products_COGS[Base_COGS_EUR],
0
)</f>
        <v>374</v>
      </c>
      <c r="H468" s="3">
        <f>Fact_Sales_Orders[[#This Row],[Unit_COGS_EUR]] * Fact_Sales_Orders[[#This Row],[Quantity_Sold]]</f>
        <v>308924</v>
      </c>
      <c r="I468" s="3">
        <f>_xlfn.XLOOKUP(Fact_Sales_Orders[[#This Row],[Product_ID]], Dim_Supply_Chain[Product_ID], Dim_Supply_Chain[Base_Shipping_Cost_USD], 2500)</f>
        <v>1165</v>
      </c>
      <c r="J468" s="2">
        <f>_xlfn.XLOOKUP(Fact_Sales_Orders[[#This Row],[Clean_Order_Date]], Dim_FX_Rates[Date], Dim_FX_Rates[Baseline_Rate], 1.05, -1)</f>
        <v>0.78239999999999998</v>
      </c>
      <c r="K468" s="2">
        <f>Fact_Sales_Orders[[#This Row],[Total_Base_COGS_EUR]] * Fact_Sales_Orders[[#This Row],[Order_FX_Rate]]</f>
        <v>241702.13759999999</v>
      </c>
      <c r="L468" s="3">
        <f>Fact_Sales_Orders[[#This Row],[Base_Shipping_USD]] * Fact_Sales_Orders[[#This Row],[Quantity_Sold]]</f>
        <v>962290</v>
      </c>
      <c r="M468" s="3">
        <f>Fact_Sales_Orders[[#This Row],[Base_Revenue_USD]] - Fact_Sales_Orders[[#This Row],[Total_COGS_USD]] - Fact_Sales_Orders[[#This Row],[Total_Freight_USD]]</f>
        <v>1295515.3923999998</v>
      </c>
      <c r="N468" s="6">
        <f>IFERROR(Fact_Sales_Orders[[#This Row],[Net_Profit_USD]] / Fact_Sales_Orders[[#This Row],[Base_Revenue_USD]], 0)</f>
        <v>0.51830825746702192</v>
      </c>
    </row>
    <row r="469" spans="1:14" x14ac:dyDescent="0.3">
      <c r="A469" t="s">
        <v>507</v>
      </c>
      <c r="B469" s="1">
        <v>45753</v>
      </c>
      <c r="C469" s="4" t="s">
        <v>7</v>
      </c>
      <c r="D469" t="s">
        <v>109</v>
      </c>
      <c r="E469" s="3">
        <v>765</v>
      </c>
      <c r="F469" s="3">
        <v>4950889.8099999996</v>
      </c>
      <c r="G469" s="3">
        <f>_xlfn.XLOOKUP(
D469,
Dim_Products_COGS[Product_ID],
Dim_Products_COGS[Base_COGS_EUR],
0
)</f>
        <v>3051</v>
      </c>
      <c r="H469" s="3">
        <f>Fact_Sales_Orders[[#This Row],[Unit_COGS_EUR]] * Fact_Sales_Orders[[#This Row],[Quantity_Sold]]</f>
        <v>2334015</v>
      </c>
      <c r="I469" s="3">
        <f>_xlfn.XLOOKUP(Fact_Sales_Orders[[#This Row],[Product_ID]], Dim_Supply_Chain[Product_ID], Dim_Supply_Chain[Base_Shipping_Cost_USD], 2500)</f>
        <v>4042</v>
      </c>
      <c r="J469" s="2">
        <f>_xlfn.XLOOKUP(Fact_Sales_Orders[[#This Row],[Clean_Order_Date]], Dim_FX_Rates[Date], Dim_FX_Rates[Baseline_Rate], 1.05, -1)</f>
        <v>0.78180000000000005</v>
      </c>
      <c r="K469" s="2">
        <f>Fact_Sales_Orders[[#This Row],[Total_Base_COGS_EUR]] * Fact_Sales_Orders[[#This Row],[Order_FX_Rate]]</f>
        <v>1824732.9270000001</v>
      </c>
      <c r="L469" s="3">
        <f>Fact_Sales_Orders[[#This Row],[Base_Shipping_USD]] * Fact_Sales_Orders[[#This Row],[Quantity_Sold]]</f>
        <v>3092130</v>
      </c>
      <c r="M469" s="3">
        <f>Fact_Sales_Orders[[#This Row],[Base_Revenue_USD]] - Fact_Sales_Orders[[#This Row],[Total_COGS_USD]] - Fact_Sales_Orders[[#This Row],[Total_Freight_USD]]</f>
        <v>34026.882999999449</v>
      </c>
      <c r="N469" s="6">
        <f>IFERROR(Fact_Sales_Orders[[#This Row],[Net_Profit_USD]] / Fact_Sales_Orders[[#This Row],[Base_Revenue_USD]], 0)</f>
        <v>6.8728823112303222E-3</v>
      </c>
    </row>
    <row r="470" spans="1:14" x14ac:dyDescent="0.3">
      <c r="A470" t="s">
        <v>508</v>
      </c>
      <c r="B470" s="1">
        <v>45888</v>
      </c>
      <c r="C470" s="4" t="s">
        <v>7</v>
      </c>
      <c r="D470" t="s">
        <v>17</v>
      </c>
      <c r="E470" s="3">
        <v>14</v>
      </c>
      <c r="F470" s="3">
        <v>138918.07999999999</v>
      </c>
      <c r="G470" s="3">
        <f>_xlfn.XLOOKUP(
D470,
Dim_Products_COGS[Product_ID],
Dim_Products_COGS[Base_COGS_EUR],
0
)</f>
        <v>4299</v>
      </c>
      <c r="H470" s="3">
        <f>Fact_Sales_Orders[[#This Row],[Unit_COGS_EUR]] * Fact_Sales_Orders[[#This Row],[Quantity_Sold]]</f>
        <v>60186</v>
      </c>
      <c r="I470" s="3">
        <f>_xlfn.XLOOKUP(Fact_Sales_Orders[[#This Row],[Product_ID]], Dim_Supply_Chain[Product_ID], Dim_Supply_Chain[Base_Shipping_Cost_USD], 2500)</f>
        <v>2109</v>
      </c>
      <c r="J470" s="2">
        <f>_xlfn.XLOOKUP(Fact_Sales_Orders[[#This Row],[Clean_Order_Date]], Dim_FX_Rates[Date], Dim_FX_Rates[Baseline_Rate], 1.05, -1)</f>
        <v>1.1123000000000001</v>
      </c>
      <c r="K470" s="2">
        <f>Fact_Sales_Orders[[#This Row],[Total_Base_COGS_EUR]] * Fact_Sales_Orders[[#This Row],[Order_FX_Rate]]</f>
        <v>66944.887799999997</v>
      </c>
      <c r="L470" s="3">
        <f>Fact_Sales_Orders[[#This Row],[Base_Shipping_USD]] * Fact_Sales_Orders[[#This Row],[Quantity_Sold]]</f>
        <v>29526</v>
      </c>
      <c r="M470" s="3">
        <f>Fact_Sales_Orders[[#This Row],[Base_Revenue_USD]] - Fact_Sales_Orders[[#This Row],[Total_COGS_USD]] - Fact_Sales_Orders[[#This Row],[Total_Freight_USD]]</f>
        <v>42447.19219999999</v>
      </c>
      <c r="N470" s="6">
        <f>IFERROR(Fact_Sales_Orders[[#This Row],[Net_Profit_USD]] / Fact_Sales_Orders[[#This Row],[Base_Revenue_USD]], 0)</f>
        <v>0.3055555633939081</v>
      </c>
    </row>
    <row r="471" spans="1:14" x14ac:dyDescent="0.3">
      <c r="A471" t="s">
        <v>509</v>
      </c>
      <c r="B471" s="1">
        <v>45824</v>
      </c>
      <c r="C471" s="4" t="s">
        <v>7</v>
      </c>
      <c r="D471" t="s">
        <v>27</v>
      </c>
      <c r="E471" s="3">
        <v>278</v>
      </c>
      <c r="F471" s="3">
        <v>1948270.57</v>
      </c>
      <c r="G471" s="3">
        <f>_xlfn.XLOOKUP(
D471,
Dim_Products_COGS[Product_ID],
Dim_Products_COGS[Base_COGS_EUR],
0
)</f>
        <v>3506</v>
      </c>
      <c r="H471" s="3">
        <f>Fact_Sales_Orders[[#This Row],[Unit_COGS_EUR]] * Fact_Sales_Orders[[#This Row],[Quantity_Sold]]</f>
        <v>974668</v>
      </c>
      <c r="I471" s="3">
        <f>_xlfn.XLOOKUP(Fact_Sales_Orders[[#This Row],[Product_ID]], Dim_Supply_Chain[Product_ID], Dim_Supply_Chain[Base_Shipping_Cost_USD], 2500)</f>
        <v>2109</v>
      </c>
      <c r="J471" s="2">
        <f>_xlfn.XLOOKUP(Fact_Sales_Orders[[#This Row],[Clean_Order_Date]], Dim_FX_Rates[Date], Dim_FX_Rates[Baseline_Rate], 1.05, -1)</f>
        <v>0.94799999999999995</v>
      </c>
      <c r="K471" s="2">
        <f>Fact_Sales_Orders[[#This Row],[Total_Base_COGS_EUR]] * Fact_Sales_Orders[[#This Row],[Order_FX_Rate]]</f>
        <v>923985.26399999997</v>
      </c>
      <c r="L471" s="3">
        <f>Fact_Sales_Orders[[#This Row],[Base_Shipping_USD]] * Fact_Sales_Orders[[#This Row],[Quantity_Sold]]</f>
        <v>586302</v>
      </c>
      <c r="M471" s="3">
        <f>Fact_Sales_Orders[[#This Row],[Base_Revenue_USD]] - Fact_Sales_Orders[[#This Row],[Total_COGS_USD]] - Fact_Sales_Orders[[#This Row],[Total_Freight_USD]]</f>
        <v>437983.3060000001</v>
      </c>
      <c r="N471" s="6">
        <f>IFERROR(Fact_Sales_Orders[[#This Row],[Net_Profit_USD]] / Fact_Sales_Orders[[#This Row],[Base_Revenue_USD]], 0)</f>
        <v>0.22480620132757026</v>
      </c>
    </row>
    <row r="472" spans="1:14" x14ac:dyDescent="0.3">
      <c r="A472" t="s">
        <v>510</v>
      </c>
      <c r="B472" s="1">
        <v>45928</v>
      </c>
      <c r="C472" s="4" t="s">
        <v>7</v>
      </c>
      <c r="D472" t="s">
        <v>31</v>
      </c>
      <c r="E472" s="3">
        <v>411</v>
      </c>
      <c r="F472" s="3">
        <v>2845232.9</v>
      </c>
      <c r="G472" s="3">
        <f>_xlfn.XLOOKUP(
D472,
Dim_Products_COGS[Product_ID],
Dim_Products_COGS[Base_COGS_EUR],
0
)</f>
        <v>1536</v>
      </c>
      <c r="H472" s="3">
        <f>Fact_Sales_Orders[[#This Row],[Unit_COGS_EUR]] * Fact_Sales_Orders[[#This Row],[Quantity_Sold]]</f>
        <v>631296</v>
      </c>
      <c r="I472" s="3">
        <f>_xlfn.XLOOKUP(Fact_Sales_Orders[[#This Row],[Product_ID]], Dim_Supply_Chain[Product_ID], Dim_Supply_Chain[Base_Shipping_Cost_USD], 2500)</f>
        <v>2109</v>
      </c>
      <c r="J472" s="2">
        <f>_xlfn.XLOOKUP(Fact_Sales_Orders[[#This Row],[Clean_Order_Date]], Dim_FX_Rates[Date], Dim_FX_Rates[Baseline_Rate], 1.05, -1)</f>
        <v>1.2938000000000001</v>
      </c>
      <c r="K472" s="2">
        <f>Fact_Sales_Orders[[#This Row],[Total_Base_COGS_EUR]] * Fact_Sales_Orders[[#This Row],[Order_FX_Rate]]</f>
        <v>816770.7648</v>
      </c>
      <c r="L472" s="3">
        <f>Fact_Sales_Orders[[#This Row],[Base_Shipping_USD]] * Fact_Sales_Orders[[#This Row],[Quantity_Sold]]</f>
        <v>866799</v>
      </c>
      <c r="M472" s="3">
        <f>Fact_Sales_Orders[[#This Row],[Base_Revenue_USD]] - Fact_Sales_Orders[[#This Row],[Total_COGS_USD]] - Fact_Sales_Orders[[#This Row],[Total_Freight_USD]]</f>
        <v>1161663.1351999999</v>
      </c>
      <c r="N472" s="6">
        <f>IFERROR(Fact_Sales_Orders[[#This Row],[Net_Profit_USD]] / Fact_Sales_Orders[[#This Row],[Base_Revenue_USD]], 0)</f>
        <v>0.40828402314622469</v>
      </c>
    </row>
    <row r="473" spans="1:14" x14ac:dyDescent="0.3">
      <c r="A473" t="s">
        <v>511</v>
      </c>
      <c r="B473" s="1">
        <v>45699</v>
      </c>
      <c r="C473" s="4" t="s">
        <v>7</v>
      </c>
      <c r="D473" t="s">
        <v>54</v>
      </c>
      <c r="E473" s="3">
        <v>200</v>
      </c>
      <c r="F473" s="3">
        <v>2361759.06</v>
      </c>
      <c r="G473" s="3">
        <f>_xlfn.XLOOKUP(
D473,
Dim_Products_COGS[Product_ID],
Dim_Products_COGS[Base_COGS_EUR],
0
)</f>
        <v>2513</v>
      </c>
      <c r="H473" s="3">
        <f>Fact_Sales_Orders[[#This Row],[Unit_COGS_EUR]] * Fact_Sales_Orders[[#This Row],[Quantity_Sold]]</f>
        <v>502600</v>
      </c>
      <c r="I473" s="3">
        <f>_xlfn.XLOOKUP(Fact_Sales_Orders[[#This Row],[Product_ID]], Dim_Supply_Chain[Product_ID], Dim_Supply_Chain[Base_Shipping_Cost_USD], 2500)</f>
        <v>2109</v>
      </c>
      <c r="J473" s="2">
        <f>_xlfn.XLOOKUP(Fact_Sales_Orders[[#This Row],[Clean_Order_Date]], Dim_FX_Rates[Date], Dim_FX_Rates[Baseline_Rate], 1.05, -1)</f>
        <v>1.2751999999999999</v>
      </c>
      <c r="K473" s="2">
        <f>Fact_Sales_Orders[[#This Row],[Total_Base_COGS_EUR]] * Fact_Sales_Orders[[#This Row],[Order_FX_Rate]]</f>
        <v>640915.5199999999</v>
      </c>
      <c r="L473" s="3">
        <f>Fact_Sales_Orders[[#This Row],[Base_Shipping_USD]] * Fact_Sales_Orders[[#This Row],[Quantity_Sold]]</f>
        <v>421800</v>
      </c>
      <c r="M473" s="3">
        <f>Fact_Sales_Orders[[#This Row],[Base_Revenue_USD]] - Fact_Sales_Orders[[#This Row],[Total_COGS_USD]] - Fact_Sales_Orders[[#This Row],[Total_Freight_USD]]</f>
        <v>1299043.54</v>
      </c>
      <c r="N473" s="6">
        <f>IFERROR(Fact_Sales_Orders[[#This Row],[Net_Profit_USD]] / Fact_Sales_Orders[[#This Row],[Base_Revenue_USD]], 0)</f>
        <v>0.55003220353900117</v>
      </c>
    </row>
    <row r="474" spans="1:14" x14ac:dyDescent="0.3">
      <c r="A474" t="s">
        <v>512</v>
      </c>
      <c r="B474" s="1">
        <v>45916</v>
      </c>
      <c r="C474" s="4" t="s">
        <v>7</v>
      </c>
      <c r="D474" t="s">
        <v>86</v>
      </c>
      <c r="E474" s="3">
        <v>513</v>
      </c>
      <c r="F474" s="3">
        <v>5405649.1600000001</v>
      </c>
      <c r="G474" s="3">
        <f>_xlfn.XLOOKUP(
D474,
Dim_Products_COGS[Product_ID],
Dim_Products_COGS[Base_COGS_EUR],
0
)</f>
        <v>4978</v>
      </c>
      <c r="H474" s="3">
        <f>Fact_Sales_Orders[[#This Row],[Unit_COGS_EUR]] * Fact_Sales_Orders[[#This Row],[Quantity_Sold]]</f>
        <v>2553714</v>
      </c>
      <c r="I474" s="3">
        <f>_xlfn.XLOOKUP(Fact_Sales_Orders[[#This Row],[Product_ID]], Dim_Supply_Chain[Product_ID], Dim_Supply_Chain[Base_Shipping_Cost_USD], 2500)</f>
        <v>2640</v>
      </c>
      <c r="J474" s="2">
        <f>_xlfn.XLOOKUP(Fact_Sales_Orders[[#This Row],[Clean_Order_Date]], Dim_FX_Rates[Date], Dim_FX_Rates[Baseline_Rate], 1.05, -1)</f>
        <v>0.94199999999999995</v>
      </c>
      <c r="K474" s="2">
        <f>Fact_Sales_Orders[[#This Row],[Total_Base_COGS_EUR]] * Fact_Sales_Orders[[#This Row],[Order_FX_Rate]]</f>
        <v>2405598.588</v>
      </c>
      <c r="L474" s="3">
        <f>Fact_Sales_Orders[[#This Row],[Base_Shipping_USD]] * Fact_Sales_Orders[[#This Row],[Quantity_Sold]]</f>
        <v>1354320</v>
      </c>
      <c r="M474" s="3">
        <f>Fact_Sales_Orders[[#This Row],[Base_Revenue_USD]] - Fact_Sales_Orders[[#This Row],[Total_COGS_USD]] - Fact_Sales_Orders[[#This Row],[Total_Freight_USD]]</f>
        <v>1645730.5720000002</v>
      </c>
      <c r="N474" s="6">
        <f>IFERROR(Fact_Sales_Orders[[#This Row],[Net_Profit_USD]] / Fact_Sales_Orders[[#This Row],[Base_Revenue_USD]], 0)</f>
        <v>0.30444642693015617</v>
      </c>
    </row>
    <row r="475" spans="1:14" x14ac:dyDescent="0.3">
      <c r="A475" t="s">
        <v>513</v>
      </c>
      <c r="B475" s="1">
        <v>46047</v>
      </c>
      <c r="C475" s="4" t="s">
        <v>7</v>
      </c>
      <c r="D475" t="s">
        <v>63</v>
      </c>
      <c r="E475" s="3">
        <v>601</v>
      </c>
      <c r="F475" s="3">
        <v>3956379.19</v>
      </c>
      <c r="G475" s="3">
        <f>_xlfn.XLOOKUP(
D475,
Dim_Products_COGS[Product_ID],
Dim_Products_COGS[Base_COGS_EUR],
0
)</f>
        <v>3822</v>
      </c>
      <c r="H475" s="3">
        <f>Fact_Sales_Orders[[#This Row],[Unit_COGS_EUR]] * Fact_Sales_Orders[[#This Row],[Quantity_Sold]]</f>
        <v>2297022</v>
      </c>
      <c r="I475" s="3">
        <f>_xlfn.XLOOKUP(Fact_Sales_Orders[[#This Row],[Product_ID]], Dim_Supply_Chain[Product_ID], Dim_Supply_Chain[Base_Shipping_Cost_USD], 2500)</f>
        <v>2109</v>
      </c>
      <c r="J475" s="2">
        <f>_xlfn.XLOOKUP(Fact_Sales_Orders[[#This Row],[Clean_Order_Date]], Dim_FX_Rates[Date], Dim_FX_Rates[Baseline_Rate], 1.05, -1)</f>
        <v>0.76300000000000001</v>
      </c>
      <c r="K475" s="2">
        <f>Fact_Sales_Orders[[#This Row],[Total_Base_COGS_EUR]] * Fact_Sales_Orders[[#This Row],[Order_FX_Rate]]</f>
        <v>1752627.7860000001</v>
      </c>
      <c r="L475" s="3">
        <f>Fact_Sales_Orders[[#This Row],[Base_Shipping_USD]] * Fact_Sales_Orders[[#This Row],[Quantity_Sold]]</f>
        <v>1267509</v>
      </c>
      <c r="M475" s="3">
        <f>Fact_Sales_Orders[[#This Row],[Base_Revenue_USD]] - Fact_Sales_Orders[[#This Row],[Total_COGS_USD]] - Fact_Sales_Orders[[#This Row],[Total_Freight_USD]]</f>
        <v>936242.4040000001</v>
      </c>
      <c r="N475" s="6">
        <f>IFERROR(Fact_Sales_Orders[[#This Row],[Net_Profit_USD]] / Fact_Sales_Orders[[#This Row],[Base_Revenue_USD]], 0)</f>
        <v>0.23664122143964672</v>
      </c>
    </row>
    <row r="476" spans="1:14" x14ac:dyDescent="0.3">
      <c r="A476" t="s">
        <v>514</v>
      </c>
      <c r="B476" s="1">
        <v>45870</v>
      </c>
      <c r="C476" s="4" t="s">
        <v>7</v>
      </c>
      <c r="D476" t="s">
        <v>172</v>
      </c>
      <c r="E476" s="3">
        <v>658</v>
      </c>
      <c r="F476" s="3">
        <v>5018678.87</v>
      </c>
      <c r="G476" s="3">
        <f>_xlfn.XLOOKUP(
D476,
Dim_Products_COGS[Product_ID],
Dim_Products_COGS[Base_COGS_EUR],
0
)</f>
        <v>3677</v>
      </c>
      <c r="H476" s="3">
        <f>Fact_Sales_Orders[[#This Row],[Unit_COGS_EUR]] * Fact_Sales_Orders[[#This Row],[Quantity_Sold]]</f>
        <v>2419466</v>
      </c>
      <c r="I476" s="3">
        <f>_xlfn.XLOOKUP(Fact_Sales_Orders[[#This Row],[Product_ID]], Dim_Supply_Chain[Product_ID], Dim_Supply_Chain[Base_Shipping_Cost_USD], 2500)</f>
        <v>263</v>
      </c>
      <c r="J476" s="2">
        <f>_xlfn.XLOOKUP(Fact_Sales_Orders[[#This Row],[Clean_Order_Date]], Dim_FX_Rates[Date], Dim_FX_Rates[Baseline_Rate], 1.05, -1)</f>
        <v>0.91790000000000005</v>
      </c>
      <c r="K476" s="2">
        <f>Fact_Sales_Orders[[#This Row],[Total_Base_COGS_EUR]] * Fact_Sales_Orders[[#This Row],[Order_FX_Rate]]</f>
        <v>2220827.8414000003</v>
      </c>
      <c r="L476" s="3">
        <f>Fact_Sales_Orders[[#This Row],[Base_Shipping_USD]] * Fact_Sales_Orders[[#This Row],[Quantity_Sold]]</f>
        <v>173054</v>
      </c>
      <c r="M476" s="3">
        <f>Fact_Sales_Orders[[#This Row],[Base_Revenue_USD]] - Fact_Sales_Orders[[#This Row],[Total_COGS_USD]] - Fact_Sales_Orders[[#This Row],[Total_Freight_USD]]</f>
        <v>2624797.0285999998</v>
      </c>
      <c r="N476" s="6">
        <f>IFERROR(Fact_Sales_Orders[[#This Row],[Net_Profit_USD]] / Fact_Sales_Orders[[#This Row],[Base_Revenue_USD]], 0)</f>
        <v>0.52300557509072099</v>
      </c>
    </row>
    <row r="477" spans="1:14" x14ac:dyDescent="0.3">
      <c r="A477" t="s">
        <v>515</v>
      </c>
      <c r="B477" s="1">
        <v>45742</v>
      </c>
      <c r="C477" s="4" t="s">
        <v>7</v>
      </c>
      <c r="D477" t="s">
        <v>114</v>
      </c>
      <c r="E477" s="3">
        <v>322</v>
      </c>
      <c r="F477" s="3">
        <v>3886504.69</v>
      </c>
      <c r="G477" s="3">
        <f>_xlfn.XLOOKUP(
D477,
Dim_Products_COGS[Product_ID],
Dim_Products_COGS[Base_COGS_EUR],
0
)</f>
        <v>4420</v>
      </c>
      <c r="H477" s="3">
        <f>Fact_Sales_Orders[[#This Row],[Unit_COGS_EUR]] * Fact_Sales_Orders[[#This Row],[Quantity_Sold]]</f>
        <v>1423240</v>
      </c>
      <c r="I477" s="3">
        <f>_xlfn.XLOOKUP(Fact_Sales_Orders[[#This Row],[Product_ID]], Dim_Supply_Chain[Product_ID], Dim_Supply_Chain[Base_Shipping_Cost_USD], 2500)</f>
        <v>2109</v>
      </c>
      <c r="J477" s="2">
        <f>_xlfn.XLOOKUP(Fact_Sales_Orders[[#This Row],[Clean_Order_Date]], Dim_FX_Rates[Date], Dim_FX_Rates[Baseline_Rate], 1.05, -1)</f>
        <v>1.2403</v>
      </c>
      <c r="K477" s="2">
        <f>Fact_Sales_Orders[[#This Row],[Total_Base_COGS_EUR]] * Fact_Sales_Orders[[#This Row],[Order_FX_Rate]]</f>
        <v>1765244.5719999999</v>
      </c>
      <c r="L477" s="3">
        <f>Fact_Sales_Orders[[#This Row],[Base_Shipping_USD]] * Fact_Sales_Orders[[#This Row],[Quantity_Sold]]</f>
        <v>679098</v>
      </c>
      <c r="M477" s="3">
        <f>Fact_Sales_Orders[[#This Row],[Base_Revenue_USD]] - Fact_Sales_Orders[[#This Row],[Total_COGS_USD]] - Fact_Sales_Orders[[#This Row],[Total_Freight_USD]]</f>
        <v>1442162.1179999998</v>
      </c>
      <c r="N477" s="6">
        <f>IFERROR(Fact_Sales_Orders[[#This Row],[Net_Profit_USD]] / Fact_Sales_Orders[[#This Row],[Base_Revenue_USD]], 0)</f>
        <v>0.37106918247408566</v>
      </c>
    </row>
    <row r="478" spans="1:14" x14ac:dyDescent="0.3">
      <c r="A478" t="s">
        <v>516</v>
      </c>
      <c r="B478" s="1">
        <v>45961</v>
      </c>
      <c r="C478" s="4" t="s">
        <v>7</v>
      </c>
      <c r="D478" t="s">
        <v>109</v>
      </c>
      <c r="E478" s="3">
        <v>18</v>
      </c>
      <c r="F478" s="3">
        <v>165788.01</v>
      </c>
      <c r="G478" s="3">
        <f>_xlfn.XLOOKUP(
D478,
Dim_Products_COGS[Product_ID],
Dim_Products_COGS[Base_COGS_EUR],
0
)</f>
        <v>3051</v>
      </c>
      <c r="H478" s="3">
        <f>Fact_Sales_Orders[[#This Row],[Unit_COGS_EUR]] * Fact_Sales_Orders[[#This Row],[Quantity_Sold]]</f>
        <v>54918</v>
      </c>
      <c r="I478" s="3">
        <f>_xlfn.XLOOKUP(Fact_Sales_Orders[[#This Row],[Product_ID]], Dim_Supply_Chain[Product_ID], Dim_Supply_Chain[Base_Shipping_Cost_USD], 2500)</f>
        <v>4042</v>
      </c>
      <c r="J478" s="2">
        <f>_xlfn.XLOOKUP(Fact_Sales_Orders[[#This Row],[Clean_Order_Date]], Dim_FX_Rates[Date], Dim_FX_Rates[Baseline_Rate], 1.05, -1)</f>
        <v>1.3485</v>
      </c>
      <c r="K478" s="2">
        <f>Fact_Sales_Orders[[#This Row],[Total_Base_COGS_EUR]] * Fact_Sales_Orders[[#This Row],[Order_FX_Rate]]</f>
        <v>74056.922999999995</v>
      </c>
      <c r="L478" s="3">
        <f>Fact_Sales_Orders[[#This Row],[Base_Shipping_USD]] * Fact_Sales_Orders[[#This Row],[Quantity_Sold]]</f>
        <v>72756</v>
      </c>
      <c r="M478" s="3">
        <f>Fact_Sales_Orders[[#This Row],[Base_Revenue_USD]] - Fact_Sales_Orders[[#This Row],[Total_COGS_USD]] - Fact_Sales_Orders[[#This Row],[Total_Freight_USD]]</f>
        <v>18975.087000000014</v>
      </c>
      <c r="N478" s="6">
        <f>IFERROR(Fact_Sales_Orders[[#This Row],[Net_Profit_USD]] / Fact_Sales_Orders[[#This Row],[Base_Revenue_USD]], 0)</f>
        <v>0.11445391617886005</v>
      </c>
    </row>
    <row r="479" spans="1:14" x14ac:dyDescent="0.3">
      <c r="A479" t="s">
        <v>517</v>
      </c>
      <c r="B479" s="1">
        <v>45917</v>
      </c>
      <c r="C479" s="4" t="s">
        <v>7</v>
      </c>
      <c r="D479" t="s">
        <v>54</v>
      </c>
      <c r="E479" s="3">
        <v>728</v>
      </c>
      <c r="F479" s="3">
        <v>7928009.5800000001</v>
      </c>
      <c r="G479" s="3">
        <f>_xlfn.XLOOKUP(
D479,
Dim_Products_COGS[Product_ID],
Dim_Products_COGS[Base_COGS_EUR],
0
)</f>
        <v>2513</v>
      </c>
      <c r="H479" s="3">
        <f>Fact_Sales_Orders[[#This Row],[Unit_COGS_EUR]] * Fact_Sales_Orders[[#This Row],[Quantity_Sold]]</f>
        <v>1829464</v>
      </c>
      <c r="I479" s="3">
        <f>_xlfn.XLOOKUP(Fact_Sales_Orders[[#This Row],[Product_ID]], Dim_Supply_Chain[Product_ID], Dim_Supply_Chain[Base_Shipping_Cost_USD], 2500)</f>
        <v>2109</v>
      </c>
      <c r="J479" s="2">
        <f>_xlfn.XLOOKUP(Fact_Sales_Orders[[#This Row],[Clean_Order_Date]], Dim_FX_Rates[Date], Dim_FX_Rates[Baseline_Rate], 1.05, -1)</f>
        <v>1.4775</v>
      </c>
      <c r="K479" s="2">
        <f>Fact_Sales_Orders[[#This Row],[Total_Base_COGS_EUR]] * Fact_Sales_Orders[[#This Row],[Order_FX_Rate]]</f>
        <v>2703033.06</v>
      </c>
      <c r="L479" s="3">
        <f>Fact_Sales_Orders[[#This Row],[Base_Shipping_USD]] * Fact_Sales_Orders[[#This Row],[Quantity_Sold]]</f>
        <v>1535352</v>
      </c>
      <c r="M479" s="3">
        <f>Fact_Sales_Orders[[#This Row],[Base_Revenue_USD]] - Fact_Sales_Orders[[#This Row],[Total_COGS_USD]] - Fact_Sales_Orders[[#This Row],[Total_Freight_USD]]</f>
        <v>3689624.5199999996</v>
      </c>
      <c r="N479" s="6">
        <f>IFERROR(Fact_Sales_Orders[[#This Row],[Net_Profit_USD]] / Fact_Sales_Orders[[#This Row],[Base_Revenue_USD]], 0)</f>
        <v>0.46539102693667528</v>
      </c>
    </row>
    <row r="480" spans="1:14" x14ac:dyDescent="0.3">
      <c r="A480" t="s">
        <v>518</v>
      </c>
      <c r="B480" s="1">
        <v>45829</v>
      </c>
      <c r="C480" s="4" t="s">
        <v>7</v>
      </c>
      <c r="D480" t="s">
        <v>88</v>
      </c>
      <c r="E480" s="3">
        <v>765</v>
      </c>
      <c r="F480" s="3">
        <v>5278400.34</v>
      </c>
      <c r="G480" s="3">
        <f>_xlfn.XLOOKUP(
D480,
Dim_Products_COGS[Product_ID],
Dim_Products_COGS[Base_COGS_EUR],
0
)</f>
        <v>3776</v>
      </c>
      <c r="H480" s="3">
        <f>Fact_Sales_Orders[[#This Row],[Unit_COGS_EUR]] * Fact_Sales_Orders[[#This Row],[Quantity_Sold]]</f>
        <v>2888640</v>
      </c>
      <c r="I480" s="3">
        <f>_xlfn.XLOOKUP(Fact_Sales_Orders[[#This Row],[Product_ID]], Dim_Supply_Chain[Product_ID], Dim_Supply_Chain[Base_Shipping_Cost_USD], 2500)</f>
        <v>2221</v>
      </c>
      <c r="J480" s="2">
        <f>_xlfn.XLOOKUP(Fact_Sales_Orders[[#This Row],[Clean_Order_Date]], Dim_FX_Rates[Date], Dim_FX_Rates[Baseline_Rate], 1.05, -1)</f>
        <v>0.76559999999999995</v>
      </c>
      <c r="K480" s="2">
        <f>Fact_Sales_Orders[[#This Row],[Total_Base_COGS_EUR]] * Fact_Sales_Orders[[#This Row],[Order_FX_Rate]]</f>
        <v>2211542.784</v>
      </c>
      <c r="L480" s="3">
        <f>Fact_Sales_Orders[[#This Row],[Base_Shipping_USD]] * Fact_Sales_Orders[[#This Row],[Quantity_Sold]]</f>
        <v>1699065</v>
      </c>
      <c r="M480" s="3">
        <f>Fact_Sales_Orders[[#This Row],[Base_Revenue_USD]] - Fact_Sales_Orders[[#This Row],[Total_COGS_USD]] - Fact_Sales_Orders[[#This Row],[Total_Freight_USD]]</f>
        <v>1367792.5559999999</v>
      </c>
      <c r="N480" s="6">
        <f>IFERROR(Fact_Sales_Orders[[#This Row],[Net_Profit_USD]] / Fact_Sales_Orders[[#This Row],[Base_Revenue_USD]], 0)</f>
        <v>0.25913012804936275</v>
      </c>
    </row>
    <row r="481" spans="1:14" x14ac:dyDescent="0.3">
      <c r="A481" t="s">
        <v>519</v>
      </c>
      <c r="B481" s="1">
        <v>46016</v>
      </c>
      <c r="C481" s="4" t="s">
        <v>7</v>
      </c>
      <c r="D481" t="s">
        <v>21</v>
      </c>
      <c r="E481" s="3">
        <v>96</v>
      </c>
      <c r="F481" s="3">
        <v>451126.37</v>
      </c>
      <c r="G481" s="3">
        <f>_xlfn.XLOOKUP(
D481,
Dim_Products_COGS[Product_ID],
Dim_Products_COGS[Base_COGS_EUR],
0
)</f>
        <v>545</v>
      </c>
      <c r="H481" s="3">
        <f>Fact_Sales_Orders[[#This Row],[Unit_COGS_EUR]] * Fact_Sales_Orders[[#This Row],[Quantity_Sold]]</f>
        <v>52320</v>
      </c>
      <c r="I481" s="3">
        <f>_xlfn.XLOOKUP(Fact_Sales_Orders[[#This Row],[Product_ID]], Dim_Supply_Chain[Product_ID], Dim_Supply_Chain[Base_Shipping_Cost_USD], 2500)</f>
        <v>2109</v>
      </c>
      <c r="J481" s="2">
        <f>_xlfn.XLOOKUP(Fact_Sales_Orders[[#This Row],[Clean_Order_Date]], Dim_FX_Rates[Date], Dim_FX_Rates[Baseline_Rate], 1.05, -1)</f>
        <v>1.3560000000000001</v>
      </c>
      <c r="K481" s="2">
        <f>Fact_Sales_Orders[[#This Row],[Total_Base_COGS_EUR]] * Fact_Sales_Orders[[#This Row],[Order_FX_Rate]]</f>
        <v>70945.919999999998</v>
      </c>
      <c r="L481" s="3">
        <f>Fact_Sales_Orders[[#This Row],[Base_Shipping_USD]] * Fact_Sales_Orders[[#This Row],[Quantity_Sold]]</f>
        <v>202464</v>
      </c>
      <c r="M481" s="3">
        <f>Fact_Sales_Orders[[#This Row],[Base_Revenue_USD]] - Fact_Sales_Orders[[#This Row],[Total_COGS_USD]] - Fact_Sales_Orders[[#This Row],[Total_Freight_USD]]</f>
        <v>177716.45</v>
      </c>
      <c r="N481" s="6">
        <f>IFERROR(Fact_Sales_Orders[[#This Row],[Net_Profit_USD]] / Fact_Sales_Orders[[#This Row],[Base_Revenue_USD]], 0)</f>
        <v>0.39393939662627131</v>
      </c>
    </row>
    <row r="482" spans="1:14" x14ac:dyDescent="0.3">
      <c r="A482" t="s">
        <v>520</v>
      </c>
      <c r="B482" s="1">
        <v>45673</v>
      </c>
      <c r="C482" s="4" t="s">
        <v>7</v>
      </c>
      <c r="D482" t="s">
        <v>14</v>
      </c>
      <c r="E482" s="3">
        <v>776</v>
      </c>
      <c r="F482" s="3">
        <v>6251678.71</v>
      </c>
      <c r="G482" s="3">
        <f>_xlfn.XLOOKUP(
D482,
Dim_Products_COGS[Product_ID],
Dim_Products_COGS[Base_COGS_EUR],
0
)</f>
        <v>2401</v>
      </c>
      <c r="H482" s="3">
        <f>Fact_Sales_Orders[[#This Row],[Unit_COGS_EUR]] * Fact_Sales_Orders[[#This Row],[Quantity_Sold]]</f>
        <v>1863176</v>
      </c>
      <c r="I482" s="3">
        <f>_xlfn.XLOOKUP(Fact_Sales_Orders[[#This Row],[Product_ID]], Dim_Supply_Chain[Product_ID], Dim_Supply_Chain[Base_Shipping_Cost_USD], 2500)</f>
        <v>2109</v>
      </c>
      <c r="J482" s="2">
        <f>_xlfn.XLOOKUP(Fact_Sales_Orders[[#This Row],[Clean_Order_Date]], Dim_FX_Rates[Date], Dim_FX_Rates[Baseline_Rate], 1.05, -1)</f>
        <v>1.05</v>
      </c>
      <c r="K482" s="2">
        <f>Fact_Sales_Orders[[#This Row],[Total_Base_COGS_EUR]] * Fact_Sales_Orders[[#This Row],[Order_FX_Rate]]</f>
        <v>1956334.8</v>
      </c>
      <c r="L482" s="3">
        <f>Fact_Sales_Orders[[#This Row],[Base_Shipping_USD]] * Fact_Sales_Orders[[#This Row],[Quantity_Sold]]</f>
        <v>1636584</v>
      </c>
      <c r="M482" s="3">
        <f>Fact_Sales_Orders[[#This Row],[Base_Revenue_USD]] - Fact_Sales_Orders[[#This Row],[Total_COGS_USD]] - Fact_Sales_Orders[[#This Row],[Total_Freight_USD]]</f>
        <v>2658759.91</v>
      </c>
      <c r="N482" s="6">
        <f>IFERROR(Fact_Sales_Orders[[#This Row],[Net_Profit_USD]] / Fact_Sales_Orders[[#This Row],[Base_Revenue_USD]], 0)</f>
        <v>0.42528735613798047</v>
      </c>
    </row>
    <row r="483" spans="1:14" x14ac:dyDescent="0.3">
      <c r="A483" t="s">
        <v>521</v>
      </c>
      <c r="B483" s="1">
        <v>45720</v>
      </c>
      <c r="C483" s="4" t="s">
        <v>7</v>
      </c>
      <c r="D483" t="s">
        <v>11</v>
      </c>
      <c r="E483" s="3">
        <v>182</v>
      </c>
      <c r="F483" s="3">
        <v>1108795.3700000001</v>
      </c>
      <c r="G483" s="3">
        <f>_xlfn.XLOOKUP(
D483,
Dim_Products_COGS[Product_ID],
Dim_Products_COGS[Base_COGS_EUR],
0
)</f>
        <v>2418</v>
      </c>
      <c r="H483" s="3">
        <f>Fact_Sales_Orders[[#This Row],[Unit_COGS_EUR]] * Fact_Sales_Orders[[#This Row],[Quantity_Sold]]</f>
        <v>440076</v>
      </c>
      <c r="I483" s="3">
        <f>_xlfn.XLOOKUP(Fact_Sales_Orders[[#This Row],[Product_ID]], Dim_Supply_Chain[Product_ID], Dim_Supply_Chain[Base_Shipping_Cost_USD], 2500)</f>
        <v>2109</v>
      </c>
      <c r="J483" s="2">
        <f>_xlfn.XLOOKUP(Fact_Sales_Orders[[#This Row],[Clean_Order_Date]], Dim_FX_Rates[Date], Dim_FX_Rates[Baseline_Rate], 1.05, -1)</f>
        <v>1.1930000000000001</v>
      </c>
      <c r="K483" s="2">
        <f>Fact_Sales_Orders[[#This Row],[Total_Base_COGS_EUR]] * Fact_Sales_Orders[[#This Row],[Order_FX_Rate]]</f>
        <v>525010.66800000006</v>
      </c>
      <c r="L483" s="3">
        <f>Fact_Sales_Orders[[#This Row],[Base_Shipping_USD]] * Fact_Sales_Orders[[#This Row],[Quantity_Sold]]</f>
        <v>383838</v>
      </c>
      <c r="M483" s="3">
        <f>Fact_Sales_Orders[[#This Row],[Base_Revenue_USD]] - Fact_Sales_Orders[[#This Row],[Total_COGS_USD]] - Fact_Sales_Orders[[#This Row],[Total_Freight_USD]]</f>
        <v>199946.70200000005</v>
      </c>
      <c r="N483" s="6">
        <f>IFERROR(Fact_Sales_Orders[[#This Row],[Net_Profit_USD]] / Fact_Sales_Orders[[#This Row],[Base_Revenue_USD]], 0)</f>
        <v>0.18032786518580071</v>
      </c>
    </row>
    <row r="484" spans="1:14" x14ac:dyDescent="0.3">
      <c r="A484" t="s">
        <v>522</v>
      </c>
      <c r="B484" s="1">
        <v>46078</v>
      </c>
      <c r="C484" s="4" t="s">
        <v>7</v>
      </c>
      <c r="D484" t="s">
        <v>109</v>
      </c>
      <c r="E484" s="3">
        <v>401</v>
      </c>
      <c r="F484" s="3">
        <v>4167120.4</v>
      </c>
      <c r="G484" s="3">
        <f>_xlfn.XLOOKUP(
D484,
Dim_Products_COGS[Product_ID],
Dim_Products_COGS[Base_COGS_EUR],
0
)</f>
        <v>3051</v>
      </c>
      <c r="H484" s="3">
        <f>Fact_Sales_Orders[[#This Row],[Unit_COGS_EUR]] * Fact_Sales_Orders[[#This Row],[Quantity_Sold]]</f>
        <v>1223451</v>
      </c>
      <c r="I484" s="3">
        <f>_xlfn.XLOOKUP(Fact_Sales_Orders[[#This Row],[Product_ID]], Dim_Supply_Chain[Product_ID], Dim_Supply_Chain[Base_Shipping_Cost_USD], 2500)</f>
        <v>4042</v>
      </c>
      <c r="J484" s="2">
        <f>_xlfn.XLOOKUP(Fact_Sales_Orders[[#This Row],[Clean_Order_Date]], Dim_FX_Rates[Date], Dim_FX_Rates[Baseline_Rate], 1.05, -1)</f>
        <v>1.244</v>
      </c>
      <c r="K484" s="2">
        <f>Fact_Sales_Orders[[#This Row],[Total_Base_COGS_EUR]] * Fact_Sales_Orders[[#This Row],[Order_FX_Rate]]</f>
        <v>1521973.044</v>
      </c>
      <c r="L484" s="3">
        <f>Fact_Sales_Orders[[#This Row],[Base_Shipping_USD]] * Fact_Sales_Orders[[#This Row],[Quantity_Sold]]</f>
        <v>1620842</v>
      </c>
      <c r="M484" s="3">
        <f>Fact_Sales_Orders[[#This Row],[Base_Revenue_USD]] - Fact_Sales_Orders[[#This Row],[Total_COGS_USD]] - Fact_Sales_Orders[[#This Row],[Total_Freight_USD]]</f>
        <v>1024305.3559999997</v>
      </c>
      <c r="N484" s="6">
        <f>IFERROR(Fact_Sales_Orders[[#This Row],[Net_Profit_USD]] / Fact_Sales_Orders[[#This Row],[Base_Revenue_USD]], 0)</f>
        <v>0.24580651809340562</v>
      </c>
    </row>
    <row r="485" spans="1:14" x14ac:dyDescent="0.3">
      <c r="A485" t="s">
        <v>523</v>
      </c>
      <c r="B485" s="1">
        <v>45853</v>
      </c>
      <c r="C485" s="4" t="s">
        <v>7</v>
      </c>
      <c r="D485" t="s">
        <v>14</v>
      </c>
      <c r="E485" s="3">
        <v>810</v>
      </c>
      <c r="F485" s="3">
        <v>5773560.8899999997</v>
      </c>
      <c r="G485" s="3">
        <f>_xlfn.XLOOKUP(
D485,
Dim_Products_COGS[Product_ID],
Dim_Products_COGS[Base_COGS_EUR],
0
)</f>
        <v>2401</v>
      </c>
      <c r="H485" s="3">
        <f>Fact_Sales_Orders[[#This Row],[Unit_COGS_EUR]] * Fact_Sales_Orders[[#This Row],[Quantity_Sold]]</f>
        <v>1944810</v>
      </c>
      <c r="I485" s="3">
        <f>_xlfn.XLOOKUP(Fact_Sales_Orders[[#This Row],[Product_ID]], Dim_Supply_Chain[Product_ID], Dim_Supply_Chain[Base_Shipping_Cost_USD], 2500)</f>
        <v>2109</v>
      </c>
      <c r="J485" s="2">
        <f>_xlfn.XLOOKUP(Fact_Sales_Orders[[#This Row],[Clean_Order_Date]], Dim_FX_Rates[Date], Dim_FX_Rates[Baseline_Rate], 1.05, -1)</f>
        <v>0.93179999999999996</v>
      </c>
      <c r="K485" s="2">
        <f>Fact_Sales_Orders[[#This Row],[Total_Base_COGS_EUR]] * Fact_Sales_Orders[[#This Row],[Order_FX_Rate]]</f>
        <v>1812173.9579999999</v>
      </c>
      <c r="L485" s="3">
        <f>Fact_Sales_Orders[[#This Row],[Base_Shipping_USD]] * Fact_Sales_Orders[[#This Row],[Quantity_Sold]]</f>
        <v>1708290</v>
      </c>
      <c r="M485" s="3">
        <f>Fact_Sales_Orders[[#This Row],[Base_Revenue_USD]] - Fact_Sales_Orders[[#This Row],[Total_COGS_USD]] - Fact_Sales_Orders[[#This Row],[Total_Freight_USD]]</f>
        <v>2253096.932</v>
      </c>
      <c r="N485" s="6">
        <f>IFERROR(Fact_Sales_Orders[[#This Row],[Net_Profit_USD]] / Fact_Sales_Orders[[#This Row],[Base_Revenue_USD]], 0)</f>
        <v>0.39024390232073919</v>
      </c>
    </row>
    <row r="486" spans="1:14" x14ac:dyDescent="0.3">
      <c r="A486" t="s">
        <v>524</v>
      </c>
      <c r="B486" s="1">
        <v>46049</v>
      </c>
      <c r="C486" s="4" t="s">
        <v>7</v>
      </c>
      <c r="D486" t="s">
        <v>96</v>
      </c>
      <c r="E486" s="3">
        <v>967</v>
      </c>
      <c r="F486" s="3">
        <v>6944281.7300000004</v>
      </c>
      <c r="G486" s="3">
        <f>_xlfn.XLOOKUP(
D486,
Dim_Products_COGS[Product_ID],
Dim_Products_COGS[Base_COGS_EUR],
0
)</f>
        <v>2914</v>
      </c>
      <c r="H486" s="3">
        <f>Fact_Sales_Orders[[#This Row],[Unit_COGS_EUR]] * Fact_Sales_Orders[[#This Row],[Quantity_Sold]]</f>
        <v>2817838</v>
      </c>
      <c r="I486" s="3">
        <f>_xlfn.XLOOKUP(Fact_Sales_Orders[[#This Row],[Product_ID]], Dim_Supply_Chain[Product_ID], Dim_Supply_Chain[Base_Shipping_Cost_USD], 2500)</f>
        <v>2109</v>
      </c>
      <c r="J486" s="2">
        <f>_xlfn.XLOOKUP(Fact_Sales_Orders[[#This Row],[Clean_Order_Date]], Dim_FX_Rates[Date], Dim_FX_Rates[Baseline_Rate], 1.05, -1)</f>
        <v>0.72589999999999999</v>
      </c>
      <c r="K486" s="2">
        <f>Fact_Sales_Orders[[#This Row],[Total_Base_COGS_EUR]] * Fact_Sales_Orders[[#This Row],[Order_FX_Rate]]</f>
        <v>2045468.6041999999</v>
      </c>
      <c r="L486" s="3">
        <f>Fact_Sales_Orders[[#This Row],[Base_Shipping_USD]] * Fact_Sales_Orders[[#This Row],[Quantity_Sold]]</f>
        <v>2039403</v>
      </c>
      <c r="M486" s="3">
        <f>Fact_Sales_Orders[[#This Row],[Base_Revenue_USD]] - Fact_Sales_Orders[[#This Row],[Total_COGS_USD]] - Fact_Sales_Orders[[#This Row],[Total_Freight_USD]]</f>
        <v>2859410.1258000005</v>
      </c>
      <c r="N486" s="6">
        <f>IFERROR(Fact_Sales_Orders[[#This Row],[Net_Profit_USD]] / Fact_Sales_Orders[[#This Row],[Base_Revenue_USD]], 0)</f>
        <v>0.41176470612461746</v>
      </c>
    </row>
    <row r="487" spans="1:14" x14ac:dyDescent="0.3">
      <c r="A487" t="s">
        <v>525</v>
      </c>
      <c r="B487" s="1">
        <v>45668</v>
      </c>
      <c r="C487" s="4" t="s">
        <v>7</v>
      </c>
      <c r="D487" t="s">
        <v>109</v>
      </c>
      <c r="E487" s="3">
        <v>349</v>
      </c>
      <c r="F487" s="3">
        <v>1965142.43</v>
      </c>
      <c r="G487" s="3">
        <f>_xlfn.XLOOKUP(
D487,
Dim_Products_COGS[Product_ID],
Dim_Products_COGS[Base_COGS_EUR],
0
)</f>
        <v>3051</v>
      </c>
      <c r="H487" s="3">
        <f>Fact_Sales_Orders[[#This Row],[Unit_COGS_EUR]] * Fact_Sales_Orders[[#This Row],[Quantity_Sold]]</f>
        <v>1064799</v>
      </c>
      <c r="I487" s="3">
        <f>_xlfn.XLOOKUP(Fact_Sales_Orders[[#This Row],[Product_ID]], Dim_Supply_Chain[Product_ID], Dim_Supply_Chain[Base_Shipping_Cost_USD], 2500)</f>
        <v>4042</v>
      </c>
      <c r="J487" s="2">
        <f>_xlfn.XLOOKUP(Fact_Sales_Orders[[#This Row],[Clean_Order_Date]], Dim_FX_Rates[Date], Dim_FX_Rates[Baseline_Rate], 1.05, -1)</f>
        <v>0.79710000000000003</v>
      </c>
      <c r="K487" s="2">
        <f>Fact_Sales_Orders[[#This Row],[Total_Base_COGS_EUR]] * Fact_Sales_Orders[[#This Row],[Order_FX_Rate]]</f>
        <v>848751.28289999999</v>
      </c>
      <c r="L487" s="3">
        <f>Fact_Sales_Orders[[#This Row],[Base_Shipping_USD]] * Fact_Sales_Orders[[#This Row],[Quantity_Sold]]</f>
        <v>1410658</v>
      </c>
      <c r="M487" s="3">
        <f>Fact_Sales_Orders[[#This Row],[Base_Revenue_USD]] - Fact_Sales_Orders[[#This Row],[Total_COGS_USD]] - Fact_Sales_Orders[[#This Row],[Total_Freight_USD]]</f>
        <v>-294266.85290000006</v>
      </c>
      <c r="N487" s="6">
        <f>IFERROR(Fact_Sales_Orders[[#This Row],[Net_Profit_USD]] / Fact_Sales_Orders[[#This Row],[Base_Revenue_USD]], 0)</f>
        <v>-0.14974326970284799</v>
      </c>
    </row>
    <row r="488" spans="1:14" x14ac:dyDescent="0.3">
      <c r="A488" t="s">
        <v>526</v>
      </c>
      <c r="B488" s="1">
        <v>45743</v>
      </c>
      <c r="C488" s="4" t="s">
        <v>7</v>
      </c>
      <c r="D488" t="s">
        <v>56</v>
      </c>
      <c r="E488" s="3">
        <v>397</v>
      </c>
      <c r="F488" s="3">
        <v>1777846.44</v>
      </c>
      <c r="G488" s="3">
        <f>_xlfn.XLOOKUP(
D488,
Dim_Products_COGS[Product_ID],
Dim_Products_COGS[Base_COGS_EUR],
0
)</f>
        <v>897</v>
      </c>
      <c r="H488" s="3">
        <f>Fact_Sales_Orders[[#This Row],[Unit_COGS_EUR]] * Fact_Sales_Orders[[#This Row],[Quantity_Sold]]</f>
        <v>356109</v>
      </c>
      <c r="I488" s="3">
        <f>_xlfn.XLOOKUP(Fact_Sales_Orders[[#This Row],[Product_ID]], Dim_Supply_Chain[Product_ID], Dim_Supply_Chain[Base_Shipping_Cost_USD], 2500)</f>
        <v>2109</v>
      </c>
      <c r="J488" s="2">
        <f>_xlfn.XLOOKUP(Fact_Sales_Orders[[#This Row],[Clean_Order_Date]], Dim_FX_Rates[Date], Dim_FX_Rates[Baseline_Rate], 1.05, -1)</f>
        <v>1.2404999999999999</v>
      </c>
      <c r="K488" s="2">
        <f>Fact_Sales_Orders[[#This Row],[Total_Base_COGS_EUR]] * Fact_Sales_Orders[[#This Row],[Order_FX_Rate]]</f>
        <v>441753.2145</v>
      </c>
      <c r="L488" s="3">
        <f>Fact_Sales_Orders[[#This Row],[Base_Shipping_USD]] * Fact_Sales_Orders[[#This Row],[Quantity_Sold]]</f>
        <v>837273</v>
      </c>
      <c r="M488" s="3">
        <f>Fact_Sales_Orders[[#This Row],[Base_Revenue_USD]] - Fact_Sales_Orders[[#This Row],[Total_COGS_USD]] - Fact_Sales_Orders[[#This Row],[Total_Freight_USD]]</f>
        <v>498820.22549999994</v>
      </c>
      <c r="N488" s="6">
        <f>IFERROR(Fact_Sales_Orders[[#This Row],[Net_Profit_USD]] / Fact_Sales_Orders[[#This Row],[Base_Revenue_USD]], 0)</f>
        <v>0.28057554031494414</v>
      </c>
    </row>
    <row r="489" spans="1:14" x14ac:dyDescent="0.3">
      <c r="A489" t="s">
        <v>527</v>
      </c>
      <c r="B489" s="1">
        <v>46018</v>
      </c>
      <c r="C489" s="4" t="s">
        <v>7</v>
      </c>
      <c r="D489" t="s">
        <v>114</v>
      </c>
      <c r="E489" s="3">
        <v>178</v>
      </c>
      <c r="F489" s="3">
        <v>1748736.54</v>
      </c>
      <c r="G489" s="3">
        <f>_xlfn.XLOOKUP(
D489,
Dim_Products_COGS[Product_ID],
Dim_Products_COGS[Base_COGS_EUR],
0
)</f>
        <v>4420</v>
      </c>
      <c r="H489" s="3">
        <f>Fact_Sales_Orders[[#This Row],[Unit_COGS_EUR]] * Fact_Sales_Orders[[#This Row],[Quantity_Sold]]</f>
        <v>786760</v>
      </c>
      <c r="I489" s="3">
        <f>_xlfn.XLOOKUP(Fact_Sales_Orders[[#This Row],[Product_ID]], Dim_Supply_Chain[Product_ID], Dim_Supply_Chain[Base_Shipping_Cost_USD], 2500)</f>
        <v>2109</v>
      </c>
      <c r="J489" s="2">
        <f>_xlfn.XLOOKUP(Fact_Sales_Orders[[#This Row],[Clean_Order_Date]], Dim_FX_Rates[Date], Dim_FX_Rates[Baseline_Rate], 1.05, -1)</f>
        <v>0.97560000000000002</v>
      </c>
      <c r="K489" s="2">
        <f>Fact_Sales_Orders[[#This Row],[Total_Base_COGS_EUR]] * Fact_Sales_Orders[[#This Row],[Order_FX_Rate]]</f>
        <v>767563.05599999998</v>
      </c>
      <c r="L489" s="3">
        <f>Fact_Sales_Orders[[#This Row],[Base_Shipping_USD]] * Fact_Sales_Orders[[#This Row],[Quantity_Sold]]</f>
        <v>375402</v>
      </c>
      <c r="M489" s="3">
        <f>Fact_Sales_Orders[[#This Row],[Base_Revenue_USD]] - Fact_Sales_Orders[[#This Row],[Total_COGS_USD]] - Fact_Sales_Orders[[#This Row],[Total_Freight_USD]]</f>
        <v>605771.48400000005</v>
      </c>
      <c r="N489" s="6">
        <f>IFERROR(Fact_Sales_Orders[[#This Row],[Net_Profit_USD]] / Fact_Sales_Orders[[#This Row],[Base_Revenue_USD]], 0)</f>
        <v>0.34640523037278104</v>
      </c>
    </row>
    <row r="490" spans="1:14" x14ac:dyDescent="0.3">
      <c r="A490" t="s">
        <v>528</v>
      </c>
      <c r="B490" s="1">
        <v>45683</v>
      </c>
      <c r="C490" s="4" t="s">
        <v>7</v>
      </c>
      <c r="D490" t="s">
        <v>63</v>
      </c>
      <c r="E490" s="3">
        <v>65</v>
      </c>
      <c r="F490" s="3">
        <v>586919.07999999996</v>
      </c>
      <c r="G490" s="3">
        <f>_xlfn.XLOOKUP(
D490,
Dim_Products_COGS[Product_ID],
Dim_Products_COGS[Base_COGS_EUR],
0
)</f>
        <v>3822</v>
      </c>
      <c r="H490" s="3">
        <f>Fact_Sales_Orders[[#This Row],[Unit_COGS_EUR]] * Fact_Sales_Orders[[#This Row],[Quantity_Sold]]</f>
        <v>248430</v>
      </c>
      <c r="I490" s="3">
        <f>_xlfn.XLOOKUP(Fact_Sales_Orders[[#This Row],[Product_ID]], Dim_Supply_Chain[Product_ID], Dim_Supply_Chain[Base_Shipping_Cost_USD], 2500)</f>
        <v>2109</v>
      </c>
      <c r="J490" s="2">
        <f>_xlfn.XLOOKUP(Fact_Sales_Orders[[#This Row],[Clean_Order_Date]], Dim_FX_Rates[Date], Dim_FX_Rates[Baseline_Rate], 1.05, -1)</f>
        <v>1.2796000000000001</v>
      </c>
      <c r="K490" s="2">
        <f>Fact_Sales_Orders[[#This Row],[Total_Base_COGS_EUR]] * Fact_Sales_Orders[[#This Row],[Order_FX_Rate]]</f>
        <v>317891.02799999999</v>
      </c>
      <c r="L490" s="3">
        <f>Fact_Sales_Orders[[#This Row],[Base_Shipping_USD]] * Fact_Sales_Orders[[#This Row],[Quantity_Sold]]</f>
        <v>137085</v>
      </c>
      <c r="M490" s="3">
        <f>Fact_Sales_Orders[[#This Row],[Base_Revenue_USD]] - Fact_Sales_Orders[[#This Row],[Total_COGS_USD]] - Fact_Sales_Orders[[#This Row],[Total_Freight_USD]]</f>
        <v>131943.05199999997</v>
      </c>
      <c r="N490" s="6">
        <f>IFERROR(Fact_Sales_Orders[[#This Row],[Net_Profit_USD]] / Fact_Sales_Orders[[#This Row],[Base_Revenue_USD]], 0)</f>
        <v>0.22480620667503257</v>
      </c>
    </row>
    <row r="491" spans="1:14" x14ac:dyDescent="0.3">
      <c r="A491" t="s">
        <v>529</v>
      </c>
      <c r="B491" s="1">
        <v>45702</v>
      </c>
      <c r="C491" s="4" t="s">
        <v>7</v>
      </c>
      <c r="D491" t="s">
        <v>58</v>
      </c>
      <c r="E491" s="3">
        <v>109</v>
      </c>
      <c r="F491" s="3">
        <v>548886.87</v>
      </c>
      <c r="G491" s="3">
        <f>_xlfn.XLOOKUP(
D491,
Dim_Products_COGS[Product_ID],
Dim_Products_COGS[Base_COGS_EUR],
0
)</f>
        <v>2039</v>
      </c>
      <c r="H491" s="3">
        <f>Fact_Sales_Orders[[#This Row],[Unit_COGS_EUR]] * Fact_Sales_Orders[[#This Row],[Quantity_Sold]]</f>
        <v>222251</v>
      </c>
      <c r="I491" s="3">
        <f>_xlfn.XLOOKUP(Fact_Sales_Orders[[#This Row],[Product_ID]], Dim_Supply_Chain[Product_ID], Dim_Supply_Chain[Base_Shipping_Cost_USD], 2500)</f>
        <v>2109</v>
      </c>
      <c r="J491" s="2">
        <f>_xlfn.XLOOKUP(Fact_Sales_Orders[[#This Row],[Clean_Order_Date]], Dim_FX_Rates[Date], Dim_FX_Rates[Baseline_Rate], 1.05, -1)</f>
        <v>0.89510000000000001</v>
      </c>
      <c r="K491" s="2">
        <f>Fact_Sales_Orders[[#This Row],[Total_Base_COGS_EUR]] * Fact_Sales_Orders[[#This Row],[Order_FX_Rate]]</f>
        <v>198936.8701</v>
      </c>
      <c r="L491" s="3">
        <f>Fact_Sales_Orders[[#This Row],[Base_Shipping_USD]] * Fact_Sales_Orders[[#This Row],[Quantity_Sold]]</f>
        <v>229881</v>
      </c>
      <c r="M491" s="3">
        <f>Fact_Sales_Orders[[#This Row],[Base_Revenue_USD]] - Fact_Sales_Orders[[#This Row],[Total_COGS_USD]] - Fact_Sales_Orders[[#This Row],[Total_Freight_USD]]</f>
        <v>120068.9999</v>
      </c>
      <c r="N491" s="6">
        <f>IFERROR(Fact_Sales_Orders[[#This Row],[Net_Profit_USD]] / Fact_Sales_Orders[[#This Row],[Base_Revenue_USD]], 0)</f>
        <v>0.21874999469380638</v>
      </c>
    </row>
    <row r="492" spans="1:14" x14ac:dyDescent="0.3">
      <c r="A492" t="s">
        <v>530</v>
      </c>
      <c r="B492" s="1">
        <v>45807</v>
      </c>
      <c r="C492" s="4" t="s">
        <v>7</v>
      </c>
      <c r="D492" t="s">
        <v>88</v>
      </c>
      <c r="E492" s="3">
        <v>128</v>
      </c>
      <c r="F492" s="3">
        <v>891156.64</v>
      </c>
      <c r="G492" s="3">
        <f>_xlfn.XLOOKUP(
D492,
Dim_Products_COGS[Product_ID],
Dim_Products_COGS[Base_COGS_EUR],
0
)</f>
        <v>3776</v>
      </c>
      <c r="H492" s="3">
        <f>Fact_Sales_Orders[[#This Row],[Unit_COGS_EUR]] * Fact_Sales_Orders[[#This Row],[Quantity_Sold]]</f>
        <v>483328</v>
      </c>
      <c r="I492" s="3">
        <f>_xlfn.XLOOKUP(Fact_Sales_Orders[[#This Row],[Product_ID]], Dim_Supply_Chain[Product_ID], Dim_Supply_Chain[Base_Shipping_Cost_USD], 2500)</f>
        <v>2221</v>
      </c>
      <c r="J492" s="2">
        <f>_xlfn.XLOOKUP(Fact_Sales_Orders[[#This Row],[Clean_Order_Date]], Dim_FX_Rates[Date], Dim_FX_Rates[Baseline_Rate], 1.05, -1)</f>
        <v>0.90480000000000005</v>
      </c>
      <c r="K492" s="2">
        <f>Fact_Sales_Orders[[#This Row],[Total_Base_COGS_EUR]] * Fact_Sales_Orders[[#This Row],[Order_FX_Rate]]</f>
        <v>437315.17440000002</v>
      </c>
      <c r="L492" s="3">
        <f>Fact_Sales_Orders[[#This Row],[Base_Shipping_USD]] * Fact_Sales_Orders[[#This Row],[Quantity_Sold]]</f>
        <v>284288</v>
      </c>
      <c r="M492" s="3">
        <f>Fact_Sales_Orders[[#This Row],[Base_Revenue_USD]] - Fact_Sales_Orders[[#This Row],[Total_COGS_USD]] - Fact_Sales_Orders[[#This Row],[Total_Freight_USD]]</f>
        <v>169553.4656</v>
      </c>
      <c r="N492" s="6">
        <f>IFERROR(Fact_Sales_Orders[[#This Row],[Net_Profit_USD]] / Fact_Sales_Orders[[#This Row],[Base_Revenue_USD]], 0)</f>
        <v>0.19026224794779062</v>
      </c>
    </row>
    <row r="493" spans="1:14" x14ac:dyDescent="0.3">
      <c r="A493" t="s">
        <v>531</v>
      </c>
      <c r="B493" s="1">
        <v>46108</v>
      </c>
      <c r="C493" s="4" t="s">
        <v>7</v>
      </c>
      <c r="D493" t="s">
        <v>45</v>
      </c>
      <c r="E493" s="3">
        <v>402</v>
      </c>
      <c r="F493" s="3">
        <v>4482531.51</v>
      </c>
      <c r="G493" s="3">
        <f>_xlfn.XLOOKUP(
D493,
Dim_Products_COGS[Product_ID],
Dim_Products_COGS[Base_COGS_EUR],
0
)</f>
        <v>4853</v>
      </c>
      <c r="H493" s="3">
        <f>Fact_Sales_Orders[[#This Row],[Unit_COGS_EUR]] * Fact_Sales_Orders[[#This Row],[Quantity_Sold]]</f>
        <v>1950906</v>
      </c>
      <c r="I493" s="3">
        <f>_xlfn.XLOOKUP(Fact_Sales_Orders[[#This Row],[Product_ID]], Dim_Supply_Chain[Product_ID], Dim_Supply_Chain[Base_Shipping_Cost_USD], 2500)</f>
        <v>1974</v>
      </c>
      <c r="J493" s="2">
        <f>_xlfn.XLOOKUP(Fact_Sales_Orders[[#This Row],[Clean_Order_Date]], Dim_FX_Rates[Date], Dim_FX_Rates[Baseline_Rate], 1.05, -1)</f>
        <v>1.2801</v>
      </c>
      <c r="K493" s="2">
        <f>Fact_Sales_Orders[[#This Row],[Total_Base_COGS_EUR]] * Fact_Sales_Orders[[#This Row],[Order_FX_Rate]]</f>
        <v>2497354.7705999999</v>
      </c>
      <c r="L493" s="3">
        <f>Fact_Sales_Orders[[#This Row],[Base_Shipping_USD]] * Fact_Sales_Orders[[#This Row],[Quantity_Sold]]</f>
        <v>793548</v>
      </c>
      <c r="M493" s="3">
        <f>Fact_Sales_Orders[[#This Row],[Base_Revenue_USD]] - Fact_Sales_Orders[[#This Row],[Total_COGS_USD]] - Fact_Sales_Orders[[#This Row],[Total_Freight_USD]]</f>
        <v>1191628.7393999998</v>
      </c>
      <c r="N493" s="6">
        <f>IFERROR(Fact_Sales_Orders[[#This Row],[Net_Profit_USD]] / Fact_Sales_Orders[[#This Row],[Base_Revenue_USD]], 0)</f>
        <v>0.26583834084414498</v>
      </c>
    </row>
    <row r="494" spans="1:14" x14ac:dyDescent="0.3">
      <c r="A494" t="s">
        <v>532</v>
      </c>
      <c r="B494" s="1">
        <v>45691</v>
      </c>
      <c r="C494" s="4" t="s">
        <v>7</v>
      </c>
      <c r="D494" t="s">
        <v>63</v>
      </c>
      <c r="E494" s="3">
        <v>809</v>
      </c>
      <c r="F494" s="3">
        <v>6516874.3399999999</v>
      </c>
      <c r="G494" s="3">
        <f>_xlfn.XLOOKUP(
D494,
Dim_Products_COGS[Product_ID],
Dim_Products_COGS[Base_COGS_EUR],
0
)</f>
        <v>3822</v>
      </c>
      <c r="H494" s="3">
        <f>Fact_Sales_Orders[[#This Row],[Unit_COGS_EUR]] * Fact_Sales_Orders[[#This Row],[Quantity_Sold]]</f>
        <v>3091998</v>
      </c>
      <c r="I494" s="3">
        <f>_xlfn.XLOOKUP(Fact_Sales_Orders[[#This Row],[Product_ID]], Dim_Supply_Chain[Product_ID], Dim_Supply_Chain[Base_Shipping_Cost_USD], 2500)</f>
        <v>2109</v>
      </c>
      <c r="J494" s="2">
        <f>_xlfn.XLOOKUP(Fact_Sales_Orders[[#This Row],[Clean_Order_Date]], Dim_FX_Rates[Date], Dim_FX_Rates[Baseline_Rate], 1.05, -1)</f>
        <v>0.85329999999999995</v>
      </c>
      <c r="K494" s="2">
        <f>Fact_Sales_Orders[[#This Row],[Total_Base_COGS_EUR]] * Fact_Sales_Orders[[#This Row],[Order_FX_Rate]]</f>
        <v>2638401.8933999999</v>
      </c>
      <c r="L494" s="3">
        <f>Fact_Sales_Orders[[#This Row],[Base_Shipping_USD]] * Fact_Sales_Orders[[#This Row],[Quantity_Sold]]</f>
        <v>1706181</v>
      </c>
      <c r="M494" s="3">
        <f>Fact_Sales_Orders[[#This Row],[Base_Revenue_USD]] - Fact_Sales_Orders[[#This Row],[Total_COGS_USD]] - Fact_Sales_Orders[[#This Row],[Total_Freight_USD]]</f>
        <v>2172291.4465999999</v>
      </c>
      <c r="N494" s="6">
        <f>IFERROR(Fact_Sales_Orders[[#This Row],[Net_Profit_USD]] / Fact_Sales_Orders[[#This Row],[Base_Revenue_USD]], 0)</f>
        <v>0.3333333333231035</v>
      </c>
    </row>
    <row r="495" spans="1:14" x14ac:dyDescent="0.3">
      <c r="A495" t="s">
        <v>533</v>
      </c>
      <c r="B495" s="1">
        <v>45846</v>
      </c>
      <c r="C495" s="4" t="s">
        <v>7</v>
      </c>
      <c r="D495" t="s">
        <v>114</v>
      </c>
      <c r="E495" s="3">
        <v>955</v>
      </c>
      <c r="F495" s="3">
        <v>11345620.640000001</v>
      </c>
      <c r="G495" s="3">
        <f>_xlfn.XLOOKUP(
D495,
Dim_Products_COGS[Product_ID],
Dim_Products_COGS[Base_COGS_EUR],
0
)</f>
        <v>4420</v>
      </c>
      <c r="H495" s="3">
        <f>Fact_Sales_Orders[[#This Row],[Unit_COGS_EUR]] * Fact_Sales_Orders[[#This Row],[Quantity_Sold]]</f>
        <v>4221100</v>
      </c>
      <c r="I495" s="3">
        <f>_xlfn.XLOOKUP(Fact_Sales_Orders[[#This Row],[Product_ID]], Dim_Supply_Chain[Product_ID], Dim_Supply_Chain[Base_Shipping_Cost_USD], 2500)</f>
        <v>2109</v>
      </c>
      <c r="J495" s="2">
        <f>_xlfn.XLOOKUP(Fact_Sales_Orders[[#This Row],[Clean_Order_Date]], Dim_FX_Rates[Date], Dim_FX_Rates[Baseline_Rate], 1.05, -1)</f>
        <v>1.4992000000000001</v>
      </c>
      <c r="K495" s="2">
        <f>Fact_Sales_Orders[[#This Row],[Total_Base_COGS_EUR]] * Fact_Sales_Orders[[#This Row],[Order_FX_Rate]]</f>
        <v>6328273.1200000001</v>
      </c>
      <c r="L495" s="3">
        <f>Fact_Sales_Orders[[#This Row],[Base_Shipping_USD]] * Fact_Sales_Orders[[#This Row],[Quantity_Sold]]</f>
        <v>2014095</v>
      </c>
      <c r="M495" s="3">
        <f>Fact_Sales_Orders[[#This Row],[Base_Revenue_USD]] - Fact_Sales_Orders[[#This Row],[Total_COGS_USD]] - Fact_Sales_Orders[[#This Row],[Total_Freight_USD]]</f>
        <v>3003252.5200000005</v>
      </c>
      <c r="N495" s="6">
        <f>IFERROR(Fact_Sales_Orders[[#This Row],[Net_Profit_USD]] / Fact_Sales_Orders[[#This Row],[Base_Revenue_USD]], 0)</f>
        <v>0.26470588214555357</v>
      </c>
    </row>
    <row r="496" spans="1:14" x14ac:dyDescent="0.3">
      <c r="A496" t="s">
        <v>534</v>
      </c>
      <c r="B496" s="1">
        <v>45848</v>
      </c>
      <c r="C496" s="4" t="s">
        <v>7</v>
      </c>
      <c r="D496" t="s">
        <v>61</v>
      </c>
      <c r="E496" s="3">
        <v>993</v>
      </c>
      <c r="F496" s="3">
        <v>8445313.3599999994</v>
      </c>
      <c r="G496" s="3">
        <f>_xlfn.XLOOKUP(
D496,
Dim_Products_COGS[Product_ID],
Dim_Products_COGS[Base_COGS_EUR],
0
)</f>
        <v>2418</v>
      </c>
      <c r="H496" s="3">
        <f>Fact_Sales_Orders[[#This Row],[Unit_COGS_EUR]] * Fact_Sales_Orders[[#This Row],[Quantity_Sold]]</f>
        <v>2401074</v>
      </c>
      <c r="I496" s="3">
        <f>_xlfn.XLOOKUP(Fact_Sales_Orders[[#This Row],[Product_ID]], Dim_Supply_Chain[Product_ID], Dim_Supply_Chain[Base_Shipping_Cost_USD], 2500)</f>
        <v>2109</v>
      </c>
      <c r="J496" s="2">
        <f>_xlfn.XLOOKUP(Fact_Sales_Orders[[#This Row],[Clean_Order_Date]], Dim_FX_Rates[Date], Dim_FX_Rates[Baseline_Rate], 1.05, -1)</f>
        <v>1.4883999999999999</v>
      </c>
      <c r="K496" s="2">
        <f>Fact_Sales_Orders[[#This Row],[Total_Base_COGS_EUR]] * Fact_Sales_Orders[[#This Row],[Order_FX_Rate]]</f>
        <v>3573758.5415999996</v>
      </c>
      <c r="L496" s="3">
        <f>Fact_Sales_Orders[[#This Row],[Base_Shipping_USD]] * Fact_Sales_Orders[[#This Row],[Quantity_Sold]]</f>
        <v>2094237</v>
      </c>
      <c r="M496" s="3">
        <f>Fact_Sales_Orders[[#This Row],[Base_Revenue_USD]] - Fact_Sales_Orders[[#This Row],[Total_COGS_USD]] - Fact_Sales_Orders[[#This Row],[Total_Freight_USD]]</f>
        <v>2777317.8183999993</v>
      </c>
      <c r="N496" s="6">
        <f>IFERROR(Fact_Sales_Orders[[#This Row],[Net_Profit_USD]] / Fact_Sales_Orders[[#This Row],[Base_Revenue_USD]], 0)</f>
        <v>0.32885906064236314</v>
      </c>
    </row>
    <row r="497" spans="1:14" x14ac:dyDescent="0.3">
      <c r="A497" t="s">
        <v>535</v>
      </c>
      <c r="B497" s="1">
        <v>45803</v>
      </c>
      <c r="C497" s="4" t="s">
        <v>7</v>
      </c>
      <c r="D497" t="s">
        <v>11</v>
      </c>
      <c r="E497" s="3">
        <v>176</v>
      </c>
      <c r="F497" s="3">
        <v>1359360.33</v>
      </c>
      <c r="G497" s="3">
        <f>_xlfn.XLOOKUP(
D497,
Dim_Products_COGS[Product_ID],
Dim_Products_COGS[Base_COGS_EUR],
0
)</f>
        <v>2418</v>
      </c>
      <c r="H497" s="3">
        <f>Fact_Sales_Orders[[#This Row],[Unit_COGS_EUR]] * Fact_Sales_Orders[[#This Row],[Quantity_Sold]]</f>
        <v>425568</v>
      </c>
      <c r="I497" s="3">
        <f>_xlfn.XLOOKUP(Fact_Sales_Orders[[#This Row],[Product_ID]], Dim_Supply_Chain[Product_ID], Dim_Supply_Chain[Base_Shipping_Cost_USD], 2500)</f>
        <v>2109</v>
      </c>
      <c r="J497" s="2">
        <f>_xlfn.XLOOKUP(Fact_Sales_Orders[[#This Row],[Clean_Order_Date]], Dim_FX_Rates[Date], Dim_FX_Rates[Baseline_Rate], 1.05, -1)</f>
        <v>1.3932</v>
      </c>
      <c r="K497" s="2">
        <f>Fact_Sales_Orders[[#This Row],[Total_Base_COGS_EUR]] * Fact_Sales_Orders[[#This Row],[Order_FX_Rate]]</f>
        <v>592901.33759999997</v>
      </c>
      <c r="L497" s="3">
        <f>Fact_Sales_Orders[[#This Row],[Base_Shipping_USD]] * Fact_Sales_Orders[[#This Row],[Quantity_Sold]]</f>
        <v>371184</v>
      </c>
      <c r="M497" s="3">
        <f>Fact_Sales_Orders[[#This Row],[Base_Revenue_USD]] - Fact_Sales_Orders[[#This Row],[Total_COGS_USD]] - Fact_Sales_Orders[[#This Row],[Total_Freight_USD]]</f>
        <v>395274.9924000001</v>
      </c>
      <c r="N497" s="6">
        <f>IFERROR(Fact_Sales_Orders[[#This Row],[Net_Profit_USD]] / Fact_Sales_Orders[[#This Row],[Base_Revenue_USD]], 0)</f>
        <v>0.29078014392254636</v>
      </c>
    </row>
    <row r="498" spans="1:14" x14ac:dyDescent="0.3">
      <c r="A498" t="s">
        <v>536</v>
      </c>
      <c r="B498" s="1">
        <v>46022</v>
      </c>
      <c r="C498" s="4" t="s">
        <v>7</v>
      </c>
      <c r="D498" t="s">
        <v>56</v>
      </c>
      <c r="E498" s="3">
        <v>395</v>
      </c>
      <c r="F498" s="3">
        <v>1780469.42</v>
      </c>
      <c r="G498" s="3">
        <f>_xlfn.XLOOKUP(
D498,
Dim_Products_COGS[Product_ID],
Dim_Products_COGS[Base_COGS_EUR],
0
)</f>
        <v>897</v>
      </c>
      <c r="H498" s="3">
        <f>Fact_Sales_Orders[[#This Row],[Unit_COGS_EUR]] * Fact_Sales_Orders[[#This Row],[Quantity_Sold]]</f>
        <v>354315</v>
      </c>
      <c r="I498" s="3">
        <f>_xlfn.XLOOKUP(Fact_Sales_Orders[[#This Row],[Product_ID]], Dim_Supply_Chain[Product_ID], Dim_Supply_Chain[Base_Shipping_Cost_USD], 2500)</f>
        <v>2109</v>
      </c>
      <c r="J498" s="2">
        <f>_xlfn.XLOOKUP(Fact_Sales_Orders[[#This Row],[Clean_Order_Date]], Dim_FX_Rates[Date], Dim_FX_Rates[Baseline_Rate], 1.05, -1)</f>
        <v>0.67600000000000005</v>
      </c>
      <c r="K498" s="2">
        <f>Fact_Sales_Orders[[#This Row],[Total_Base_COGS_EUR]] * Fact_Sales_Orders[[#This Row],[Order_FX_Rate]]</f>
        <v>239516.94</v>
      </c>
      <c r="L498" s="3">
        <f>Fact_Sales_Orders[[#This Row],[Base_Shipping_USD]] * Fact_Sales_Orders[[#This Row],[Quantity_Sold]]</f>
        <v>833055</v>
      </c>
      <c r="M498" s="3">
        <f>Fact_Sales_Orders[[#This Row],[Base_Revenue_USD]] - Fact_Sales_Orders[[#This Row],[Total_COGS_USD]] - Fact_Sales_Orders[[#This Row],[Total_Freight_USD]]</f>
        <v>707897.48</v>
      </c>
      <c r="N498" s="6">
        <f>IFERROR(Fact_Sales_Orders[[#This Row],[Net_Profit_USD]] / Fact_Sales_Orders[[#This Row],[Base_Revenue_USD]], 0)</f>
        <v>0.39759036131044589</v>
      </c>
    </row>
    <row r="499" spans="1:14" x14ac:dyDescent="0.3">
      <c r="A499" t="s">
        <v>537</v>
      </c>
      <c r="B499" s="1">
        <v>45935</v>
      </c>
      <c r="C499" s="4" t="s">
        <v>7</v>
      </c>
      <c r="D499" t="s">
        <v>40</v>
      </c>
      <c r="E499" s="3">
        <v>703</v>
      </c>
      <c r="F499" s="3">
        <v>5889395.4000000004</v>
      </c>
      <c r="G499" s="3">
        <f>_xlfn.XLOOKUP(
D499,
Dim_Products_COGS[Product_ID],
Dim_Products_COGS[Base_COGS_EUR],
0
)</f>
        <v>3908</v>
      </c>
      <c r="H499" s="3">
        <f>Fact_Sales_Orders[[#This Row],[Unit_COGS_EUR]] * Fact_Sales_Orders[[#This Row],[Quantity_Sold]]</f>
        <v>2747324</v>
      </c>
      <c r="I499" s="3">
        <f>_xlfn.XLOOKUP(Fact_Sales_Orders[[#This Row],[Product_ID]], Dim_Supply_Chain[Product_ID], Dim_Supply_Chain[Base_Shipping_Cost_USD], 2500)</f>
        <v>2109</v>
      </c>
      <c r="J499" s="2">
        <f>_xlfn.XLOOKUP(Fact_Sales_Orders[[#This Row],[Clean_Order_Date]], Dim_FX_Rates[Date], Dim_FX_Rates[Baseline_Rate], 1.05, -1)</f>
        <v>0.81710000000000005</v>
      </c>
      <c r="K499" s="2">
        <f>Fact_Sales_Orders[[#This Row],[Total_Base_COGS_EUR]] * Fact_Sales_Orders[[#This Row],[Order_FX_Rate]]</f>
        <v>2244838.4404000002</v>
      </c>
      <c r="L499" s="3">
        <f>Fact_Sales_Orders[[#This Row],[Base_Shipping_USD]] * Fact_Sales_Orders[[#This Row],[Quantity_Sold]]</f>
        <v>1482627</v>
      </c>
      <c r="M499" s="3">
        <f>Fact_Sales_Orders[[#This Row],[Base_Revenue_USD]] - Fact_Sales_Orders[[#This Row],[Total_COGS_USD]] - Fact_Sales_Orders[[#This Row],[Total_Freight_USD]]</f>
        <v>2161929.9596000002</v>
      </c>
      <c r="N499" s="6">
        <f>IFERROR(Fact_Sales_Orders[[#This Row],[Net_Profit_USD]] / Fact_Sales_Orders[[#This Row],[Base_Revenue_USD]], 0)</f>
        <v>0.36708860804285615</v>
      </c>
    </row>
    <row r="500" spans="1:14" x14ac:dyDescent="0.3">
      <c r="A500" t="s">
        <v>538</v>
      </c>
      <c r="B500" s="1">
        <v>45953</v>
      </c>
      <c r="C500" s="4" t="s">
        <v>7</v>
      </c>
      <c r="D500" t="s">
        <v>92</v>
      </c>
      <c r="E500" s="3">
        <v>791</v>
      </c>
      <c r="F500" s="3">
        <v>8526513.3300000001</v>
      </c>
      <c r="G500" s="3">
        <f>_xlfn.XLOOKUP(
D500,
Dim_Products_COGS[Product_ID],
Dim_Products_COGS[Base_COGS_EUR],
0
)</f>
        <v>3211</v>
      </c>
      <c r="H500" s="3">
        <f>Fact_Sales_Orders[[#This Row],[Unit_COGS_EUR]] * Fact_Sales_Orders[[#This Row],[Quantity_Sold]]</f>
        <v>2539901</v>
      </c>
      <c r="I500" s="3">
        <f>_xlfn.XLOOKUP(Fact_Sales_Orders[[#This Row],[Product_ID]], Dim_Supply_Chain[Product_ID], Dim_Supply_Chain[Base_Shipping_Cost_USD], 2500)</f>
        <v>2109</v>
      </c>
      <c r="J500" s="2">
        <f>_xlfn.XLOOKUP(Fact_Sales_Orders[[#This Row],[Clean_Order_Date]], Dim_FX_Rates[Date], Dim_FX_Rates[Baseline_Rate], 1.05, -1)</f>
        <v>1.3654999999999999</v>
      </c>
      <c r="K500" s="2">
        <f>Fact_Sales_Orders[[#This Row],[Total_Base_COGS_EUR]] * Fact_Sales_Orders[[#This Row],[Order_FX_Rate]]</f>
        <v>3468234.8155</v>
      </c>
      <c r="L500" s="3">
        <f>Fact_Sales_Orders[[#This Row],[Base_Shipping_USD]] * Fact_Sales_Orders[[#This Row],[Quantity_Sold]]</f>
        <v>1668219</v>
      </c>
      <c r="M500" s="3">
        <f>Fact_Sales_Orders[[#This Row],[Base_Revenue_USD]] - Fact_Sales_Orders[[#This Row],[Total_COGS_USD]] - Fact_Sales_Orders[[#This Row],[Total_Freight_USD]]</f>
        <v>3390059.5144999996</v>
      </c>
      <c r="N500" s="6">
        <f>IFERROR(Fact_Sales_Orders[[#This Row],[Net_Profit_USD]] / Fact_Sales_Orders[[#This Row],[Base_Revenue_USD]], 0)</f>
        <v>0.39759036118225355</v>
      </c>
    </row>
    <row r="501" spans="1:14" x14ac:dyDescent="0.3">
      <c r="A501" t="s">
        <v>539</v>
      </c>
      <c r="B501" s="1">
        <v>45972</v>
      </c>
      <c r="C501" s="4" t="s">
        <v>7</v>
      </c>
      <c r="D501" t="s">
        <v>17</v>
      </c>
      <c r="E501" s="3">
        <v>449</v>
      </c>
      <c r="F501" s="3">
        <v>5182076.22</v>
      </c>
      <c r="G501" s="3">
        <f>_xlfn.XLOOKUP(
D501,
Dim_Products_COGS[Product_ID],
Dim_Products_COGS[Base_COGS_EUR],
0
)</f>
        <v>4299</v>
      </c>
      <c r="H501" s="3">
        <f>Fact_Sales_Orders[[#This Row],[Unit_COGS_EUR]] * Fact_Sales_Orders[[#This Row],[Quantity_Sold]]</f>
        <v>1930251</v>
      </c>
      <c r="I501" s="3">
        <f>_xlfn.XLOOKUP(Fact_Sales_Orders[[#This Row],[Product_ID]], Dim_Supply_Chain[Product_ID], Dim_Supply_Chain[Base_Shipping_Cost_USD], 2500)</f>
        <v>2109</v>
      </c>
      <c r="J501" s="2">
        <f>_xlfn.XLOOKUP(Fact_Sales_Orders[[#This Row],[Clean_Order_Date]], Dim_FX_Rates[Date], Dim_FX_Rates[Baseline_Rate], 1.05, -1)</f>
        <v>1.0793999999999999</v>
      </c>
      <c r="K501" s="2">
        <f>Fact_Sales_Orders[[#This Row],[Total_Base_COGS_EUR]] * Fact_Sales_Orders[[#This Row],[Order_FX_Rate]]</f>
        <v>2083512.9293999998</v>
      </c>
      <c r="L501" s="3">
        <f>Fact_Sales_Orders[[#This Row],[Base_Shipping_USD]] * Fact_Sales_Orders[[#This Row],[Quantity_Sold]]</f>
        <v>946941</v>
      </c>
      <c r="M501" s="3">
        <f>Fact_Sales_Orders[[#This Row],[Base_Revenue_USD]] - Fact_Sales_Orders[[#This Row],[Total_COGS_USD]] - Fact_Sales_Orders[[#This Row],[Total_Freight_USD]]</f>
        <v>2151622.2905999999</v>
      </c>
      <c r="N501" s="6">
        <f>IFERROR(Fact_Sales_Orders[[#This Row],[Net_Profit_USD]] / Fact_Sales_Orders[[#This Row],[Base_Revenue_USD]], 0)</f>
        <v>0.41520467844450193</v>
      </c>
    </row>
    <row r="502" spans="1:14" x14ac:dyDescent="0.3">
      <c r="A502" t="s">
        <v>540</v>
      </c>
      <c r="B502" s="1">
        <v>45842</v>
      </c>
      <c r="C502" s="4" t="s">
        <v>7</v>
      </c>
      <c r="D502" t="s">
        <v>21</v>
      </c>
      <c r="E502" s="3">
        <v>128</v>
      </c>
      <c r="F502" s="3">
        <v>579883.57999999996</v>
      </c>
      <c r="G502" s="3">
        <f>_xlfn.XLOOKUP(
D502,
Dim_Products_COGS[Product_ID],
Dim_Products_COGS[Base_COGS_EUR],
0
)</f>
        <v>545</v>
      </c>
      <c r="H502" s="3">
        <f>Fact_Sales_Orders[[#This Row],[Unit_COGS_EUR]] * Fact_Sales_Orders[[#This Row],[Quantity_Sold]]</f>
        <v>69760</v>
      </c>
      <c r="I502" s="3">
        <f>_xlfn.XLOOKUP(Fact_Sales_Orders[[#This Row],[Product_ID]], Dim_Supply_Chain[Product_ID], Dim_Supply_Chain[Base_Shipping_Cost_USD], 2500)</f>
        <v>2109</v>
      </c>
      <c r="J502" s="2">
        <f>_xlfn.XLOOKUP(Fact_Sales_Orders[[#This Row],[Clean_Order_Date]], Dim_FX_Rates[Date], Dim_FX_Rates[Baseline_Rate], 1.05, -1)</f>
        <v>1.23</v>
      </c>
      <c r="K502" s="2">
        <f>Fact_Sales_Orders[[#This Row],[Total_Base_COGS_EUR]] * Fact_Sales_Orders[[#This Row],[Order_FX_Rate]]</f>
        <v>85804.800000000003</v>
      </c>
      <c r="L502" s="3">
        <f>Fact_Sales_Orders[[#This Row],[Base_Shipping_USD]] * Fact_Sales_Orders[[#This Row],[Quantity_Sold]]</f>
        <v>269952</v>
      </c>
      <c r="M502" s="3">
        <f>Fact_Sales_Orders[[#This Row],[Base_Revenue_USD]] - Fact_Sales_Orders[[#This Row],[Total_COGS_USD]] - Fact_Sales_Orders[[#This Row],[Total_Freight_USD]]</f>
        <v>224126.77999999997</v>
      </c>
      <c r="N502" s="6">
        <f>IFERROR(Fact_Sales_Orders[[#This Row],[Net_Profit_USD]] / Fact_Sales_Orders[[#This Row],[Base_Revenue_USD]], 0)</f>
        <v>0.38650306325279976</v>
      </c>
    </row>
    <row r="503" spans="1:14" x14ac:dyDescent="0.3">
      <c r="A503" t="s">
        <v>541</v>
      </c>
      <c r="B503" s="1">
        <v>45891</v>
      </c>
      <c r="C503" s="4" t="s">
        <v>7</v>
      </c>
      <c r="D503" t="s">
        <v>29</v>
      </c>
      <c r="E503" s="3">
        <v>881</v>
      </c>
      <c r="F503" s="3">
        <v>6241515.71</v>
      </c>
      <c r="G503" s="3">
        <f>_xlfn.XLOOKUP(
D503,
Dim_Products_COGS[Product_ID],
Dim_Products_COGS[Base_COGS_EUR],
0
)</f>
        <v>2418</v>
      </c>
      <c r="H503" s="3">
        <f>Fact_Sales_Orders[[#This Row],[Unit_COGS_EUR]] * Fact_Sales_Orders[[#This Row],[Quantity_Sold]]</f>
        <v>2130258</v>
      </c>
      <c r="I503" s="3">
        <f>_xlfn.XLOOKUP(Fact_Sales_Orders[[#This Row],[Product_ID]], Dim_Supply_Chain[Product_ID], Dim_Supply_Chain[Base_Shipping_Cost_USD], 2500)</f>
        <v>2109</v>
      </c>
      <c r="J503" s="2">
        <f>_xlfn.XLOOKUP(Fact_Sales_Orders[[#This Row],[Clean_Order_Date]], Dim_FX_Rates[Date], Dim_FX_Rates[Baseline_Rate], 1.05, -1)</f>
        <v>0.87180000000000002</v>
      </c>
      <c r="K503" s="2">
        <f>Fact_Sales_Orders[[#This Row],[Total_Base_COGS_EUR]] * Fact_Sales_Orders[[#This Row],[Order_FX_Rate]]</f>
        <v>1857158.9244000001</v>
      </c>
      <c r="L503" s="3">
        <f>Fact_Sales_Orders[[#This Row],[Base_Shipping_USD]] * Fact_Sales_Orders[[#This Row],[Quantity_Sold]]</f>
        <v>1858029</v>
      </c>
      <c r="M503" s="3">
        <f>Fact_Sales_Orders[[#This Row],[Base_Revenue_USD]] - Fact_Sales_Orders[[#This Row],[Total_COGS_USD]] - Fact_Sales_Orders[[#This Row],[Total_Freight_USD]]</f>
        <v>2526327.7856000001</v>
      </c>
      <c r="N503" s="6">
        <f>IFERROR(Fact_Sales_Orders[[#This Row],[Net_Profit_USD]] / Fact_Sales_Orders[[#This Row],[Base_Revenue_USD]], 0)</f>
        <v>0.40476190447656507</v>
      </c>
    </row>
    <row r="504" spans="1:14" x14ac:dyDescent="0.3">
      <c r="A504" t="s">
        <v>542</v>
      </c>
      <c r="B504" s="1">
        <v>45711</v>
      </c>
      <c r="C504" s="4" t="s">
        <v>7</v>
      </c>
      <c r="D504" t="s">
        <v>92</v>
      </c>
      <c r="E504" s="3">
        <v>592</v>
      </c>
      <c r="F504" s="3">
        <v>6732391.96</v>
      </c>
      <c r="G504" s="3">
        <f>_xlfn.XLOOKUP(
D504,
Dim_Products_COGS[Product_ID],
Dim_Products_COGS[Base_COGS_EUR],
0
)</f>
        <v>3211</v>
      </c>
      <c r="H504" s="3">
        <f>Fact_Sales_Orders[[#This Row],[Unit_COGS_EUR]] * Fact_Sales_Orders[[#This Row],[Quantity_Sold]]</f>
        <v>1900912</v>
      </c>
      <c r="I504" s="3">
        <f>_xlfn.XLOOKUP(Fact_Sales_Orders[[#This Row],[Product_ID]], Dim_Supply_Chain[Product_ID], Dim_Supply_Chain[Base_Shipping_Cost_USD], 2500)</f>
        <v>2109</v>
      </c>
      <c r="J504" s="2">
        <f>_xlfn.XLOOKUP(Fact_Sales_Orders[[#This Row],[Clean_Order_Date]], Dim_FX_Rates[Date], Dim_FX_Rates[Baseline_Rate], 1.05, -1)</f>
        <v>1.3904000000000001</v>
      </c>
      <c r="K504" s="2">
        <f>Fact_Sales_Orders[[#This Row],[Total_Base_COGS_EUR]] * Fact_Sales_Orders[[#This Row],[Order_FX_Rate]]</f>
        <v>2643028.0448000003</v>
      </c>
      <c r="L504" s="3">
        <f>Fact_Sales_Orders[[#This Row],[Base_Shipping_USD]] * Fact_Sales_Orders[[#This Row],[Quantity_Sold]]</f>
        <v>1248528</v>
      </c>
      <c r="M504" s="3">
        <f>Fact_Sales_Orders[[#This Row],[Base_Revenue_USD]] - Fact_Sales_Orders[[#This Row],[Total_COGS_USD]] - Fact_Sales_Orders[[#This Row],[Total_Freight_USD]]</f>
        <v>2840835.9151999997</v>
      </c>
      <c r="N504" s="6">
        <f>IFERROR(Fact_Sales_Orders[[#This Row],[Net_Profit_USD]] / Fact_Sales_Orders[[#This Row],[Base_Revenue_USD]], 0)</f>
        <v>0.42196531813337851</v>
      </c>
    </row>
    <row r="505" spans="1:14" x14ac:dyDescent="0.3">
      <c r="A505" t="s">
        <v>543</v>
      </c>
      <c r="B505" s="1">
        <v>45698</v>
      </c>
      <c r="C505" s="4" t="s">
        <v>7</v>
      </c>
      <c r="D505" t="s">
        <v>92</v>
      </c>
      <c r="E505" s="3">
        <v>596</v>
      </c>
      <c r="F505" s="3">
        <v>4053757.62</v>
      </c>
      <c r="G505" s="3">
        <f>_xlfn.XLOOKUP(
D505,
Dim_Products_COGS[Product_ID],
Dim_Products_COGS[Base_COGS_EUR],
0
)</f>
        <v>3211</v>
      </c>
      <c r="H505" s="3">
        <f>Fact_Sales_Orders[[#This Row],[Unit_COGS_EUR]] * Fact_Sales_Orders[[#This Row],[Quantity_Sold]]</f>
        <v>1913756</v>
      </c>
      <c r="I505" s="3">
        <f>_xlfn.XLOOKUP(Fact_Sales_Orders[[#This Row],[Product_ID]], Dim_Supply_Chain[Product_ID], Dim_Supply_Chain[Base_Shipping_Cost_USD], 2500)</f>
        <v>2109</v>
      </c>
      <c r="J505" s="2">
        <f>_xlfn.XLOOKUP(Fact_Sales_Orders[[#This Row],[Clean_Order_Date]], Dim_FX_Rates[Date], Dim_FX_Rates[Baseline_Rate], 1.05, -1)</f>
        <v>0.83489999999999998</v>
      </c>
      <c r="K505" s="2">
        <f>Fact_Sales_Orders[[#This Row],[Total_Base_COGS_EUR]] * Fact_Sales_Orders[[#This Row],[Order_FX_Rate]]</f>
        <v>1597794.8843999999</v>
      </c>
      <c r="L505" s="3">
        <f>Fact_Sales_Orders[[#This Row],[Base_Shipping_USD]] * Fact_Sales_Orders[[#This Row],[Quantity_Sold]]</f>
        <v>1256964</v>
      </c>
      <c r="M505" s="3">
        <f>Fact_Sales_Orders[[#This Row],[Base_Revenue_USD]] - Fact_Sales_Orders[[#This Row],[Total_COGS_USD]] - Fact_Sales_Orders[[#This Row],[Total_Freight_USD]]</f>
        <v>1198998.7356000002</v>
      </c>
      <c r="N505" s="6">
        <f>IFERROR(Fact_Sales_Orders[[#This Row],[Net_Profit_USD]] / Fact_Sales_Orders[[#This Row],[Base_Revenue_USD]], 0)</f>
        <v>0.29577464860861619</v>
      </c>
    </row>
    <row r="506" spans="1:14" x14ac:dyDescent="0.3">
      <c r="A506" t="s">
        <v>544</v>
      </c>
      <c r="B506" s="1">
        <v>45941</v>
      </c>
      <c r="C506" s="4" t="s">
        <v>7</v>
      </c>
      <c r="D506" t="s">
        <v>23</v>
      </c>
      <c r="E506" s="3">
        <v>530</v>
      </c>
      <c r="F506" s="3">
        <v>4654237.13</v>
      </c>
      <c r="G506" s="3">
        <f>_xlfn.XLOOKUP(
D506,
Dim_Products_COGS[Product_ID],
Dim_Products_COGS[Base_COGS_EUR],
0
)</f>
        <v>2844</v>
      </c>
      <c r="H506" s="3">
        <f>Fact_Sales_Orders[[#This Row],[Unit_COGS_EUR]] * Fact_Sales_Orders[[#This Row],[Quantity_Sold]]</f>
        <v>1507320</v>
      </c>
      <c r="I506" s="3">
        <f>_xlfn.XLOOKUP(Fact_Sales_Orders[[#This Row],[Product_ID]], Dim_Supply_Chain[Product_ID], Dim_Supply_Chain[Base_Shipping_Cost_USD], 2500)</f>
        <v>3514</v>
      </c>
      <c r="J506" s="2">
        <f>_xlfn.XLOOKUP(Fact_Sales_Orders[[#This Row],[Clean_Order_Date]], Dim_FX_Rates[Date], Dim_FX_Rates[Baseline_Rate], 1.05, -1)</f>
        <v>1.1762999999999999</v>
      </c>
      <c r="K506" s="2">
        <f>Fact_Sales_Orders[[#This Row],[Total_Base_COGS_EUR]] * Fact_Sales_Orders[[#This Row],[Order_FX_Rate]]</f>
        <v>1773060.5159999998</v>
      </c>
      <c r="L506" s="3">
        <f>Fact_Sales_Orders[[#This Row],[Base_Shipping_USD]] * Fact_Sales_Orders[[#This Row],[Quantity_Sold]]</f>
        <v>1862420</v>
      </c>
      <c r="M506" s="3">
        <f>Fact_Sales_Orders[[#This Row],[Base_Revenue_USD]] - Fact_Sales_Orders[[#This Row],[Total_COGS_USD]] - Fact_Sales_Orders[[#This Row],[Total_Freight_USD]]</f>
        <v>1018756.6140000001</v>
      </c>
      <c r="N506" s="6">
        <f>IFERROR(Fact_Sales_Orders[[#This Row],[Net_Profit_USD]] / Fact_Sales_Orders[[#This Row],[Base_Revenue_USD]], 0)</f>
        <v>0.2188879907801346</v>
      </c>
    </row>
    <row r="507" spans="1:14" x14ac:dyDescent="0.3">
      <c r="A507" t="s">
        <v>545</v>
      </c>
      <c r="B507" s="1">
        <v>45851</v>
      </c>
      <c r="C507" s="4" t="s">
        <v>7</v>
      </c>
      <c r="D507" t="s">
        <v>45</v>
      </c>
      <c r="E507" s="3">
        <v>579</v>
      </c>
      <c r="F507" s="3">
        <v>7971242.54</v>
      </c>
      <c r="G507" s="3">
        <f>_xlfn.XLOOKUP(
D507,
Dim_Products_COGS[Product_ID],
Dim_Products_COGS[Base_COGS_EUR],
0
)</f>
        <v>4853</v>
      </c>
      <c r="H507" s="3">
        <f>Fact_Sales_Orders[[#This Row],[Unit_COGS_EUR]] * Fact_Sales_Orders[[#This Row],[Quantity_Sold]]</f>
        <v>2809887</v>
      </c>
      <c r="I507" s="3">
        <f>_xlfn.XLOOKUP(Fact_Sales_Orders[[#This Row],[Product_ID]], Dim_Supply_Chain[Product_ID], Dim_Supply_Chain[Base_Shipping_Cost_USD], 2500)</f>
        <v>1974</v>
      </c>
      <c r="J507" s="2">
        <f>_xlfn.XLOOKUP(Fact_Sales_Orders[[#This Row],[Clean_Order_Date]], Dim_FX_Rates[Date], Dim_FX_Rates[Baseline_Rate], 1.05, -1)</f>
        <v>1.1958</v>
      </c>
      <c r="K507" s="2">
        <f>Fact_Sales_Orders[[#This Row],[Total_Base_COGS_EUR]] * Fact_Sales_Orders[[#This Row],[Order_FX_Rate]]</f>
        <v>3360062.8745999997</v>
      </c>
      <c r="L507" s="3">
        <f>Fact_Sales_Orders[[#This Row],[Base_Shipping_USD]] * Fact_Sales_Orders[[#This Row],[Quantity_Sold]]</f>
        <v>1142946</v>
      </c>
      <c r="M507" s="3">
        <f>Fact_Sales_Orders[[#This Row],[Base_Revenue_USD]] - Fact_Sales_Orders[[#This Row],[Total_COGS_USD]] - Fact_Sales_Orders[[#This Row],[Total_Freight_USD]]</f>
        <v>3468233.6654000003</v>
      </c>
      <c r="N507" s="6">
        <f>IFERROR(Fact_Sales_Orders[[#This Row],[Net_Profit_USD]] / Fact_Sales_Orders[[#This Row],[Base_Revenue_USD]], 0)</f>
        <v>0.4350932301954521</v>
      </c>
    </row>
    <row r="508" spans="1:14" x14ac:dyDescent="0.3">
      <c r="A508" t="s">
        <v>546</v>
      </c>
      <c r="B508" s="1">
        <v>45973</v>
      </c>
      <c r="C508" s="4" t="s">
        <v>7</v>
      </c>
      <c r="D508" t="s">
        <v>92</v>
      </c>
      <c r="E508" s="3">
        <v>596</v>
      </c>
      <c r="F508" s="3">
        <v>5316275.5599999996</v>
      </c>
      <c r="G508" s="3">
        <f>_xlfn.XLOOKUP(
D508,
Dim_Products_COGS[Product_ID],
Dim_Products_COGS[Base_COGS_EUR],
0
)</f>
        <v>3211</v>
      </c>
      <c r="H508" s="3">
        <f>Fact_Sales_Orders[[#This Row],[Unit_COGS_EUR]] * Fact_Sales_Orders[[#This Row],[Quantity_Sold]]</f>
        <v>1913756</v>
      </c>
      <c r="I508" s="3">
        <f>_xlfn.XLOOKUP(Fact_Sales_Orders[[#This Row],[Product_ID]], Dim_Supply_Chain[Product_ID], Dim_Supply_Chain[Base_Shipping_Cost_USD], 2500)</f>
        <v>2109</v>
      </c>
      <c r="J508" s="2">
        <f>_xlfn.XLOOKUP(Fact_Sales_Orders[[#This Row],[Clean_Order_Date]], Dim_FX_Rates[Date], Dim_FX_Rates[Baseline_Rate], 1.05, -1)</f>
        <v>1.0793999999999999</v>
      </c>
      <c r="K508" s="2">
        <f>Fact_Sales_Orders[[#This Row],[Total_Base_COGS_EUR]] * Fact_Sales_Orders[[#This Row],[Order_FX_Rate]]</f>
        <v>2065708.2263999998</v>
      </c>
      <c r="L508" s="3">
        <f>Fact_Sales_Orders[[#This Row],[Base_Shipping_USD]] * Fact_Sales_Orders[[#This Row],[Quantity_Sold]]</f>
        <v>1256964</v>
      </c>
      <c r="M508" s="3">
        <f>Fact_Sales_Orders[[#This Row],[Base_Revenue_USD]] - Fact_Sales_Orders[[#This Row],[Total_COGS_USD]] - Fact_Sales_Orders[[#This Row],[Total_Freight_USD]]</f>
        <v>1993603.3335999995</v>
      </c>
      <c r="N508" s="6">
        <f>IFERROR(Fact_Sales_Orders[[#This Row],[Net_Profit_USD]] / Fact_Sales_Orders[[#This Row],[Base_Revenue_USD]], 0)</f>
        <v>0.37499999973665771</v>
      </c>
    </row>
    <row r="509" spans="1:14" x14ac:dyDescent="0.3">
      <c r="A509" t="s">
        <v>547</v>
      </c>
      <c r="B509" s="1">
        <v>45870</v>
      </c>
      <c r="C509" s="4" t="s">
        <v>7</v>
      </c>
      <c r="D509" t="s">
        <v>172</v>
      </c>
      <c r="E509" s="3">
        <v>367</v>
      </c>
      <c r="F509" s="3">
        <v>3108046.1</v>
      </c>
      <c r="G509" s="3">
        <f>_xlfn.XLOOKUP(
D509,
Dim_Products_COGS[Product_ID],
Dim_Products_COGS[Base_COGS_EUR],
0
)</f>
        <v>3677</v>
      </c>
      <c r="H509" s="3">
        <f>Fact_Sales_Orders[[#This Row],[Unit_COGS_EUR]] * Fact_Sales_Orders[[#This Row],[Quantity_Sold]]</f>
        <v>1349459</v>
      </c>
      <c r="I509" s="3">
        <f>_xlfn.XLOOKUP(Fact_Sales_Orders[[#This Row],[Product_ID]], Dim_Supply_Chain[Product_ID], Dim_Supply_Chain[Base_Shipping_Cost_USD], 2500)</f>
        <v>263</v>
      </c>
      <c r="J509" s="2">
        <f>_xlfn.XLOOKUP(Fact_Sales_Orders[[#This Row],[Clean_Order_Date]], Dim_FX_Rates[Date], Dim_FX_Rates[Baseline_Rate], 1.05, -1)</f>
        <v>0.91790000000000005</v>
      </c>
      <c r="K509" s="2">
        <f>Fact_Sales_Orders[[#This Row],[Total_Base_COGS_EUR]] * Fact_Sales_Orders[[#This Row],[Order_FX_Rate]]</f>
        <v>1238668.4161</v>
      </c>
      <c r="L509" s="3">
        <f>Fact_Sales_Orders[[#This Row],[Base_Shipping_USD]] * Fact_Sales_Orders[[#This Row],[Quantity_Sold]]</f>
        <v>96521</v>
      </c>
      <c r="M509" s="3">
        <f>Fact_Sales_Orders[[#This Row],[Base_Revenue_USD]] - Fact_Sales_Orders[[#This Row],[Total_COGS_USD]] - Fact_Sales_Orders[[#This Row],[Total_Freight_USD]]</f>
        <v>1772856.6839000001</v>
      </c>
      <c r="N509" s="6">
        <f>IFERROR(Fact_Sales_Orders[[#This Row],[Net_Profit_USD]] / Fact_Sales_Orders[[#This Row],[Base_Revenue_USD]], 0)</f>
        <v>0.57040874776600003</v>
      </c>
    </row>
    <row r="510" spans="1:14" x14ac:dyDescent="0.3">
      <c r="A510" t="s">
        <v>548</v>
      </c>
      <c r="B510" s="1">
        <v>46126</v>
      </c>
      <c r="C510" s="4" t="s">
        <v>7</v>
      </c>
      <c r="D510" t="s">
        <v>45</v>
      </c>
      <c r="E510" s="3">
        <v>563</v>
      </c>
      <c r="F510" s="3">
        <v>4961935.96</v>
      </c>
      <c r="G510" s="3">
        <f>_xlfn.XLOOKUP(
D510,
Dim_Products_COGS[Product_ID],
Dim_Products_COGS[Base_COGS_EUR],
0
)</f>
        <v>4853</v>
      </c>
      <c r="H510" s="3">
        <f>Fact_Sales_Orders[[#This Row],[Unit_COGS_EUR]] * Fact_Sales_Orders[[#This Row],[Quantity_Sold]]</f>
        <v>2732239</v>
      </c>
      <c r="I510" s="3">
        <f>_xlfn.XLOOKUP(Fact_Sales_Orders[[#This Row],[Product_ID]], Dim_Supply_Chain[Product_ID], Dim_Supply_Chain[Base_Shipping_Cost_USD], 2500)</f>
        <v>1974</v>
      </c>
      <c r="J510" s="2">
        <f>_xlfn.XLOOKUP(Fact_Sales_Orders[[#This Row],[Clean_Order_Date]], Dim_FX_Rates[Date], Dim_FX_Rates[Baseline_Rate], 1.05, -1)</f>
        <v>0.96240000000000003</v>
      </c>
      <c r="K510" s="2">
        <f>Fact_Sales_Orders[[#This Row],[Total_Base_COGS_EUR]] * Fact_Sales_Orders[[#This Row],[Order_FX_Rate]]</f>
        <v>2629506.8136</v>
      </c>
      <c r="L510" s="3">
        <f>Fact_Sales_Orders[[#This Row],[Base_Shipping_USD]] * Fact_Sales_Orders[[#This Row],[Quantity_Sold]]</f>
        <v>1111362</v>
      </c>
      <c r="M510" s="3">
        <f>Fact_Sales_Orders[[#This Row],[Base_Revenue_USD]] - Fact_Sales_Orders[[#This Row],[Total_COGS_USD]] - Fact_Sales_Orders[[#This Row],[Total_Freight_USD]]</f>
        <v>1221067.1464</v>
      </c>
      <c r="N510" s="6">
        <f>IFERROR(Fact_Sales_Orders[[#This Row],[Net_Profit_USD]] / Fact_Sales_Orders[[#This Row],[Base_Revenue_USD]], 0)</f>
        <v>0.24608684115302448</v>
      </c>
    </row>
    <row r="511" spans="1:14" x14ac:dyDescent="0.3">
      <c r="A511" t="s">
        <v>549</v>
      </c>
      <c r="B511" s="1">
        <v>45702</v>
      </c>
      <c r="C511" s="4" t="s">
        <v>7</v>
      </c>
      <c r="D511" t="s">
        <v>17</v>
      </c>
      <c r="E511" s="3">
        <v>414</v>
      </c>
      <c r="F511" s="3">
        <v>3625332.3</v>
      </c>
      <c r="G511" s="3">
        <f>_xlfn.XLOOKUP(
D511,
Dim_Products_COGS[Product_ID],
Dim_Products_COGS[Base_COGS_EUR],
0
)</f>
        <v>4299</v>
      </c>
      <c r="H511" s="3">
        <f>Fact_Sales_Orders[[#This Row],[Unit_COGS_EUR]] * Fact_Sales_Orders[[#This Row],[Quantity_Sold]]</f>
        <v>1779786</v>
      </c>
      <c r="I511" s="3">
        <f>_xlfn.XLOOKUP(Fact_Sales_Orders[[#This Row],[Product_ID]], Dim_Supply_Chain[Product_ID], Dim_Supply_Chain[Base_Shipping_Cost_USD], 2500)</f>
        <v>2109</v>
      </c>
      <c r="J511" s="2">
        <f>_xlfn.XLOOKUP(Fact_Sales_Orders[[#This Row],[Clean_Order_Date]], Dim_FX_Rates[Date], Dim_FX_Rates[Baseline_Rate], 1.05, -1)</f>
        <v>0.89510000000000001</v>
      </c>
      <c r="K511" s="2">
        <f>Fact_Sales_Orders[[#This Row],[Total_Base_COGS_EUR]] * Fact_Sales_Orders[[#This Row],[Order_FX_Rate]]</f>
        <v>1593086.4486</v>
      </c>
      <c r="L511" s="3">
        <f>Fact_Sales_Orders[[#This Row],[Base_Shipping_USD]] * Fact_Sales_Orders[[#This Row],[Quantity_Sold]]</f>
        <v>873126</v>
      </c>
      <c r="M511" s="3">
        <f>Fact_Sales_Orders[[#This Row],[Base_Revenue_USD]] - Fact_Sales_Orders[[#This Row],[Total_COGS_USD]] - Fact_Sales_Orders[[#This Row],[Total_Freight_USD]]</f>
        <v>1159119.8513999998</v>
      </c>
      <c r="N511" s="6">
        <f>IFERROR(Fact_Sales_Orders[[#This Row],[Net_Profit_USD]] / Fact_Sales_Orders[[#This Row],[Base_Revenue_USD]], 0)</f>
        <v>0.31972789126116796</v>
      </c>
    </row>
    <row r="512" spans="1:14" x14ac:dyDescent="0.3">
      <c r="A512" t="s">
        <v>550</v>
      </c>
      <c r="B512" s="1">
        <v>46071</v>
      </c>
      <c r="C512" s="4" t="s">
        <v>7</v>
      </c>
      <c r="D512" t="s">
        <v>61</v>
      </c>
      <c r="E512" s="3">
        <v>14</v>
      </c>
      <c r="F512" s="3">
        <v>77708.08</v>
      </c>
      <c r="G512" s="3">
        <f>_xlfn.XLOOKUP(
D512,
Dim_Products_COGS[Product_ID],
Dim_Products_COGS[Base_COGS_EUR],
0
)</f>
        <v>2418</v>
      </c>
      <c r="H512" s="3">
        <f>Fact_Sales_Orders[[#This Row],[Unit_COGS_EUR]] * Fact_Sales_Orders[[#This Row],[Quantity_Sold]]</f>
        <v>33852</v>
      </c>
      <c r="I512" s="3">
        <f>_xlfn.XLOOKUP(Fact_Sales_Orders[[#This Row],[Product_ID]], Dim_Supply_Chain[Product_ID], Dim_Supply_Chain[Base_Shipping_Cost_USD], 2500)</f>
        <v>2109</v>
      </c>
      <c r="J512" s="2">
        <f>_xlfn.XLOOKUP(Fact_Sales_Orders[[#This Row],[Clean_Order_Date]], Dim_FX_Rates[Date], Dim_FX_Rates[Baseline_Rate], 1.05, -1)</f>
        <v>0.88009999999999999</v>
      </c>
      <c r="K512" s="2">
        <f>Fact_Sales_Orders[[#This Row],[Total_Base_COGS_EUR]] * Fact_Sales_Orders[[#This Row],[Order_FX_Rate]]</f>
        <v>29793.145199999999</v>
      </c>
      <c r="L512" s="3">
        <f>Fact_Sales_Orders[[#This Row],[Base_Shipping_USD]] * Fact_Sales_Orders[[#This Row],[Quantity_Sold]]</f>
        <v>29526</v>
      </c>
      <c r="M512" s="3">
        <f>Fact_Sales_Orders[[#This Row],[Base_Revenue_USD]] - Fact_Sales_Orders[[#This Row],[Total_COGS_USD]] - Fact_Sales_Orders[[#This Row],[Total_Freight_USD]]</f>
        <v>18388.934800000003</v>
      </c>
      <c r="N512" s="6">
        <f>IFERROR(Fact_Sales_Orders[[#This Row],[Net_Profit_USD]] / Fact_Sales_Orders[[#This Row],[Base_Revenue_USD]], 0)</f>
        <v>0.23664121929148169</v>
      </c>
    </row>
    <row r="513" spans="1:14" x14ac:dyDescent="0.3">
      <c r="A513" t="s">
        <v>551</v>
      </c>
      <c r="B513" s="1">
        <v>46107</v>
      </c>
      <c r="C513" s="4" t="s">
        <v>7</v>
      </c>
      <c r="D513" t="s">
        <v>51</v>
      </c>
      <c r="E513" s="3">
        <v>377</v>
      </c>
      <c r="F513" s="3">
        <v>3622999.27</v>
      </c>
      <c r="G513" s="3">
        <f>_xlfn.XLOOKUP(
D513,
Dim_Products_COGS[Product_ID],
Dim_Products_COGS[Base_COGS_EUR],
0
)</f>
        <v>4717</v>
      </c>
      <c r="H513" s="3">
        <f>Fact_Sales_Orders[[#This Row],[Unit_COGS_EUR]] * Fact_Sales_Orders[[#This Row],[Quantity_Sold]]</f>
        <v>1778309</v>
      </c>
      <c r="I513" s="3">
        <f>_xlfn.XLOOKUP(Fact_Sales_Orders[[#This Row],[Product_ID]], Dim_Supply_Chain[Product_ID], Dim_Supply_Chain[Base_Shipping_Cost_USD], 2500)</f>
        <v>1088</v>
      </c>
      <c r="J513" s="2">
        <f>_xlfn.XLOOKUP(Fact_Sales_Orders[[#This Row],[Clean_Order_Date]], Dim_FX_Rates[Date], Dim_FX_Rates[Baseline_Rate], 1.05, -1)</f>
        <v>0.7802</v>
      </c>
      <c r="K513" s="2">
        <f>Fact_Sales_Orders[[#This Row],[Total_Base_COGS_EUR]] * Fact_Sales_Orders[[#This Row],[Order_FX_Rate]]</f>
        <v>1387436.6817999999</v>
      </c>
      <c r="L513" s="3">
        <f>Fact_Sales_Orders[[#This Row],[Base_Shipping_USD]] * Fact_Sales_Orders[[#This Row],[Quantity_Sold]]</f>
        <v>410176</v>
      </c>
      <c r="M513" s="3">
        <f>Fact_Sales_Orders[[#This Row],[Base_Revenue_USD]] - Fact_Sales_Orders[[#This Row],[Total_COGS_USD]] - Fact_Sales_Orders[[#This Row],[Total_Freight_USD]]</f>
        <v>1825386.5882000001</v>
      </c>
      <c r="N513" s="6">
        <f>IFERROR(Fact_Sales_Orders[[#This Row],[Net_Profit_USD]] / Fact_Sales_Orders[[#This Row],[Base_Revenue_USD]], 0)</f>
        <v>0.50383299917142965</v>
      </c>
    </row>
    <row r="514" spans="1:14" x14ac:dyDescent="0.3">
      <c r="A514" t="s">
        <v>552</v>
      </c>
      <c r="B514" s="1">
        <v>46122</v>
      </c>
      <c r="C514" s="4" t="s">
        <v>7</v>
      </c>
      <c r="D514" t="s">
        <v>102</v>
      </c>
      <c r="E514" s="3">
        <v>949</v>
      </c>
      <c r="F514" s="3">
        <v>8642828.9499999993</v>
      </c>
      <c r="G514" s="3">
        <f>_xlfn.XLOOKUP(
D514,
Dim_Products_COGS[Product_ID],
Dim_Products_COGS[Base_COGS_EUR],
0
)</f>
        <v>2418</v>
      </c>
      <c r="H514" s="3">
        <f>Fact_Sales_Orders[[#This Row],[Unit_COGS_EUR]] * Fact_Sales_Orders[[#This Row],[Quantity_Sold]]</f>
        <v>2294682</v>
      </c>
      <c r="I514" s="3">
        <f>_xlfn.XLOOKUP(Fact_Sales_Orders[[#This Row],[Product_ID]], Dim_Supply_Chain[Product_ID], Dim_Supply_Chain[Base_Shipping_Cost_USD], 2500)</f>
        <v>2109</v>
      </c>
      <c r="J514" s="2">
        <f>_xlfn.XLOOKUP(Fact_Sales_Orders[[#This Row],[Clean_Order_Date]], Dim_FX_Rates[Date], Dim_FX_Rates[Baseline_Rate], 1.05, -1)</f>
        <v>1.3304</v>
      </c>
      <c r="K514" s="2">
        <f>Fact_Sales_Orders[[#This Row],[Total_Base_COGS_EUR]] * Fact_Sales_Orders[[#This Row],[Order_FX_Rate]]</f>
        <v>3052844.9328000001</v>
      </c>
      <c r="L514" s="3">
        <f>Fact_Sales_Orders[[#This Row],[Base_Shipping_USD]] * Fact_Sales_Orders[[#This Row],[Quantity_Sold]]</f>
        <v>2001441</v>
      </c>
      <c r="M514" s="3">
        <f>Fact_Sales_Orders[[#This Row],[Base_Revenue_USD]] - Fact_Sales_Orders[[#This Row],[Total_COGS_USD]] - Fact_Sales_Orders[[#This Row],[Total_Freight_USD]]</f>
        <v>3588543.0171999987</v>
      </c>
      <c r="N514" s="6">
        <f>IFERROR(Fact_Sales_Orders[[#This Row],[Net_Profit_USD]] / Fact_Sales_Orders[[#This Row],[Base_Revenue_USD]], 0)</f>
        <v>0.41520467869493116</v>
      </c>
    </row>
    <row r="515" spans="1:14" x14ac:dyDescent="0.3">
      <c r="A515" t="s">
        <v>553</v>
      </c>
      <c r="B515" s="1">
        <v>46076</v>
      </c>
      <c r="C515" s="4" t="s">
        <v>7</v>
      </c>
      <c r="D515" t="s">
        <v>92</v>
      </c>
      <c r="E515" s="3">
        <v>503</v>
      </c>
      <c r="F515" s="3">
        <v>2617736.37</v>
      </c>
      <c r="G515" s="3">
        <f>_xlfn.XLOOKUP(
D515,
Dim_Products_COGS[Product_ID],
Dim_Products_COGS[Base_COGS_EUR],
0
)</f>
        <v>3211</v>
      </c>
      <c r="H515" s="3">
        <f>Fact_Sales_Orders[[#This Row],[Unit_COGS_EUR]] * Fact_Sales_Orders[[#This Row],[Quantity_Sold]]</f>
        <v>1615133</v>
      </c>
      <c r="I515" s="3">
        <f>_xlfn.XLOOKUP(Fact_Sales_Orders[[#This Row],[Product_ID]], Dim_Supply_Chain[Product_ID], Dim_Supply_Chain[Base_Shipping_Cost_USD], 2500)</f>
        <v>2109</v>
      </c>
      <c r="J515" s="2">
        <f>_xlfn.XLOOKUP(Fact_Sales_Orders[[#This Row],[Clean_Order_Date]], Dim_FX_Rates[Date], Dim_FX_Rates[Baseline_Rate], 1.05, -1)</f>
        <v>0.63980000000000004</v>
      </c>
      <c r="K515" s="2">
        <f>Fact_Sales_Orders[[#This Row],[Total_Base_COGS_EUR]] * Fact_Sales_Orders[[#This Row],[Order_FX_Rate]]</f>
        <v>1033362.0934</v>
      </c>
      <c r="L515" s="3">
        <f>Fact_Sales_Orders[[#This Row],[Base_Shipping_USD]] * Fact_Sales_Orders[[#This Row],[Quantity_Sold]]</f>
        <v>1060827</v>
      </c>
      <c r="M515" s="3">
        <f>Fact_Sales_Orders[[#This Row],[Base_Revenue_USD]] - Fact_Sales_Orders[[#This Row],[Total_COGS_USD]] - Fact_Sales_Orders[[#This Row],[Total_Freight_USD]]</f>
        <v>523547.27659999998</v>
      </c>
      <c r="N515" s="6">
        <f>IFERROR(Fact_Sales_Orders[[#This Row],[Net_Profit_USD]] / Fact_Sales_Orders[[#This Row],[Base_Revenue_USD]], 0)</f>
        <v>0.20000000099322451</v>
      </c>
    </row>
    <row r="516" spans="1:14" x14ac:dyDescent="0.3">
      <c r="A516" t="s">
        <v>554</v>
      </c>
      <c r="B516" s="1">
        <v>45789</v>
      </c>
      <c r="C516" s="4" t="s">
        <v>7</v>
      </c>
      <c r="D516" t="s">
        <v>92</v>
      </c>
      <c r="E516" s="3">
        <v>348</v>
      </c>
      <c r="F516" s="3">
        <v>2794002.29</v>
      </c>
      <c r="G516" s="3">
        <f>_xlfn.XLOOKUP(
D516,
Dim_Products_COGS[Product_ID],
Dim_Products_COGS[Base_COGS_EUR],
0
)</f>
        <v>3211</v>
      </c>
      <c r="H516" s="3">
        <f>Fact_Sales_Orders[[#This Row],[Unit_COGS_EUR]] * Fact_Sales_Orders[[#This Row],[Quantity_Sold]]</f>
        <v>1117428</v>
      </c>
      <c r="I516" s="3">
        <f>_xlfn.XLOOKUP(Fact_Sales_Orders[[#This Row],[Product_ID]], Dim_Supply_Chain[Product_ID], Dim_Supply_Chain[Base_Shipping_Cost_USD], 2500)</f>
        <v>2109</v>
      </c>
      <c r="J516" s="2">
        <f>_xlfn.XLOOKUP(Fact_Sales_Orders[[#This Row],[Clean_Order_Date]], Dim_FX_Rates[Date], Dim_FX_Rates[Baseline_Rate], 1.05, -1)</f>
        <v>1.0676000000000001</v>
      </c>
      <c r="K516" s="2">
        <f>Fact_Sales_Orders[[#This Row],[Total_Base_COGS_EUR]] * Fact_Sales_Orders[[#This Row],[Order_FX_Rate]]</f>
        <v>1192966.1328</v>
      </c>
      <c r="L516" s="3">
        <f>Fact_Sales_Orders[[#This Row],[Base_Shipping_USD]] * Fact_Sales_Orders[[#This Row],[Quantity_Sold]]</f>
        <v>733932</v>
      </c>
      <c r="M516" s="3">
        <f>Fact_Sales_Orders[[#This Row],[Base_Revenue_USD]] - Fact_Sales_Orders[[#This Row],[Total_COGS_USD]] - Fact_Sales_Orders[[#This Row],[Total_Freight_USD]]</f>
        <v>867104.15720000002</v>
      </c>
      <c r="N516" s="6">
        <f>IFERROR(Fact_Sales_Orders[[#This Row],[Net_Profit_USD]] / Fact_Sales_Orders[[#This Row],[Base_Revenue_USD]], 0)</f>
        <v>0.31034482695431148</v>
      </c>
    </row>
    <row r="517" spans="1:14" x14ac:dyDescent="0.3">
      <c r="A517" t="s">
        <v>555</v>
      </c>
      <c r="B517" s="1">
        <v>45745</v>
      </c>
      <c r="C517" s="4" t="s">
        <v>7</v>
      </c>
      <c r="D517" t="s">
        <v>31</v>
      </c>
      <c r="E517" s="3">
        <v>156</v>
      </c>
      <c r="F517" s="3">
        <v>1085952.3799999999</v>
      </c>
      <c r="G517" s="3">
        <f>_xlfn.XLOOKUP(
D517,
Dim_Products_COGS[Product_ID],
Dim_Products_COGS[Base_COGS_EUR],
0
)</f>
        <v>1536</v>
      </c>
      <c r="H517" s="3">
        <f>Fact_Sales_Orders[[#This Row],[Unit_COGS_EUR]] * Fact_Sales_Orders[[#This Row],[Quantity_Sold]]</f>
        <v>239616</v>
      </c>
      <c r="I517" s="3">
        <f>_xlfn.XLOOKUP(Fact_Sales_Orders[[#This Row],[Product_ID]], Dim_Supply_Chain[Product_ID], Dim_Supply_Chain[Base_Shipping_Cost_USD], 2500)</f>
        <v>2109</v>
      </c>
      <c r="J517" s="2">
        <f>_xlfn.XLOOKUP(Fact_Sales_Orders[[#This Row],[Clean_Order_Date]], Dim_FX_Rates[Date], Dim_FX_Rates[Baseline_Rate], 1.05, -1)</f>
        <v>1.3904000000000001</v>
      </c>
      <c r="K517" s="2">
        <f>Fact_Sales_Orders[[#This Row],[Total_Base_COGS_EUR]] * Fact_Sales_Orders[[#This Row],[Order_FX_Rate]]</f>
        <v>333162.08640000003</v>
      </c>
      <c r="L517" s="3">
        <f>Fact_Sales_Orders[[#This Row],[Base_Shipping_USD]] * Fact_Sales_Orders[[#This Row],[Quantity_Sold]]</f>
        <v>329004</v>
      </c>
      <c r="M517" s="3">
        <f>Fact_Sales_Orders[[#This Row],[Base_Revenue_USD]] - Fact_Sales_Orders[[#This Row],[Total_COGS_USD]] - Fact_Sales_Orders[[#This Row],[Total_Freight_USD]]</f>
        <v>423786.29359999986</v>
      </c>
      <c r="N517" s="6">
        <f>IFERROR(Fact_Sales_Orders[[#This Row],[Net_Profit_USD]] / Fact_Sales_Orders[[#This Row],[Base_Revenue_USD]], 0)</f>
        <v>0.39024390148672994</v>
      </c>
    </row>
    <row r="518" spans="1:14" x14ac:dyDescent="0.3">
      <c r="A518" t="s">
        <v>556</v>
      </c>
      <c r="B518" s="1">
        <v>45901</v>
      </c>
      <c r="C518" s="4" t="s">
        <v>7</v>
      </c>
      <c r="D518" t="s">
        <v>76</v>
      </c>
      <c r="E518" s="3">
        <v>163</v>
      </c>
      <c r="F518" s="3">
        <v>598109.39</v>
      </c>
      <c r="G518" s="3">
        <f>_xlfn.XLOOKUP(
D518,
Dim_Products_COGS[Product_ID],
Dim_Products_COGS[Base_COGS_EUR],
0
)</f>
        <v>1289</v>
      </c>
      <c r="H518" s="3">
        <f>Fact_Sales_Orders[[#This Row],[Unit_COGS_EUR]] * Fact_Sales_Orders[[#This Row],[Quantity_Sold]]</f>
        <v>210107</v>
      </c>
      <c r="I518" s="3">
        <f>_xlfn.XLOOKUP(Fact_Sales_Orders[[#This Row],[Product_ID]], Dim_Supply_Chain[Product_ID], Dim_Supply_Chain[Base_Shipping_Cost_USD], 2500)</f>
        <v>2109</v>
      </c>
      <c r="J518" s="2">
        <f>_xlfn.XLOOKUP(Fact_Sales_Orders[[#This Row],[Clean_Order_Date]], Dim_FX_Rates[Date], Dim_FX_Rates[Baseline_Rate], 1.05, -1)</f>
        <v>0.69720000000000004</v>
      </c>
      <c r="K518" s="2">
        <f>Fact_Sales_Orders[[#This Row],[Total_Base_COGS_EUR]] * Fact_Sales_Orders[[#This Row],[Order_FX_Rate]]</f>
        <v>146486.6004</v>
      </c>
      <c r="L518" s="3">
        <f>Fact_Sales_Orders[[#This Row],[Base_Shipping_USD]] * Fact_Sales_Orders[[#This Row],[Quantity_Sold]]</f>
        <v>343767</v>
      </c>
      <c r="M518" s="3">
        <f>Fact_Sales_Orders[[#This Row],[Base_Revenue_USD]] - Fact_Sales_Orders[[#This Row],[Total_COGS_USD]] - Fact_Sales_Orders[[#This Row],[Total_Freight_USD]]</f>
        <v>107855.78960000002</v>
      </c>
      <c r="N518" s="6">
        <f>IFERROR(Fact_Sales_Orders[[#This Row],[Net_Profit_USD]] / Fact_Sales_Orders[[#This Row],[Base_Revenue_USD]], 0)</f>
        <v>0.18032786544280807</v>
      </c>
    </row>
    <row r="519" spans="1:14" x14ac:dyDescent="0.3">
      <c r="A519" t="s">
        <v>557</v>
      </c>
      <c r="B519" s="1">
        <v>45775</v>
      </c>
      <c r="C519" s="4" t="s">
        <v>7</v>
      </c>
      <c r="D519" t="s">
        <v>96</v>
      </c>
      <c r="E519" s="3">
        <v>613</v>
      </c>
      <c r="F519" s="3">
        <v>4693530.2</v>
      </c>
      <c r="G519" s="3">
        <f>_xlfn.XLOOKUP(
D519,
Dim_Products_COGS[Product_ID],
Dim_Products_COGS[Base_COGS_EUR],
0
)</f>
        <v>2914</v>
      </c>
      <c r="H519" s="3">
        <f>Fact_Sales_Orders[[#This Row],[Unit_COGS_EUR]] * Fact_Sales_Orders[[#This Row],[Quantity_Sold]]</f>
        <v>1786282</v>
      </c>
      <c r="I519" s="3">
        <f>_xlfn.XLOOKUP(Fact_Sales_Orders[[#This Row],[Product_ID]], Dim_Supply_Chain[Product_ID], Dim_Supply_Chain[Base_Shipping_Cost_USD], 2500)</f>
        <v>2109</v>
      </c>
      <c r="J519" s="2">
        <f>_xlfn.XLOOKUP(Fact_Sales_Orders[[#This Row],[Clean_Order_Date]], Dim_FX_Rates[Date], Dim_FX_Rates[Baseline_Rate], 1.05, -1)</f>
        <v>0.99360000000000004</v>
      </c>
      <c r="K519" s="2">
        <f>Fact_Sales_Orders[[#This Row],[Total_Base_COGS_EUR]] * Fact_Sales_Orders[[#This Row],[Order_FX_Rate]]</f>
        <v>1774849.7952000001</v>
      </c>
      <c r="L519" s="3">
        <f>Fact_Sales_Orders[[#This Row],[Base_Shipping_USD]] * Fact_Sales_Orders[[#This Row],[Quantity_Sold]]</f>
        <v>1292817</v>
      </c>
      <c r="M519" s="3">
        <f>Fact_Sales_Orders[[#This Row],[Base_Revenue_USD]] - Fact_Sales_Orders[[#This Row],[Total_COGS_USD]] - Fact_Sales_Orders[[#This Row],[Total_Freight_USD]]</f>
        <v>1625863.4048000001</v>
      </c>
      <c r="N519" s="6">
        <f>IFERROR(Fact_Sales_Orders[[#This Row],[Net_Profit_USD]] / Fact_Sales_Orders[[#This Row],[Base_Revenue_USD]], 0)</f>
        <v>0.34640522922383671</v>
      </c>
    </row>
    <row r="520" spans="1:14" x14ac:dyDescent="0.3">
      <c r="A520" t="s">
        <v>558</v>
      </c>
      <c r="B520" s="1">
        <v>45787</v>
      </c>
      <c r="C520" s="4" t="s">
        <v>7</v>
      </c>
      <c r="D520" t="s">
        <v>35</v>
      </c>
      <c r="E520" s="3">
        <v>384</v>
      </c>
      <c r="F520" s="3">
        <v>2098779.79</v>
      </c>
      <c r="G520" s="3">
        <f>_xlfn.XLOOKUP(
D520,
Dim_Products_COGS[Product_ID],
Dim_Products_COGS[Base_COGS_EUR],
0
)</f>
        <v>1530</v>
      </c>
      <c r="H520" s="3">
        <f>Fact_Sales_Orders[[#This Row],[Unit_COGS_EUR]] * Fact_Sales_Orders[[#This Row],[Quantity_Sold]]</f>
        <v>587520</v>
      </c>
      <c r="I520" s="3">
        <f>_xlfn.XLOOKUP(Fact_Sales_Orders[[#This Row],[Product_ID]], Dim_Supply_Chain[Product_ID], Dim_Supply_Chain[Base_Shipping_Cost_USD], 2500)</f>
        <v>2109</v>
      </c>
      <c r="J520" s="2">
        <f>_xlfn.XLOOKUP(Fact_Sales_Orders[[#This Row],[Clean_Order_Date]], Dim_FX_Rates[Date], Dim_FX_Rates[Baseline_Rate], 1.05, -1)</f>
        <v>0.63980000000000004</v>
      </c>
      <c r="K520" s="2">
        <f>Fact_Sales_Orders[[#This Row],[Total_Base_COGS_EUR]] * Fact_Sales_Orders[[#This Row],[Order_FX_Rate]]</f>
        <v>375895.29600000003</v>
      </c>
      <c r="L520" s="3">
        <f>Fact_Sales_Orders[[#This Row],[Base_Shipping_USD]] * Fact_Sales_Orders[[#This Row],[Quantity_Sold]]</f>
        <v>809856</v>
      </c>
      <c r="M520" s="3">
        <f>Fact_Sales_Orders[[#This Row],[Base_Revenue_USD]] - Fact_Sales_Orders[[#This Row],[Total_COGS_USD]] - Fact_Sales_Orders[[#This Row],[Total_Freight_USD]]</f>
        <v>913028.49399999995</v>
      </c>
      <c r="N520" s="6">
        <f>IFERROR(Fact_Sales_Orders[[#This Row],[Net_Profit_USD]] / Fact_Sales_Orders[[#This Row],[Base_Revenue_USD]], 0)</f>
        <v>0.43502824753234354</v>
      </c>
    </row>
    <row r="521" spans="1:14" x14ac:dyDescent="0.3">
      <c r="A521" t="s">
        <v>559</v>
      </c>
      <c r="B521" s="1">
        <v>45861</v>
      </c>
      <c r="C521" s="4" t="s">
        <v>7</v>
      </c>
      <c r="D521" t="s">
        <v>14</v>
      </c>
      <c r="E521" s="3">
        <v>812</v>
      </c>
      <c r="F521" s="3">
        <v>5192621.8899999997</v>
      </c>
      <c r="G521" s="3">
        <f>_xlfn.XLOOKUP(
D521,
Dim_Products_COGS[Product_ID],
Dim_Products_COGS[Base_COGS_EUR],
0
)</f>
        <v>2401</v>
      </c>
      <c r="H521" s="3">
        <f>Fact_Sales_Orders[[#This Row],[Unit_COGS_EUR]] * Fact_Sales_Orders[[#This Row],[Quantity_Sold]]</f>
        <v>1949612</v>
      </c>
      <c r="I521" s="3">
        <f>_xlfn.XLOOKUP(Fact_Sales_Orders[[#This Row],[Product_ID]], Dim_Supply_Chain[Product_ID], Dim_Supply_Chain[Base_Shipping_Cost_USD], 2500)</f>
        <v>2109</v>
      </c>
      <c r="J521" s="2">
        <f>_xlfn.XLOOKUP(Fact_Sales_Orders[[#This Row],[Clean_Order_Date]], Dim_FX_Rates[Date], Dim_FX_Rates[Baseline_Rate], 1.05, -1)</f>
        <v>0.6976</v>
      </c>
      <c r="K521" s="2">
        <f>Fact_Sales_Orders[[#This Row],[Total_Base_COGS_EUR]] * Fact_Sales_Orders[[#This Row],[Order_FX_Rate]]</f>
        <v>1360049.3311999999</v>
      </c>
      <c r="L521" s="3">
        <f>Fact_Sales_Orders[[#This Row],[Base_Shipping_USD]] * Fact_Sales_Orders[[#This Row],[Quantity_Sold]]</f>
        <v>1712508</v>
      </c>
      <c r="M521" s="3">
        <f>Fact_Sales_Orders[[#This Row],[Base_Revenue_USD]] - Fact_Sales_Orders[[#This Row],[Total_COGS_USD]] - Fact_Sales_Orders[[#This Row],[Total_Freight_USD]]</f>
        <v>2120064.5587999998</v>
      </c>
      <c r="N521" s="6">
        <f>IFERROR(Fact_Sales_Orders[[#This Row],[Net_Profit_USD]] / Fact_Sales_Orders[[#This Row],[Base_Revenue_USD]], 0)</f>
        <v>0.40828402369963429</v>
      </c>
    </row>
    <row r="522" spans="1:14" x14ac:dyDescent="0.3">
      <c r="A522" t="s">
        <v>560</v>
      </c>
      <c r="B522" s="1">
        <v>45847</v>
      </c>
      <c r="C522" s="4" t="s">
        <v>7</v>
      </c>
      <c r="D522" t="s">
        <v>45</v>
      </c>
      <c r="E522" s="3">
        <v>324</v>
      </c>
      <c r="F522" s="3">
        <v>3635962.64</v>
      </c>
      <c r="G522" s="3">
        <f>_xlfn.XLOOKUP(
D522,
Dim_Products_COGS[Product_ID],
Dim_Products_COGS[Base_COGS_EUR],
0
)</f>
        <v>4853</v>
      </c>
      <c r="H522" s="3">
        <f>Fact_Sales_Orders[[#This Row],[Unit_COGS_EUR]] * Fact_Sales_Orders[[#This Row],[Quantity_Sold]]</f>
        <v>1572372</v>
      </c>
      <c r="I522" s="3">
        <f>_xlfn.XLOOKUP(Fact_Sales_Orders[[#This Row],[Product_ID]], Dim_Supply_Chain[Product_ID], Dim_Supply_Chain[Base_Shipping_Cost_USD], 2500)</f>
        <v>1974</v>
      </c>
      <c r="J522" s="2">
        <f>_xlfn.XLOOKUP(Fact_Sales_Orders[[#This Row],[Clean_Order_Date]], Dim_FX_Rates[Date], Dim_FX_Rates[Baseline_Rate], 1.05, -1)</f>
        <v>1.0768</v>
      </c>
      <c r="K522" s="2">
        <f>Fact_Sales_Orders[[#This Row],[Total_Base_COGS_EUR]] * Fact_Sales_Orders[[#This Row],[Order_FX_Rate]]</f>
        <v>1693130.1695999999</v>
      </c>
      <c r="L522" s="3">
        <f>Fact_Sales_Orders[[#This Row],[Base_Shipping_USD]] * Fact_Sales_Orders[[#This Row],[Quantity_Sold]]</f>
        <v>639576</v>
      </c>
      <c r="M522" s="3">
        <f>Fact_Sales_Orders[[#This Row],[Base_Revenue_USD]] - Fact_Sales_Orders[[#This Row],[Total_COGS_USD]] - Fact_Sales_Orders[[#This Row],[Total_Freight_USD]]</f>
        <v>1303256.4704000002</v>
      </c>
      <c r="N522" s="6">
        <f>IFERROR(Fact_Sales_Orders[[#This Row],[Net_Profit_USD]] / Fact_Sales_Orders[[#This Row],[Base_Revenue_USD]], 0)</f>
        <v>0.35843505542730225</v>
      </c>
    </row>
    <row r="523" spans="1:14" x14ac:dyDescent="0.3">
      <c r="A523" t="s">
        <v>561</v>
      </c>
      <c r="B523" s="1">
        <v>45709</v>
      </c>
      <c r="C523" s="4" t="s">
        <v>7</v>
      </c>
      <c r="D523" t="s">
        <v>92</v>
      </c>
      <c r="E523" s="3">
        <v>356</v>
      </c>
      <c r="F523" s="3">
        <v>3459788.04</v>
      </c>
      <c r="G523" s="3">
        <f>_xlfn.XLOOKUP(
D523,
Dim_Products_COGS[Product_ID],
Dim_Products_COGS[Base_COGS_EUR],
0
)</f>
        <v>3211</v>
      </c>
      <c r="H523" s="3">
        <f>Fact_Sales_Orders[[#This Row],[Unit_COGS_EUR]] * Fact_Sales_Orders[[#This Row],[Quantity_Sold]]</f>
        <v>1143116</v>
      </c>
      <c r="I523" s="3">
        <f>_xlfn.XLOOKUP(Fact_Sales_Orders[[#This Row],[Product_ID]], Dim_Supply_Chain[Product_ID], Dim_Supply_Chain[Base_Shipping_Cost_USD], 2500)</f>
        <v>2109</v>
      </c>
      <c r="J523" s="2">
        <f>_xlfn.XLOOKUP(Fact_Sales_Orders[[#This Row],[Clean_Order_Date]], Dim_FX_Rates[Date], Dim_FX_Rates[Baseline_Rate], 1.05, -1)</f>
        <v>1.1341000000000001</v>
      </c>
      <c r="K523" s="2">
        <f>Fact_Sales_Orders[[#This Row],[Total_Base_COGS_EUR]] * Fact_Sales_Orders[[#This Row],[Order_FX_Rate]]</f>
        <v>1296407.8556000001</v>
      </c>
      <c r="L523" s="3">
        <f>Fact_Sales_Orders[[#This Row],[Base_Shipping_USD]] * Fact_Sales_Orders[[#This Row],[Quantity_Sold]]</f>
        <v>750804</v>
      </c>
      <c r="M523" s="3">
        <f>Fact_Sales_Orders[[#This Row],[Base_Revenue_USD]] - Fact_Sales_Orders[[#This Row],[Total_COGS_USD]] - Fact_Sales_Orders[[#This Row],[Total_Freight_USD]]</f>
        <v>1412576.1843999997</v>
      </c>
      <c r="N523" s="6">
        <f>IFERROR(Fact_Sales_Orders[[#This Row],[Net_Profit_USD]] / Fact_Sales_Orders[[#This Row],[Base_Revenue_USD]], 0)</f>
        <v>0.40828402435890254</v>
      </c>
    </row>
    <row r="524" spans="1:14" x14ac:dyDescent="0.3">
      <c r="A524" t="s">
        <v>562</v>
      </c>
      <c r="B524" s="1">
        <v>46079</v>
      </c>
      <c r="C524" s="4" t="s">
        <v>7</v>
      </c>
      <c r="D524" t="s">
        <v>23</v>
      </c>
      <c r="E524" s="3">
        <v>624</v>
      </c>
      <c r="F524" s="3">
        <v>5254405.13</v>
      </c>
      <c r="G524" s="3">
        <f>_xlfn.XLOOKUP(
D524,
Dim_Products_COGS[Product_ID],
Dim_Products_COGS[Base_COGS_EUR],
0
)</f>
        <v>2844</v>
      </c>
      <c r="H524" s="3">
        <f>Fact_Sales_Orders[[#This Row],[Unit_COGS_EUR]] * Fact_Sales_Orders[[#This Row],[Quantity_Sold]]</f>
        <v>1774656</v>
      </c>
      <c r="I524" s="3">
        <f>_xlfn.XLOOKUP(Fact_Sales_Orders[[#This Row],[Product_ID]], Dim_Supply_Chain[Product_ID], Dim_Supply_Chain[Base_Shipping_Cost_USD], 2500)</f>
        <v>3514</v>
      </c>
      <c r="J524" s="2">
        <f>_xlfn.XLOOKUP(Fact_Sales_Orders[[#This Row],[Clean_Order_Date]], Dim_FX_Rates[Date], Dim_FX_Rates[Baseline_Rate], 1.05, -1)</f>
        <v>1.1443000000000001</v>
      </c>
      <c r="K524" s="2">
        <f>Fact_Sales_Orders[[#This Row],[Total_Base_COGS_EUR]] * Fact_Sales_Orders[[#This Row],[Order_FX_Rate]]</f>
        <v>2030738.8608000001</v>
      </c>
      <c r="L524" s="3">
        <f>Fact_Sales_Orders[[#This Row],[Base_Shipping_USD]] * Fact_Sales_Orders[[#This Row],[Quantity_Sold]]</f>
        <v>2192736</v>
      </c>
      <c r="M524" s="3">
        <f>Fact_Sales_Orders[[#This Row],[Base_Revenue_USD]] - Fact_Sales_Orders[[#This Row],[Total_COGS_USD]] - Fact_Sales_Orders[[#This Row],[Total_Freight_USD]]</f>
        <v>1030930.2692</v>
      </c>
      <c r="N524" s="6">
        <f>IFERROR(Fact_Sales_Orders[[#This Row],[Net_Profit_USD]] / Fact_Sales_Orders[[#This Row],[Base_Revenue_USD]], 0)</f>
        <v>0.19620304177040113</v>
      </c>
    </row>
    <row r="525" spans="1:14" x14ac:dyDescent="0.3">
      <c r="A525" t="s">
        <v>563</v>
      </c>
      <c r="B525" s="1">
        <v>45985</v>
      </c>
      <c r="C525" s="4" t="s">
        <v>7</v>
      </c>
      <c r="D525" t="s">
        <v>109</v>
      </c>
      <c r="E525" s="3">
        <v>216</v>
      </c>
      <c r="F525" s="3">
        <v>1229681.6599999999</v>
      </c>
      <c r="G525" s="3">
        <f>_xlfn.XLOOKUP(
D525,
Dim_Products_COGS[Product_ID],
Dim_Products_COGS[Base_COGS_EUR],
0
)</f>
        <v>3051</v>
      </c>
      <c r="H525" s="3">
        <f>Fact_Sales_Orders[[#This Row],[Unit_COGS_EUR]] * Fact_Sales_Orders[[#This Row],[Quantity_Sold]]</f>
        <v>659016</v>
      </c>
      <c r="I525" s="3">
        <f>_xlfn.XLOOKUP(Fact_Sales_Orders[[#This Row],[Product_ID]], Dim_Supply_Chain[Product_ID], Dim_Supply_Chain[Base_Shipping_Cost_USD], 2500)</f>
        <v>4042</v>
      </c>
      <c r="J525" s="2">
        <f>_xlfn.XLOOKUP(Fact_Sales_Orders[[#This Row],[Clean_Order_Date]], Dim_FX_Rates[Date], Dim_FX_Rates[Baseline_Rate], 1.05, -1)</f>
        <v>0.80149999999999999</v>
      </c>
      <c r="K525" s="2">
        <f>Fact_Sales_Orders[[#This Row],[Total_Base_COGS_EUR]] * Fact_Sales_Orders[[#This Row],[Order_FX_Rate]]</f>
        <v>528201.32400000002</v>
      </c>
      <c r="L525" s="3">
        <f>Fact_Sales_Orders[[#This Row],[Base_Shipping_USD]] * Fact_Sales_Orders[[#This Row],[Quantity_Sold]]</f>
        <v>873072</v>
      </c>
      <c r="M525" s="3">
        <f>Fact_Sales_Orders[[#This Row],[Base_Revenue_USD]] - Fact_Sales_Orders[[#This Row],[Total_COGS_USD]] - Fact_Sales_Orders[[#This Row],[Total_Freight_USD]]</f>
        <v>-171591.66400000011</v>
      </c>
      <c r="N525" s="6">
        <f>IFERROR(Fact_Sales_Orders[[#This Row],[Net_Profit_USD]] / Fact_Sales_Orders[[#This Row],[Base_Revenue_USD]], 0)</f>
        <v>-0.13954153305010675</v>
      </c>
    </row>
    <row r="526" spans="1:14" x14ac:dyDescent="0.3">
      <c r="A526" t="s">
        <v>564</v>
      </c>
      <c r="B526" s="1">
        <v>45702</v>
      </c>
      <c r="C526" s="4" t="s">
        <v>7</v>
      </c>
      <c r="D526" t="s">
        <v>96</v>
      </c>
      <c r="E526" s="3">
        <v>695</v>
      </c>
      <c r="F526" s="3">
        <v>4885022.18</v>
      </c>
      <c r="G526" s="3">
        <f>_xlfn.XLOOKUP(
D526,
Dim_Products_COGS[Product_ID],
Dim_Products_COGS[Base_COGS_EUR],
0
)</f>
        <v>2914</v>
      </c>
      <c r="H526" s="3">
        <f>Fact_Sales_Orders[[#This Row],[Unit_COGS_EUR]] * Fact_Sales_Orders[[#This Row],[Quantity_Sold]]</f>
        <v>2025230</v>
      </c>
      <c r="I526" s="3">
        <f>_xlfn.XLOOKUP(Fact_Sales_Orders[[#This Row],[Product_ID]], Dim_Supply_Chain[Product_ID], Dim_Supply_Chain[Base_Shipping_Cost_USD], 2500)</f>
        <v>2109</v>
      </c>
      <c r="J526" s="2">
        <f>_xlfn.XLOOKUP(Fact_Sales_Orders[[#This Row],[Clean_Order_Date]], Dim_FX_Rates[Date], Dim_FX_Rates[Baseline_Rate], 1.05, -1)</f>
        <v>0.89510000000000001</v>
      </c>
      <c r="K526" s="2">
        <f>Fact_Sales_Orders[[#This Row],[Total_Base_COGS_EUR]] * Fact_Sales_Orders[[#This Row],[Order_FX_Rate]]</f>
        <v>1812783.3729999999</v>
      </c>
      <c r="L526" s="3">
        <f>Fact_Sales_Orders[[#This Row],[Base_Shipping_USD]] * Fact_Sales_Orders[[#This Row],[Quantity_Sold]]</f>
        <v>1465755</v>
      </c>
      <c r="M526" s="3">
        <f>Fact_Sales_Orders[[#This Row],[Base_Revenue_USD]] - Fact_Sales_Orders[[#This Row],[Total_COGS_USD]] - Fact_Sales_Orders[[#This Row],[Total_Freight_USD]]</f>
        <v>1606483.807</v>
      </c>
      <c r="N526" s="6">
        <f>IFERROR(Fact_Sales_Orders[[#This Row],[Net_Profit_USD]] / Fact_Sales_Orders[[#This Row],[Base_Revenue_USD]], 0)</f>
        <v>0.32885906098383366</v>
      </c>
    </row>
    <row r="527" spans="1:14" x14ac:dyDescent="0.3">
      <c r="A527" t="s">
        <v>565</v>
      </c>
      <c r="B527" s="1">
        <v>45849</v>
      </c>
      <c r="C527" s="4" t="s">
        <v>7</v>
      </c>
      <c r="D527" t="s">
        <v>23</v>
      </c>
      <c r="E527" s="3">
        <v>423</v>
      </c>
      <c r="F527" s="3">
        <v>3196443.8</v>
      </c>
      <c r="G527" s="3">
        <f>_xlfn.XLOOKUP(
D527,
Dim_Products_COGS[Product_ID],
Dim_Products_COGS[Base_COGS_EUR],
0
)</f>
        <v>2844</v>
      </c>
      <c r="H527" s="3">
        <f>Fact_Sales_Orders[[#This Row],[Unit_COGS_EUR]] * Fact_Sales_Orders[[#This Row],[Quantity_Sold]]</f>
        <v>1203012</v>
      </c>
      <c r="I527" s="3">
        <f>_xlfn.XLOOKUP(Fact_Sales_Orders[[#This Row],[Product_ID]], Dim_Supply_Chain[Product_ID], Dim_Supply_Chain[Base_Shipping_Cost_USD], 2500)</f>
        <v>3514</v>
      </c>
      <c r="J527" s="2">
        <f>_xlfn.XLOOKUP(Fact_Sales_Orders[[#This Row],[Clean_Order_Date]], Dim_FX_Rates[Date], Dim_FX_Rates[Baseline_Rate], 1.05, -1)</f>
        <v>0.82140000000000002</v>
      </c>
      <c r="K527" s="2">
        <f>Fact_Sales_Orders[[#This Row],[Total_Base_COGS_EUR]] * Fact_Sales_Orders[[#This Row],[Order_FX_Rate]]</f>
        <v>988154.05680000002</v>
      </c>
      <c r="L527" s="3">
        <f>Fact_Sales_Orders[[#This Row],[Base_Shipping_USD]] * Fact_Sales_Orders[[#This Row],[Quantity_Sold]]</f>
        <v>1486422</v>
      </c>
      <c r="M527" s="3">
        <f>Fact_Sales_Orders[[#This Row],[Base_Revenue_USD]] - Fact_Sales_Orders[[#This Row],[Total_COGS_USD]] - Fact_Sales_Orders[[#This Row],[Total_Freight_USD]]</f>
        <v>721867.74319999991</v>
      </c>
      <c r="N527" s="6">
        <f>IFERROR(Fact_Sales_Orders[[#This Row],[Net_Profit_USD]] / Fact_Sales_Orders[[#This Row],[Base_Revenue_USD]], 0)</f>
        <v>0.22583464261126693</v>
      </c>
    </row>
    <row r="528" spans="1:14" x14ac:dyDescent="0.3">
      <c r="A528" t="s">
        <v>566</v>
      </c>
      <c r="B528" s="1">
        <v>45786</v>
      </c>
      <c r="C528" s="4" t="s">
        <v>7</v>
      </c>
      <c r="D528" t="s">
        <v>35</v>
      </c>
      <c r="E528" s="3">
        <v>505</v>
      </c>
      <c r="F528" s="3">
        <v>3502324.44</v>
      </c>
      <c r="G528" s="3">
        <f>_xlfn.XLOOKUP(
D528,
Dim_Products_COGS[Product_ID],
Dim_Products_COGS[Base_COGS_EUR],
0
)</f>
        <v>1530</v>
      </c>
      <c r="H528" s="3">
        <f>Fact_Sales_Orders[[#This Row],[Unit_COGS_EUR]] * Fact_Sales_Orders[[#This Row],[Quantity_Sold]]</f>
        <v>772650</v>
      </c>
      <c r="I528" s="3">
        <f>_xlfn.XLOOKUP(Fact_Sales_Orders[[#This Row],[Product_ID]], Dim_Supply_Chain[Product_ID], Dim_Supply_Chain[Base_Shipping_Cost_USD], 2500)</f>
        <v>2109</v>
      </c>
      <c r="J528" s="2">
        <f>_xlfn.XLOOKUP(Fact_Sales_Orders[[#This Row],[Clean_Order_Date]], Dim_FX_Rates[Date], Dim_FX_Rates[Baseline_Rate], 1.05, -1)</f>
        <v>1.1538999999999999</v>
      </c>
      <c r="K528" s="2">
        <f>Fact_Sales_Orders[[#This Row],[Total_Base_COGS_EUR]] * Fact_Sales_Orders[[#This Row],[Order_FX_Rate]]</f>
        <v>891560.83499999996</v>
      </c>
      <c r="L528" s="3">
        <f>Fact_Sales_Orders[[#This Row],[Base_Shipping_USD]] * Fact_Sales_Orders[[#This Row],[Quantity_Sold]]</f>
        <v>1065045</v>
      </c>
      <c r="M528" s="3">
        <f>Fact_Sales_Orders[[#This Row],[Base_Revenue_USD]] - Fact_Sales_Orders[[#This Row],[Total_COGS_USD]] - Fact_Sales_Orders[[#This Row],[Total_Freight_USD]]</f>
        <v>1545718.605</v>
      </c>
      <c r="N528" s="6">
        <f>IFERROR(Fact_Sales_Orders[[#This Row],[Net_Profit_USD]] / Fact_Sales_Orders[[#This Row],[Base_Revenue_USD]], 0)</f>
        <v>0.44134078138117894</v>
      </c>
    </row>
    <row r="529" spans="1:14" x14ac:dyDescent="0.3">
      <c r="A529" t="s">
        <v>567</v>
      </c>
      <c r="B529" s="1">
        <v>46055</v>
      </c>
      <c r="C529" s="4" t="s">
        <v>7</v>
      </c>
      <c r="D529" t="s">
        <v>56</v>
      </c>
      <c r="E529" s="3">
        <v>610</v>
      </c>
      <c r="F529" s="3">
        <v>2260486.0699999998</v>
      </c>
      <c r="G529" s="3">
        <f>_xlfn.XLOOKUP(
D529,
Dim_Products_COGS[Product_ID],
Dim_Products_COGS[Base_COGS_EUR],
0
)</f>
        <v>897</v>
      </c>
      <c r="H529" s="3">
        <f>Fact_Sales_Orders[[#This Row],[Unit_COGS_EUR]] * Fact_Sales_Orders[[#This Row],[Quantity_Sold]]</f>
        <v>547170</v>
      </c>
      <c r="I529" s="3">
        <f>_xlfn.XLOOKUP(Fact_Sales_Orders[[#This Row],[Product_ID]], Dim_Supply_Chain[Product_ID], Dim_Supply_Chain[Base_Shipping_Cost_USD], 2500)</f>
        <v>2109</v>
      </c>
      <c r="J529" s="2">
        <f>_xlfn.XLOOKUP(Fact_Sales_Orders[[#This Row],[Clean_Order_Date]], Dim_FX_Rates[Date], Dim_FX_Rates[Baseline_Rate], 1.05, -1)</f>
        <v>0.82669999999999999</v>
      </c>
      <c r="K529" s="2">
        <f>Fact_Sales_Orders[[#This Row],[Total_Base_COGS_EUR]] * Fact_Sales_Orders[[#This Row],[Order_FX_Rate]]</f>
        <v>452345.43900000001</v>
      </c>
      <c r="L529" s="3">
        <f>Fact_Sales_Orders[[#This Row],[Base_Shipping_USD]] * Fact_Sales_Orders[[#This Row],[Quantity_Sold]]</f>
        <v>1286490</v>
      </c>
      <c r="M529" s="3">
        <f>Fact_Sales_Orders[[#This Row],[Base_Revenue_USD]] - Fact_Sales_Orders[[#This Row],[Total_COGS_USD]] - Fact_Sales_Orders[[#This Row],[Total_Freight_USD]]</f>
        <v>521650.63099999982</v>
      </c>
      <c r="N529" s="6">
        <f>IFERROR(Fact_Sales_Orders[[#This Row],[Net_Profit_USD]] / Fact_Sales_Orders[[#This Row],[Base_Revenue_USD]], 0)</f>
        <v>0.23076923053102463</v>
      </c>
    </row>
    <row r="530" spans="1:14" x14ac:dyDescent="0.3">
      <c r="A530" t="s">
        <v>568</v>
      </c>
      <c r="B530" s="1">
        <v>46055</v>
      </c>
      <c r="C530" s="4" t="s">
        <v>7</v>
      </c>
      <c r="D530" t="s">
        <v>27</v>
      </c>
      <c r="E530" s="3">
        <v>725</v>
      </c>
      <c r="F530" s="3">
        <v>5663380.9400000004</v>
      </c>
      <c r="G530" s="3">
        <f>_xlfn.XLOOKUP(
D530,
Dim_Products_COGS[Product_ID],
Dim_Products_COGS[Base_COGS_EUR],
0
)</f>
        <v>3506</v>
      </c>
      <c r="H530" s="3">
        <f>Fact_Sales_Orders[[#This Row],[Unit_COGS_EUR]] * Fact_Sales_Orders[[#This Row],[Quantity_Sold]]</f>
        <v>2541850</v>
      </c>
      <c r="I530" s="3">
        <f>_xlfn.XLOOKUP(Fact_Sales_Orders[[#This Row],[Product_ID]], Dim_Supply_Chain[Product_ID], Dim_Supply_Chain[Base_Shipping_Cost_USD], 2500)</f>
        <v>2109</v>
      </c>
      <c r="J530" s="2">
        <f>_xlfn.XLOOKUP(Fact_Sales_Orders[[#This Row],[Clean_Order_Date]], Dim_FX_Rates[Date], Dim_FX_Rates[Baseline_Rate], 1.05, -1)</f>
        <v>0.82669999999999999</v>
      </c>
      <c r="K530" s="2">
        <f>Fact_Sales_Orders[[#This Row],[Total_Base_COGS_EUR]] * Fact_Sales_Orders[[#This Row],[Order_FX_Rate]]</f>
        <v>2101347.395</v>
      </c>
      <c r="L530" s="3">
        <f>Fact_Sales_Orders[[#This Row],[Base_Shipping_USD]] * Fact_Sales_Orders[[#This Row],[Quantity_Sold]]</f>
        <v>1529025</v>
      </c>
      <c r="M530" s="3">
        <f>Fact_Sales_Orders[[#This Row],[Base_Revenue_USD]] - Fact_Sales_Orders[[#This Row],[Total_COGS_USD]] - Fact_Sales_Orders[[#This Row],[Total_Freight_USD]]</f>
        <v>2033008.5450000004</v>
      </c>
      <c r="N530" s="6">
        <f>IFERROR(Fact_Sales_Orders[[#This Row],[Net_Profit_USD]] / Fact_Sales_Orders[[#This Row],[Base_Revenue_USD]], 0)</f>
        <v>0.35897435940447264</v>
      </c>
    </row>
    <row r="531" spans="1:14" x14ac:dyDescent="0.3">
      <c r="A531" t="s">
        <v>569</v>
      </c>
      <c r="B531" s="1">
        <v>45942</v>
      </c>
      <c r="C531" s="4" t="s">
        <v>7</v>
      </c>
      <c r="D531" t="s">
        <v>58</v>
      </c>
      <c r="E531" s="3">
        <v>159</v>
      </c>
      <c r="F531" s="3">
        <v>883077.79</v>
      </c>
      <c r="G531" s="3">
        <f>_xlfn.XLOOKUP(
D531,
Dim_Products_COGS[Product_ID],
Dim_Products_COGS[Base_COGS_EUR],
0
)</f>
        <v>2039</v>
      </c>
      <c r="H531" s="3">
        <f>Fact_Sales_Orders[[#This Row],[Unit_COGS_EUR]] * Fact_Sales_Orders[[#This Row],[Quantity_Sold]]</f>
        <v>324201</v>
      </c>
      <c r="I531" s="3">
        <f>_xlfn.XLOOKUP(Fact_Sales_Orders[[#This Row],[Product_ID]], Dim_Supply_Chain[Product_ID], Dim_Supply_Chain[Base_Shipping_Cost_USD], 2500)</f>
        <v>2109</v>
      </c>
      <c r="J531" s="2">
        <f>_xlfn.XLOOKUP(Fact_Sales_Orders[[#This Row],[Clean_Order_Date]], Dim_FX_Rates[Date], Dim_FX_Rates[Baseline_Rate], 1.05, -1)</f>
        <v>0.99839999999999995</v>
      </c>
      <c r="K531" s="2">
        <f>Fact_Sales_Orders[[#This Row],[Total_Base_COGS_EUR]] * Fact_Sales_Orders[[#This Row],[Order_FX_Rate]]</f>
        <v>323682.27840000001</v>
      </c>
      <c r="L531" s="3">
        <f>Fact_Sales_Orders[[#This Row],[Base_Shipping_USD]] * Fact_Sales_Orders[[#This Row],[Quantity_Sold]]</f>
        <v>335331</v>
      </c>
      <c r="M531" s="3">
        <f>Fact_Sales_Orders[[#This Row],[Base_Revenue_USD]] - Fact_Sales_Orders[[#This Row],[Total_COGS_USD]] - Fact_Sales_Orders[[#This Row],[Total_Freight_USD]]</f>
        <v>224064.51160000009</v>
      </c>
      <c r="N531" s="6">
        <f>IFERROR(Fact_Sales_Orders[[#This Row],[Net_Profit_USD]] / Fact_Sales_Orders[[#This Row],[Base_Revenue_USD]], 0)</f>
        <v>0.2537313407010271</v>
      </c>
    </row>
    <row r="532" spans="1:14" x14ac:dyDescent="0.3">
      <c r="A532" t="s">
        <v>570</v>
      </c>
      <c r="B532" s="1">
        <v>45931</v>
      </c>
      <c r="C532" s="4" t="s">
        <v>7</v>
      </c>
      <c r="D532" t="s">
        <v>40</v>
      </c>
      <c r="E532" s="3">
        <v>266</v>
      </c>
      <c r="F532" s="3">
        <v>2587256.2599999998</v>
      </c>
      <c r="G532" s="3">
        <f>_xlfn.XLOOKUP(
D532,
Dim_Products_COGS[Product_ID],
Dim_Products_COGS[Base_COGS_EUR],
0
)</f>
        <v>3908</v>
      </c>
      <c r="H532" s="3">
        <f>Fact_Sales_Orders[[#This Row],[Unit_COGS_EUR]] * Fact_Sales_Orders[[#This Row],[Quantity_Sold]]</f>
        <v>1039528</v>
      </c>
      <c r="I532" s="3">
        <f>_xlfn.XLOOKUP(Fact_Sales_Orders[[#This Row],[Product_ID]], Dim_Supply_Chain[Product_ID], Dim_Supply_Chain[Base_Shipping_Cost_USD], 2500)</f>
        <v>2109</v>
      </c>
      <c r="J532" s="2">
        <f>_xlfn.XLOOKUP(Fact_Sales_Orders[[#This Row],[Clean_Order_Date]], Dim_FX_Rates[Date], Dim_FX_Rates[Baseline_Rate], 1.05, -1)</f>
        <v>1.1086</v>
      </c>
      <c r="K532" s="2">
        <f>Fact_Sales_Orders[[#This Row],[Total_Base_COGS_EUR]] * Fact_Sales_Orders[[#This Row],[Order_FX_Rate]]</f>
        <v>1152420.7408</v>
      </c>
      <c r="L532" s="3">
        <f>Fact_Sales_Orders[[#This Row],[Base_Shipping_USD]] * Fact_Sales_Orders[[#This Row],[Quantity_Sold]]</f>
        <v>560994</v>
      </c>
      <c r="M532" s="3">
        <f>Fact_Sales_Orders[[#This Row],[Base_Revenue_USD]] - Fact_Sales_Orders[[#This Row],[Total_COGS_USD]] - Fact_Sales_Orders[[#This Row],[Total_Freight_USD]]</f>
        <v>873841.51919999975</v>
      </c>
      <c r="N532" s="6">
        <f>IFERROR(Fact_Sales_Orders[[#This Row],[Net_Profit_USD]] / Fact_Sales_Orders[[#This Row],[Base_Revenue_USD]], 0)</f>
        <v>0.33774834472716664</v>
      </c>
    </row>
    <row r="533" spans="1:14" x14ac:dyDescent="0.3">
      <c r="A533" t="s">
        <v>571</v>
      </c>
      <c r="B533" s="1">
        <v>46087</v>
      </c>
      <c r="C533" s="4" t="s">
        <v>7</v>
      </c>
      <c r="D533" t="s">
        <v>21</v>
      </c>
      <c r="E533" s="3">
        <v>352</v>
      </c>
      <c r="F533" s="3">
        <v>1719262.76</v>
      </c>
      <c r="G533" s="3">
        <f>_xlfn.XLOOKUP(
D533,
Dim_Products_COGS[Product_ID],
Dim_Products_COGS[Base_COGS_EUR],
0
)</f>
        <v>545</v>
      </c>
      <c r="H533" s="3">
        <f>Fact_Sales_Orders[[#This Row],[Unit_COGS_EUR]] * Fact_Sales_Orders[[#This Row],[Quantity_Sold]]</f>
        <v>191840</v>
      </c>
      <c r="I533" s="3">
        <f>_xlfn.XLOOKUP(Fact_Sales_Orders[[#This Row],[Product_ID]], Dim_Supply_Chain[Product_ID], Dim_Supply_Chain[Base_Shipping_Cost_USD], 2500)</f>
        <v>2109</v>
      </c>
      <c r="J533" s="2">
        <f>_xlfn.XLOOKUP(Fact_Sales_Orders[[#This Row],[Clean_Order_Date]], Dim_FX_Rates[Date], Dim_FX_Rates[Baseline_Rate], 1.05, -1)</f>
        <v>1.3106</v>
      </c>
      <c r="K533" s="2">
        <f>Fact_Sales_Orders[[#This Row],[Total_Base_COGS_EUR]] * Fact_Sales_Orders[[#This Row],[Order_FX_Rate]]</f>
        <v>251425.50399999999</v>
      </c>
      <c r="L533" s="3">
        <f>Fact_Sales_Orders[[#This Row],[Base_Shipping_USD]] * Fact_Sales_Orders[[#This Row],[Quantity_Sold]]</f>
        <v>742368</v>
      </c>
      <c r="M533" s="3">
        <f>Fact_Sales_Orders[[#This Row],[Base_Revenue_USD]] - Fact_Sales_Orders[[#This Row],[Total_COGS_USD]] - Fact_Sales_Orders[[#This Row],[Total_Freight_USD]]</f>
        <v>725469.25600000005</v>
      </c>
      <c r="N533" s="6">
        <f>IFERROR(Fact_Sales_Orders[[#This Row],[Net_Profit_USD]] / Fact_Sales_Orders[[#This Row],[Base_Revenue_USD]], 0)</f>
        <v>0.42196531727355047</v>
      </c>
    </row>
    <row r="534" spans="1:14" x14ac:dyDescent="0.3">
      <c r="A534" t="s">
        <v>572</v>
      </c>
      <c r="B534" s="1">
        <v>46113</v>
      </c>
      <c r="C534" s="4" t="s">
        <v>7</v>
      </c>
      <c r="D534" t="s">
        <v>31</v>
      </c>
      <c r="E534" s="3">
        <v>303</v>
      </c>
      <c r="F534" s="3">
        <v>1460472.48</v>
      </c>
      <c r="G534" s="3">
        <f>_xlfn.XLOOKUP(
D534,
Dim_Products_COGS[Product_ID],
Dim_Products_COGS[Base_COGS_EUR],
0
)</f>
        <v>1536</v>
      </c>
      <c r="H534" s="3">
        <f>Fact_Sales_Orders[[#This Row],[Unit_COGS_EUR]] * Fact_Sales_Orders[[#This Row],[Quantity_Sold]]</f>
        <v>465408</v>
      </c>
      <c r="I534" s="3">
        <f>_xlfn.XLOOKUP(Fact_Sales_Orders[[#This Row],[Product_ID]], Dim_Supply_Chain[Product_ID], Dim_Supply_Chain[Base_Shipping_Cost_USD], 2500)</f>
        <v>2109</v>
      </c>
      <c r="J534" s="2">
        <f>_xlfn.XLOOKUP(Fact_Sales_Orders[[#This Row],[Clean_Order_Date]], Dim_FX_Rates[Date], Dim_FX_Rates[Baseline_Rate], 1.05, -1)</f>
        <v>0.65149999999999997</v>
      </c>
      <c r="K534" s="2">
        <f>Fact_Sales_Orders[[#This Row],[Total_Base_COGS_EUR]] * Fact_Sales_Orders[[#This Row],[Order_FX_Rate]]</f>
        <v>303213.31199999998</v>
      </c>
      <c r="L534" s="3">
        <f>Fact_Sales_Orders[[#This Row],[Base_Shipping_USD]] * Fact_Sales_Orders[[#This Row],[Quantity_Sold]]</f>
        <v>639027</v>
      </c>
      <c r="M534" s="3">
        <f>Fact_Sales_Orders[[#This Row],[Base_Revenue_USD]] - Fact_Sales_Orders[[#This Row],[Total_COGS_USD]] - Fact_Sales_Orders[[#This Row],[Total_Freight_USD]]</f>
        <v>518232.16800000006</v>
      </c>
      <c r="N534" s="6">
        <f>IFERROR(Fact_Sales_Orders[[#This Row],[Net_Profit_USD]] / Fact_Sales_Orders[[#This Row],[Base_Revenue_USD]], 0)</f>
        <v>0.35483870808712537</v>
      </c>
    </row>
    <row r="535" spans="1:14" x14ac:dyDescent="0.3">
      <c r="A535" t="s">
        <v>573</v>
      </c>
      <c r="B535" s="1">
        <v>45807</v>
      </c>
      <c r="C535" s="4" t="s">
        <v>7</v>
      </c>
      <c r="D535" t="s">
        <v>45</v>
      </c>
      <c r="E535" s="3">
        <v>918</v>
      </c>
      <c r="F535" s="3">
        <v>7339403.6799999997</v>
      </c>
      <c r="G535" s="3">
        <f>_xlfn.XLOOKUP(
D535,
Dim_Products_COGS[Product_ID],
Dim_Products_COGS[Base_COGS_EUR],
0
)</f>
        <v>4853</v>
      </c>
      <c r="H535" s="3">
        <f>Fact_Sales_Orders[[#This Row],[Unit_COGS_EUR]] * Fact_Sales_Orders[[#This Row],[Quantity_Sold]]</f>
        <v>4455054</v>
      </c>
      <c r="I535" s="3">
        <f>_xlfn.XLOOKUP(Fact_Sales_Orders[[#This Row],[Product_ID]], Dim_Supply_Chain[Product_ID], Dim_Supply_Chain[Base_Shipping_Cost_USD], 2500)</f>
        <v>1974</v>
      </c>
      <c r="J535" s="2">
        <f>_xlfn.XLOOKUP(Fact_Sales_Orders[[#This Row],[Clean_Order_Date]], Dim_FX_Rates[Date], Dim_FX_Rates[Baseline_Rate], 1.05, -1)</f>
        <v>0.90480000000000005</v>
      </c>
      <c r="K535" s="2">
        <f>Fact_Sales_Orders[[#This Row],[Total_Base_COGS_EUR]] * Fact_Sales_Orders[[#This Row],[Order_FX_Rate]]</f>
        <v>4030932.8592000003</v>
      </c>
      <c r="L535" s="3">
        <f>Fact_Sales_Orders[[#This Row],[Base_Shipping_USD]] * Fact_Sales_Orders[[#This Row],[Quantity_Sold]]</f>
        <v>1812132</v>
      </c>
      <c r="M535" s="3">
        <f>Fact_Sales_Orders[[#This Row],[Base_Revenue_USD]] - Fact_Sales_Orders[[#This Row],[Total_COGS_USD]] - Fact_Sales_Orders[[#This Row],[Total_Freight_USD]]</f>
        <v>1496338.8207999994</v>
      </c>
      <c r="N535" s="6">
        <f>IFERROR(Fact_Sales_Orders[[#This Row],[Net_Profit_USD]] / Fact_Sales_Orders[[#This Row],[Base_Revenue_USD]], 0)</f>
        <v>0.20387743828256077</v>
      </c>
    </row>
    <row r="536" spans="1:14" x14ac:dyDescent="0.3">
      <c r="A536" t="s">
        <v>574</v>
      </c>
      <c r="B536" s="1">
        <v>46040</v>
      </c>
      <c r="C536" s="4" t="s">
        <v>7</v>
      </c>
      <c r="D536" t="s">
        <v>54</v>
      </c>
      <c r="E536" s="3">
        <v>181</v>
      </c>
      <c r="F536" s="3">
        <v>1854968.57</v>
      </c>
      <c r="G536" s="3">
        <f>_xlfn.XLOOKUP(
D536,
Dim_Products_COGS[Product_ID],
Dim_Products_COGS[Base_COGS_EUR],
0
)</f>
        <v>2513</v>
      </c>
      <c r="H536" s="3">
        <f>Fact_Sales_Orders[[#This Row],[Unit_COGS_EUR]] * Fact_Sales_Orders[[#This Row],[Quantity_Sold]]</f>
        <v>454853</v>
      </c>
      <c r="I536" s="3">
        <f>_xlfn.XLOOKUP(Fact_Sales_Orders[[#This Row],[Product_ID]], Dim_Supply_Chain[Product_ID], Dim_Supply_Chain[Base_Shipping_Cost_USD], 2500)</f>
        <v>2109</v>
      </c>
      <c r="J536" s="2">
        <f>_xlfn.XLOOKUP(Fact_Sales_Orders[[#This Row],[Clean_Order_Date]], Dim_FX_Rates[Date], Dim_FX_Rates[Baseline_Rate], 1.05, -1)</f>
        <v>1.0178</v>
      </c>
      <c r="K536" s="2">
        <f>Fact_Sales_Orders[[#This Row],[Total_Base_COGS_EUR]] * Fact_Sales_Orders[[#This Row],[Order_FX_Rate]]</f>
        <v>462949.38339999999</v>
      </c>
      <c r="L536" s="3">
        <f>Fact_Sales_Orders[[#This Row],[Base_Shipping_USD]] * Fact_Sales_Orders[[#This Row],[Quantity_Sold]]</f>
        <v>381729</v>
      </c>
      <c r="M536" s="3">
        <f>Fact_Sales_Orders[[#This Row],[Base_Revenue_USD]] - Fact_Sales_Orders[[#This Row],[Total_COGS_USD]] - Fact_Sales_Orders[[#This Row],[Total_Freight_USD]]</f>
        <v>1010290.1866000001</v>
      </c>
      <c r="N536" s="6">
        <f>IFERROR(Fact_Sales_Orders[[#This Row],[Net_Profit_USD]] / Fact_Sales_Orders[[#This Row],[Base_Revenue_USD]], 0)</f>
        <v>0.54464005640807167</v>
      </c>
    </row>
    <row r="537" spans="1:14" x14ac:dyDescent="0.3">
      <c r="A537" t="s">
        <v>575</v>
      </c>
      <c r="B537" s="1">
        <v>46100</v>
      </c>
      <c r="C537" s="4" t="s">
        <v>7</v>
      </c>
      <c r="D537" t="s">
        <v>88</v>
      </c>
      <c r="E537" s="3">
        <v>563</v>
      </c>
      <c r="F537" s="3">
        <v>6278686.6799999997</v>
      </c>
      <c r="G537" s="3">
        <f>_xlfn.XLOOKUP(
D537,
Dim_Products_COGS[Product_ID],
Dim_Products_COGS[Base_COGS_EUR],
0
)</f>
        <v>3776</v>
      </c>
      <c r="H537" s="3">
        <f>Fact_Sales_Orders[[#This Row],[Unit_COGS_EUR]] * Fact_Sales_Orders[[#This Row],[Quantity_Sold]]</f>
        <v>2125888</v>
      </c>
      <c r="I537" s="3">
        <f>_xlfn.XLOOKUP(Fact_Sales_Orders[[#This Row],[Product_ID]], Dim_Supply_Chain[Product_ID], Dim_Supply_Chain[Base_Shipping_Cost_USD], 2500)</f>
        <v>2221</v>
      </c>
      <c r="J537" s="2">
        <f>_xlfn.XLOOKUP(Fact_Sales_Orders[[#This Row],[Clean_Order_Date]], Dim_FX_Rates[Date], Dim_FX_Rates[Baseline_Rate], 1.05, -1)</f>
        <v>1.2534000000000001</v>
      </c>
      <c r="K537" s="2">
        <f>Fact_Sales_Orders[[#This Row],[Total_Base_COGS_EUR]] * Fact_Sales_Orders[[#This Row],[Order_FX_Rate]]</f>
        <v>2664588.0192</v>
      </c>
      <c r="L537" s="3">
        <f>Fact_Sales_Orders[[#This Row],[Base_Shipping_USD]] * Fact_Sales_Orders[[#This Row],[Quantity_Sold]]</f>
        <v>1250423</v>
      </c>
      <c r="M537" s="3">
        <f>Fact_Sales_Orders[[#This Row],[Base_Revenue_USD]] - Fact_Sales_Orders[[#This Row],[Total_COGS_USD]] - Fact_Sales_Orders[[#This Row],[Total_Freight_USD]]</f>
        <v>2363675.6607999997</v>
      </c>
      <c r="N537" s="6">
        <f>IFERROR(Fact_Sales_Orders[[#This Row],[Net_Profit_USD]] / Fact_Sales_Orders[[#This Row],[Base_Revenue_USD]], 0)</f>
        <v>0.37646020278877806</v>
      </c>
    </row>
    <row r="538" spans="1:14" x14ac:dyDescent="0.3">
      <c r="A538" t="s">
        <v>576</v>
      </c>
      <c r="B538" s="1">
        <v>46107</v>
      </c>
      <c r="C538" s="4" t="s">
        <v>7</v>
      </c>
      <c r="D538" t="s">
        <v>25</v>
      </c>
      <c r="E538" s="3">
        <v>665</v>
      </c>
      <c r="F538" s="3">
        <v>2327908.94</v>
      </c>
      <c r="G538" s="3">
        <f>_xlfn.XLOOKUP(
D538,
Dim_Products_COGS[Product_ID],
Dim_Products_COGS[Base_COGS_EUR],
0
)</f>
        <v>775</v>
      </c>
      <c r="H538" s="3">
        <f>Fact_Sales_Orders[[#This Row],[Unit_COGS_EUR]] * Fact_Sales_Orders[[#This Row],[Quantity_Sold]]</f>
        <v>515375</v>
      </c>
      <c r="I538" s="3">
        <f>_xlfn.XLOOKUP(Fact_Sales_Orders[[#This Row],[Product_ID]], Dim_Supply_Chain[Product_ID], Dim_Supply_Chain[Base_Shipping_Cost_USD], 2500)</f>
        <v>2982</v>
      </c>
      <c r="J538" s="2">
        <f>_xlfn.XLOOKUP(Fact_Sales_Orders[[#This Row],[Clean_Order_Date]], Dim_FX_Rates[Date], Dim_FX_Rates[Baseline_Rate], 1.05, -1)</f>
        <v>0.7802</v>
      </c>
      <c r="K538" s="2">
        <f>Fact_Sales_Orders[[#This Row],[Total_Base_COGS_EUR]] * Fact_Sales_Orders[[#This Row],[Order_FX_Rate]]</f>
        <v>402095.57500000001</v>
      </c>
      <c r="L538" s="3">
        <f>Fact_Sales_Orders[[#This Row],[Base_Shipping_USD]] * Fact_Sales_Orders[[#This Row],[Quantity_Sold]]</f>
        <v>1983030</v>
      </c>
      <c r="M538" s="3">
        <f>Fact_Sales_Orders[[#This Row],[Base_Revenue_USD]] - Fact_Sales_Orders[[#This Row],[Total_COGS_USD]] - Fact_Sales_Orders[[#This Row],[Total_Freight_USD]]</f>
        <v>-57216.635000000009</v>
      </c>
      <c r="N538" s="6">
        <f>IFERROR(Fact_Sales_Orders[[#This Row],[Net_Profit_USD]] / Fact_Sales_Orders[[#This Row],[Base_Revenue_USD]], 0)</f>
        <v>-2.4578553747037893E-2</v>
      </c>
    </row>
    <row r="539" spans="1:14" x14ac:dyDescent="0.3">
      <c r="A539" t="s">
        <v>577</v>
      </c>
      <c r="B539" s="1">
        <v>46123</v>
      </c>
      <c r="C539" s="4" t="s">
        <v>7</v>
      </c>
      <c r="D539" t="s">
        <v>14</v>
      </c>
      <c r="E539" s="3">
        <v>242</v>
      </c>
      <c r="F539" s="3">
        <v>2146992.92</v>
      </c>
      <c r="G539" s="3">
        <f>_xlfn.XLOOKUP(
D539,
Dim_Products_COGS[Product_ID],
Dim_Products_COGS[Base_COGS_EUR],
0
)</f>
        <v>2401</v>
      </c>
      <c r="H539" s="3">
        <f>Fact_Sales_Orders[[#This Row],[Unit_COGS_EUR]] * Fact_Sales_Orders[[#This Row],[Quantity_Sold]]</f>
        <v>581042</v>
      </c>
      <c r="I539" s="3">
        <f>_xlfn.XLOOKUP(Fact_Sales_Orders[[#This Row],[Product_ID]], Dim_Supply_Chain[Product_ID], Dim_Supply_Chain[Base_Shipping_Cost_USD], 2500)</f>
        <v>2109</v>
      </c>
      <c r="J539" s="2">
        <f>_xlfn.XLOOKUP(Fact_Sales_Orders[[#This Row],[Clean_Order_Date]], Dim_FX_Rates[Date], Dim_FX_Rates[Baseline_Rate], 1.05, -1)</f>
        <v>1.1975</v>
      </c>
      <c r="K539" s="2">
        <f>Fact_Sales_Orders[[#This Row],[Total_Base_COGS_EUR]] * Fact_Sales_Orders[[#This Row],[Order_FX_Rate]]</f>
        <v>695797.79500000004</v>
      </c>
      <c r="L539" s="3">
        <f>Fact_Sales_Orders[[#This Row],[Base_Shipping_USD]] * Fact_Sales_Orders[[#This Row],[Quantity_Sold]]</f>
        <v>510378</v>
      </c>
      <c r="M539" s="3">
        <f>Fact_Sales_Orders[[#This Row],[Base_Revenue_USD]] - Fact_Sales_Orders[[#This Row],[Total_COGS_USD]] - Fact_Sales_Orders[[#This Row],[Total_Freight_USD]]</f>
        <v>940817.125</v>
      </c>
      <c r="N539" s="6">
        <f>IFERROR(Fact_Sales_Orders[[#This Row],[Net_Profit_USD]] / Fact_Sales_Orders[[#This Row],[Base_Revenue_USD]], 0)</f>
        <v>0.43820224847318084</v>
      </c>
    </row>
    <row r="540" spans="1:14" x14ac:dyDescent="0.3">
      <c r="A540" t="s">
        <v>578</v>
      </c>
      <c r="B540" s="1">
        <v>45815</v>
      </c>
      <c r="C540" s="4" t="s">
        <v>7</v>
      </c>
      <c r="D540" t="s">
        <v>45</v>
      </c>
      <c r="E540" s="3">
        <v>169</v>
      </c>
      <c r="F540" s="3">
        <v>2561096.17</v>
      </c>
      <c r="G540" s="3">
        <f>_xlfn.XLOOKUP(
D540,
Dim_Products_COGS[Product_ID],
Dim_Products_COGS[Base_COGS_EUR],
0
)</f>
        <v>4853</v>
      </c>
      <c r="H540" s="3">
        <f>Fact_Sales_Orders[[#This Row],[Unit_COGS_EUR]] * Fact_Sales_Orders[[#This Row],[Quantity_Sold]]</f>
        <v>820157</v>
      </c>
      <c r="I540" s="3">
        <f>_xlfn.XLOOKUP(Fact_Sales_Orders[[#This Row],[Product_ID]], Dim_Supply_Chain[Product_ID], Dim_Supply_Chain[Base_Shipping_Cost_USD], 2500)</f>
        <v>1974</v>
      </c>
      <c r="J540" s="2">
        <f>_xlfn.XLOOKUP(Fact_Sales_Orders[[#This Row],[Clean_Order_Date]], Dim_FX_Rates[Date], Dim_FX_Rates[Baseline_Rate], 1.05, -1)</f>
        <v>1.4023000000000001</v>
      </c>
      <c r="K540" s="2">
        <f>Fact_Sales_Orders[[#This Row],[Total_Base_COGS_EUR]] * Fact_Sales_Orders[[#This Row],[Order_FX_Rate]]</f>
        <v>1150106.1611000001</v>
      </c>
      <c r="L540" s="3">
        <f>Fact_Sales_Orders[[#This Row],[Base_Shipping_USD]] * Fact_Sales_Orders[[#This Row],[Quantity_Sold]]</f>
        <v>333606</v>
      </c>
      <c r="M540" s="3">
        <f>Fact_Sales_Orders[[#This Row],[Base_Revenue_USD]] - Fact_Sales_Orders[[#This Row],[Total_COGS_USD]] - Fact_Sales_Orders[[#This Row],[Total_Freight_USD]]</f>
        <v>1077384.0088999998</v>
      </c>
      <c r="N540" s="6">
        <f>IFERROR(Fact_Sales_Orders[[#This Row],[Net_Profit_USD]] / Fact_Sales_Orders[[#This Row],[Base_Revenue_USD]], 0)</f>
        <v>0.42067299991315821</v>
      </c>
    </row>
    <row r="541" spans="1:14" x14ac:dyDescent="0.3">
      <c r="A541" t="s">
        <v>579</v>
      </c>
      <c r="B541" s="1">
        <v>46016</v>
      </c>
      <c r="C541" s="4" t="s">
        <v>7</v>
      </c>
      <c r="D541" t="s">
        <v>58</v>
      </c>
      <c r="E541" s="3">
        <v>338</v>
      </c>
      <c r="F541" s="3">
        <v>2668743.92</v>
      </c>
      <c r="G541" s="3">
        <f>_xlfn.XLOOKUP(
D541,
Dim_Products_COGS[Product_ID],
Dim_Products_COGS[Base_COGS_EUR],
0
)</f>
        <v>2039</v>
      </c>
      <c r="H541" s="3">
        <f>Fact_Sales_Orders[[#This Row],[Unit_COGS_EUR]] * Fact_Sales_Orders[[#This Row],[Quantity_Sold]]</f>
        <v>689182</v>
      </c>
      <c r="I541" s="3">
        <f>_xlfn.XLOOKUP(Fact_Sales_Orders[[#This Row],[Product_ID]], Dim_Supply_Chain[Product_ID], Dim_Supply_Chain[Base_Shipping_Cost_USD], 2500)</f>
        <v>2109</v>
      </c>
      <c r="J541" s="2">
        <f>_xlfn.XLOOKUP(Fact_Sales_Orders[[#This Row],[Clean_Order_Date]], Dim_FX_Rates[Date], Dim_FX_Rates[Baseline_Rate], 1.05, -1)</f>
        <v>1.3560000000000001</v>
      </c>
      <c r="K541" s="2">
        <f>Fact_Sales_Orders[[#This Row],[Total_Base_COGS_EUR]] * Fact_Sales_Orders[[#This Row],[Order_FX_Rate]]</f>
        <v>934530.79200000002</v>
      </c>
      <c r="L541" s="3">
        <f>Fact_Sales_Orders[[#This Row],[Base_Shipping_USD]] * Fact_Sales_Orders[[#This Row],[Quantity_Sold]]</f>
        <v>712842</v>
      </c>
      <c r="M541" s="3">
        <f>Fact_Sales_Orders[[#This Row],[Base_Revenue_USD]] - Fact_Sales_Orders[[#This Row],[Total_COGS_USD]] - Fact_Sales_Orders[[#This Row],[Total_Freight_USD]]</f>
        <v>1021371.128</v>
      </c>
      <c r="N541" s="6">
        <f>IFERROR(Fact_Sales_Orders[[#This Row],[Net_Profit_USD]] / Fact_Sales_Orders[[#This Row],[Base_Revenue_USD]], 0)</f>
        <v>0.38271604867956011</v>
      </c>
    </row>
    <row r="542" spans="1:14" x14ac:dyDescent="0.3">
      <c r="A542" t="s">
        <v>580</v>
      </c>
      <c r="B542" s="1">
        <v>45850</v>
      </c>
      <c r="C542" s="4" t="s">
        <v>7</v>
      </c>
      <c r="D542" t="s">
        <v>17</v>
      </c>
      <c r="E542" s="3">
        <v>707</v>
      </c>
      <c r="F542" s="3">
        <v>4157813.78</v>
      </c>
      <c r="G542" s="3">
        <f>_xlfn.XLOOKUP(
D542,
Dim_Products_COGS[Product_ID],
Dim_Products_COGS[Base_COGS_EUR],
0
)</f>
        <v>4299</v>
      </c>
      <c r="H542" s="3">
        <f>Fact_Sales_Orders[[#This Row],[Unit_COGS_EUR]] * Fact_Sales_Orders[[#This Row],[Quantity_Sold]]</f>
        <v>3039393</v>
      </c>
      <c r="I542" s="3">
        <f>_xlfn.XLOOKUP(Fact_Sales_Orders[[#This Row],[Product_ID]], Dim_Supply_Chain[Product_ID], Dim_Supply_Chain[Base_Shipping_Cost_USD], 2500)</f>
        <v>2109</v>
      </c>
      <c r="J542" s="2">
        <f>_xlfn.XLOOKUP(Fact_Sales_Orders[[#This Row],[Clean_Order_Date]], Dim_FX_Rates[Date], Dim_FX_Rates[Baseline_Rate], 1.05, -1)</f>
        <v>0.64939999999999998</v>
      </c>
      <c r="K542" s="2">
        <f>Fact_Sales_Orders[[#This Row],[Total_Base_COGS_EUR]] * Fact_Sales_Orders[[#This Row],[Order_FX_Rate]]</f>
        <v>1973781.8141999999</v>
      </c>
      <c r="L542" s="3">
        <f>Fact_Sales_Orders[[#This Row],[Base_Shipping_USD]] * Fact_Sales_Orders[[#This Row],[Quantity_Sold]]</f>
        <v>1491063</v>
      </c>
      <c r="M542" s="3">
        <f>Fact_Sales_Orders[[#This Row],[Base_Revenue_USD]] - Fact_Sales_Orders[[#This Row],[Total_COGS_USD]] - Fact_Sales_Orders[[#This Row],[Total_Freight_USD]]</f>
        <v>692968.96579999989</v>
      </c>
      <c r="N542" s="6">
        <f>IFERROR(Fact_Sales_Orders[[#This Row],[Net_Profit_USD]] / Fact_Sales_Orders[[#This Row],[Base_Revenue_USD]], 0)</f>
        <v>0.16666666725992715</v>
      </c>
    </row>
    <row r="543" spans="1:14" x14ac:dyDescent="0.3">
      <c r="A543" t="s">
        <v>581</v>
      </c>
      <c r="B543" s="1">
        <v>45662</v>
      </c>
      <c r="C543" s="4" t="s">
        <v>7</v>
      </c>
      <c r="D543" t="s">
        <v>29</v>
      </c>
      <c r="E543" s="3">
        <v>620</v>
      </c>
      <c r="F543" s="3">
        <v>3522264.14</v>
      </c>
      <c r="G543" s="3">
        <f>_xlfn.XLOOKUP(
D543,
Dim_Products_COGS[Product_ID],
Dim_Products_COGS[Base_COGS_EUR],
0
)</f>
        <v>2418</v>
      </c>
      <c r="H543" s="3">
        <f>Fact_Sales_Orders[[#This Row],[Unit_COGS_EUR]] * Fact_Sales_Orders[[#This Row],[Quantity_Sold]]</f>
        <v>1499160</v>
      </c>
      <c r="I543" s="3">
        <f>_xlfn.XLOOKUP(Fact_Sales_Orders[[#This Row],[Product_ID]], Dim_Supply_Chain[Product_ID], Dim_Supply_Chain[Base_Shipping_Cost_USD], 2500)</f>
        <v>2109</v>
      </c>
      <c r="J543" s="2">
        <f>_xlfn.XLOOKUP(Fact_Sales_Orders[[#This Row],[Clean_Order_Date]], Dim_FX_Rates[Date], Dim_FX_Rates[Baseline_Rate], 1.05, -1)</f>
        <v>0.80600000000000005</v>
      </c>
      <c r="K543" s="2">
        <f>Fact_Sales_Orders[[#This Row],[Total_Base_COGS_EUR]] * Fact_Sales_Orders[[#This Row],[Order_FX_Rate]]</f>
        <v>1208322.96</v>
      </c>
      <c r="L543" s="3">
        <f>Fact_Sales_Orders[[#This Row],[Base_Shipping_USD]] * Fact_Sales_Orders[[#This Row],[Quantity_Sold]]</f>
        <v>1307580</v>
      </c>
      <c r="M543" s="3">
        <f>Fact_Sales_Orders[[#This Row],[Base_Revenue_USD]] - Fact_Sales_Orders[[#This Row],[Total_COGS_USD]] - Fact_Sales_Orders[[#This Row],[Total_Freight_USD]]</f>
        <v>1006361.1800000002</v>
      </c>
      <c r="N543" s="6">
        <f>IFERROR(Fact_Sales_Orders[[#This Row],[Net_Profit_USD]] / Fact_Sales_Orders[[#This Row],[Base_Revenue_USD]], 0)</f>
        <v>0.28571428490311918</v>
      </c>
    </row>
    <row r="544" spans="1:14" x14ac:dyDescent="0.3">
      <c r="A544" t="s">
        <v>582</v>
      </c>
      <c r="B544" s="1">
        <v>45786</v>
      </c>
      <c r="C544" s="4" t="s">
        <v>7</v>
      </c>
      <c r="D544" t="s">
        <v>29</v>
      </c>
      <c r="E544" s="3">
        <v>458</v>
      </c>
      <c r="F544" s="3">
        <v>3859338.81</v>
      </c>
      <c r="G544" s="3">
        <f>_xlfn.XLOOKUP(
D544,
Dim_Products_COGS[Product_ID],
Dim_Products_COGS[Base_COGS_EUR],
0
)</f>
        <v>2418</v>
      </c>
      <c r="H544" s="3">
        <f>Fact_Sales_Orders[[#This Row],[Unit_COGS_EUR]] * Fact_Sales_Orders[[#This Row],[Quantity_Sold]]</f>
        <v>1107444</v>
      </c>
      <c r="I544" s="3">
        <f>_xlfn.XLOOKUP(Fact_Sales_Orders[[#This Row],[Product_ID]], Dim_Supply_Chain[Product_ID], Dim_Supply_Chain[Base_Shipping_Cost_USD], 2500)</f>
        <v>2109</v>
      </c>
      <c r="J544" s="2">
        <f>_xlfn.XLOOKUP(Fact_Sales_Orders[[#This Row],[Clean_Order_Date]], Dim_FX_Rates[Date], Dim_FX_Rates[Baseline_Rate], 1.05, -1)</f>
        <v>1.1538999999999999</v>
      </c>
      <c r="K544" s="2">
        <f>Fact_Sales_Orders[[#This Row],[Total_Base_COGS_EUR]] * Fact_Sales_Orders[[#This Row],[Order_FX_Rate]]</f>
        <v>1277879.6316</v>
      </c>
      <c r="L544" s="3">
        <f>Fact_Sales_Orders[[#This Row],[Base_Shipping_USD]] * Fact_Sales_Orders[[#This Row],[Quantity_Sold]]</f>
        <v>965922</v>
      </c>
      <c r="M544" s="3">
        <f>Fact_Sales_Orders[[#This Row],[Base_Revenue_USD]] - Fact_Sales_Orders[[#This Row],[Total_COGS_USD]] - Fact_Sales_Orders[[#This Row],[Total_Freight_USD]]</f>
        <v>1615537.1784000001</v>
      </c>
      <c r="N544" s="6">
        <f>IFERROR(Fact_Sales_Orders[[#This Row],[Net_Profit_USD]] / Fact_Sales_Orders[[#This Row],[Base_Revenue_USD]], 0)</f>
        <v>0.41860465171234862</v>
      </c>
    </row>
    <row r="545" spans="1:14" x14ac:dyDescent="0.3">
      <c r="A545" t="s">
        <v>583</v>
      </c>
      <c r="B545" s="1">
        <v>45995</v>
      </c>
      <c r="C545" s="4" t="s">
        <v>7</v>
      </c>
      <c r="D545" t="s">
        <v>58</v>
      </c>
      <c r="E545" s="3">
        <v>546</v>
      </c>
      <c r="F545" s="3">
        <v>2772901.9</v>
      </c>
      <c r="G545" s="3">
        <f>_xlfn.XLOOKUP(
D545,
Dim_Products_COGS[Product_ID],
Dim_Products_COGS[Base_COGS_EUR],
0
)</f>
        <v>2039</v>
      </c>
      <c r="H545" s="3">
        <f>Fact_Sales_Orders[[#This Row],[Unit_COGS_EUR]] * Fact_Sales_Orders[[#This Row],[Quantity_Sold]]</f>
        <v>1113294</v>
      </c>
      <c r="I545" s="3">
        <f>_xlfn.XLOOKUP(Fact_Sales_Orders[[#This Row],[Product_ID]], Dim_Supply_Chain[Product_ID], Dim_Supply_Chain[Base_Shipping_Cost_USD], 2500)</f>
        <v>2109</v>
      </c>
      <c r="J545" s="2">
        <f>_xlfn.XLOOKUP(Fact_Sales_Orders[[#This Row],[Clean_Order_Date]], Dim_FX_Rates[Date], Dim_FX_Rates[Baseline_Rate], 1.05, -1)</f>
        <v>0.60429999999999995</v>
      </c>
      <c r="K545" s="2">
        <f>Fact_Sales_Orders[[#This Row],[Total_Base_COGS_EUR]] * Fact_Sales_Orders[[#This Row],[Order_FX_Rate]]</f>
        <v>672763.56419999991</v>
      </c>
      <c r="L545" s="3">
        <f>Fact_Sales_Orders[[#This Row],[Base_Shipping_USD]] * Fact_Sales_Orders[[#This Row],[Quantity_Sold]]</f>
        <v>1151514</v>
      </c>
      <c r="M545" s="3">
        <f>Fact_Sales_Orders[[#This Row],[Base_Revenue_USD]] - Fact_Sales_Orders[[#This Row],[Total_COGS_USD]] - Fact_Sales_Orders[[#This Row],[Total_Freight_USD]]</f>
        <v>948624.3358</v>
      </c>
      <c r="N545" s="6">
        <f>IFERROR(Fact_Sales_Orders[[#This Row],[Net_Profit_USD]] / Fact_Sales_Orders[[#This Row],[Base_Revenue_USD]], 0)</f>
        <v>0.34210526373111144</v>
      </c>
    </row>
    <row r="546" spans="1:14" x14ac:dyDescent="0.3">
      <c r="A546" t="s">
        <v>584</v>
      </c>
      <c r="B546" s="1">
        <v>45986</v>
      </c>
      <c r="C546" s="4" t="s">
        <v>7</v>
      </c>
      <c r="D546" t="s">
        <v>25</v>
      </c>
      <c r="E546" s="3">
        <v>648</v>
      </c>
      <c r="F546" s="3">
        <v>2919089.75</v>
      </c>
      <c r="G546" s="3">
        <f>_xlfn.XLOOKUP(
D546,
Dim_Products_COGS[Product_ID],
Dim_Products_COGS[Base_COGS_EUR],
0
)</f>
        <v>775</v>
      </c>
      <c r="H546" s="3">
        <f>Fact_Sales_Orders[[#This Row],[Unit_COGS_EUR]] * Fact_Sales_Orders[[#This Row],[Quantity_Sold]]</f>
        <v>502200</v>
      </c>
      <c r="I546" s="3">
        <f>_xlfn.XLOOKUP(Fact_Sales_Orders[[#This Row],[Product_ID]], Dim_Supply_Chain[Product_ID], Dim_Supply_Chain[Base_Shipping_Cost_USD], 2500)</f>
        <v>2982</v>
      </c>
      <c r="J546" s="2">
        <f>_xlfn.XLOOKUP(Fact_Sales_Orders[[#This Row],[Clean_Order_Date]], Dim_FX_Rates[Date], Dim_FX_Rates[Baseline_Rate], 1.05, -1)</f>
        <v>0.80149999999999999</v>
      </c>
      <c r="K546" s="2">
        <f>Fact_Sales_Orders[[#This Row],[Total_Base_COGS_EUR]] * Fact_Sales_Orders[[#This Row],[Order_FX_Rate]]</f>
        <v>402513.3</v>
      </c>
      <c r="L546" s="3">
        <f>Fact_Sales_Orders[[#This Row],[Base_Shipping_USD]] * Fact_Sales_Orders[[#This Row],[Quantity_Sold]]</f>
        <v>1932336</v>
      </c>
      <c r="M546" s="3">
        <f>Fact_Sales_Orders[[#This Row],[Base_Revenue_USD]] - Fact_Sales_Orders[[#This Row],[Total_COGS_USD]] - Fact_Sales_Orders[[#This Row],[Total_Freight_USD]]</f>
        <v>584240.45000000019</v>
      </c>
      <c r="N546" s="6">
        <f>IFERROR(Fact_Sales_Orders[[#This Row],[Net_Profit_USD]] / Fact_Sales_Orders[[#This Row],[Base_Revenue_USD]], 0)</f>
        <v>0.20014473689957638</v>
      </c>
    </row>
    <row r="547" spans="1:14" x14ac:dyDescent="0.3">
      <c r="A547" t="s">
        <v>585</v>
      </c>
      <c r="B547" s="1">
        <v>45709</v>
      </c>
      <c r="C547" s="4" t="s">
        <v>7</v>
      </c>
      <c r="D547" t="s">
        <v>58</v>
      </c>
      <c r="E547" s="3">
        <v>207</v>
      </c>
      <c r="F547" s="3">
        <v>1345396.9</v>
      </c>
      <c r="G547" s="3">
        <f>_xlfn.XLOOKUP(
D547,
Dim_Products_COGS[Product_ID],
Dim_Products_COGS[Base_COGS_EUR],
0
)</f>
        <v>2039</v>
      </c>
      <c r="H547" s="3">
        <f>Fact_Sales_Orders[[#This Row],[Unit_COGS_EUR]] * Fact_Sales_Orders[[#This Row],[Quantity_Sold]]</f>
        <v>422073</v>
      </c>
      <c r="I547" s="3">
        <f>_xlfn.XLOOKUP(Fact_Sales_Orders[[#This Row],[Product_ID]], Dim_Supply_Chain[Product_ID], Dim_Supply_Chain[Base_Shipping_Cost_USD], 2500)</f>
        <v>2109</v>
      </c>
      <c r="J547" s="2">
        <f>_xlfn.XLOOKUP(Fact_Sales_Orders[[#This Row],[Clean_Order_Date]], Dim_FX_Rates[Date], Dim_FX_Rates[Baseline_Rate], 1.05, -1)</f>
        <v>1.1341000000000001</v>
      </c>
      <c r="K547" s="2">
        <f>Fact_Sales_Orders[[#This Row],[Total_Base_COGS_EUR]] * Fact_Sales_Orders[[#This Row],[Order_FX_Rate]]</f>
        <v>478672.98930000007</v>
      </c>
      <c r="L547" s="3">
        <f>Fact_Sales_Orders[[#This Row],[Base_Shipping_USD]] * Fact_Sales_Orders[[#This Row],[Quantity_Sold]]</f>
        <v>436563</v>
      </c>
      <c r="M547" s="3">
        <f>Fact_Sales_Orders[[#This Row],[Base_Revenue_USD]] - Fact_Sales_Orders[[#This Row],[Total_COGS_USD]] - Fact_Sales_Orders[[#This Row],[Total_Freight_USD]]</f>
        <v>430160.91069999989</v>
      </c>
      <c r="N547" s="6">
        <f>IFERROR(Fact_Sales_Orders[[#This Row],[Net_Profit_USD]] / Fact_Sales_Orders[[#This Row],[Base_Revenue_USD]], 0)</f>
        <v>0.31972788899691973</v>
      </c>
    </row>
    <row r="548" spans="1:14" x14ac:dyDescent="0.3">
      <c r="A548" t="s">
        <v>586</v>
      </c>
      <c r="B548" s="1">
        <v>45949</v>
      </c>
      <c r="C548" s="4" t="s">
        <v>7</v>
      </c>
      <c r="D548" t="s">
        <v>21</v>
      </c>
      <c r="E548" s="3">
        <v>118</v>
      </c>
      <c r="F548" s="3">
        <v>541992.47</v>
      </c>
      <c r="G548" s="3">
        <f>_xlfn.XLOOKUP(
D548,
Dim_Products_COGS[Product_ID],
Dim_Products_COGS[Base_COGS_EUR],
0
)</f>
        <v>545</v>
      </c>
      <c r="H548" s="3">
        <f>Fact_Sales_Orders[[#This Row],[Unit_COGS_EUR]] * Fact_Sales_Orders[[#This Row],[Quantity_Sold]]</f>
        <v>64310</v>
      </c>
      <c r="I548" s="3">
        <f>_xlfn.XLOOKUP(Fact_Sales_Orders[[#This Row],[Product_ID]], Dim_Supply_Chain[Product_ID], Dim_Supply_Chain[Base_Shipping_Cost_USD], 2500)</f>
        <v>2109</v>
      </c>
      <c r="J548" s="2">
        <f>_xlfn.XLOOKUP(Fact_Sales_Orders[[#This Row],[Clean_Order_Date]], Dim_FX_Rates[Date], Dim_FX_Rates[Baseline_Rate], 1.05, -1)</f>
        <v>0.86499999999999999</v>
      </c>
      <c r="K548" s="2">
        <f>Fact_Sales_Orders[[#This Row],[Total_Base_COGS_EUR]] * Fact_Sales_Orders[[#This Row],[Order_FX_Rate]]</f>
        <v>55628.15</v>
      </c>
      <c r="L548" s="3">
        <f>Fact_Sales_Orders[[#This Row],[Base_Shipping_USD]] * Fact_Sales_Orders[[#This Row],[Quantity_Sold]]</f>
        <v>248862</v>
      </c>
      <c r="M548" s="3">
        <f>Fact_Sales_Orders[[#This Row],[Base_Revenue_USD]] - Fact_Sales_Orders[[#This Row],[Total_COGS_USD]] - Fact_Sales_Orders[[#This Row],[Total_Freight_USD]]</f>
        <v>237502.31999999995</v>
      </c>
      <c r="N548" s="6">
        <f>IFERROR(Fact_Sales_Orders[[#This Row],[Net_Profit_USD]] / Fact_Sales_Orders[[#This Row],[Base_Revenue_USD]], 0)</f>
        <v>0.43820225030063603</v>
      </c>
    </row>
    <row r="549" spans="1:14" x14ac:dyDescent="0.3">
      <c r="A549" t="s">
        <v>587</v>
      </c>
      <c r="B549" s="1">
        <v>45841</v>
      </c>
      <c r="C549" s="4" t="s">
        <v>7</v>
      </c>
      <c r="D549" t="s">
        <v>56</v>
      </c>
      <c r="E549" s="3">
        <v>116</v>
      </c>
      <c r="F549" s="3">
        <v>516521</v>
      </c>
      <c r="G549" s="3">
        <f>_xlfn.XLOOKUP(
D549,
Dim_Products_COGS[Product_ID],
Dim_Products_COGS[Base_COGS_EUR],
0
)</f>
        <v>897</v>
      </c>
      <c r="H549" s="3">
        <f>Fact_Sales_Orders[[#This Row],[Unit_COGS_EUR]] * Fact_Sales_Orders[[#This Row],[Quantity_Sold]]</f>
        <v>104052</v>
      </c>
      <c r="I549" s="3">
        <f>_xlfn.XLOOKUP(Fact_Sales_Orders[[#This Row],[Product_ID]], Dim_Supply_Chain[Product_ID], Dim_Supply_Chain[Base_Shipping_Cost_USD], 2500)</f>
        <v>2109</v>
      </c>
      <c r="J549" s="2">
        <f>_xlfn.XLOOKUP(Fact_Sales_Orders[[#This Row],[Clean_Order_Date]], Dim_FX_Rates[Date], Dim_FX_Rates[Baseline_Rate], 1.05, -1)</f>
        <v>1.2201</v>
      </c>
      <c r="K549" s="2">
        <f>Fact_Sales_Orders[[#This Row],[Total_Base_COGS_EUR]] * Fact_Sales_Orders[[#This Row],[Order_FX_Rate]]</f>
        <v>126953.8452</v>
      </c>
      <c r="L549" s="3">
        <f>Fact_Sales_Orders[[#This Row],[Base_Shipping_USD]] * Fact_Sales_Orders[[#This Row],[Quantity_Sold]]</f>
        <v>244644</v>
      </c>
      <c r="M549" s="3">
        <f>Fact_Sales_Orders[[#This Row],[Base_Revenue_USD]] - Fact_Sales_Orders[[#This Row],[Total_COGS_USD]] - Fact_Sales_Orders[[#This Row],[Total_Freight_USD]]</f>
        <v>144923.15480000002</v>
      </c>
      <c r="N549" s="6">
        <f>IFERROR(Fact_Sales_Orders[[#This Row],[Net_Profit_USD]] / Fact_Sales_Orders[[#This Row],[Base_Revenue_USD]], 0)</f>
        <v>0.28057553284377601</v>
      </c>
    </row>
    <row r="550" spans="1:14" x14ac:dyDescent="0.3">
      <c r="A550" t="s">
        <v>588</v>
      </c>
      <c r="B550" s="1">
        <v>45705</v>
      </c>
      <c r="C550" s="4" t="s">
        <v>7</v>
      </c>
      <c r="D550" t="s">
        <v>35</v>
      </c>
      <c r="E550" s="3">
        <v>949</v>
      </c>
      <c r="F550" s="3">
        <v>4719770.2699999996</v>
      </c>
      <c r="G550" s="3">
        <f>_xlfn.XLOOKUP(
D550,
Dim_Products_COGS[Product_ID],
Dim_Products_COGS[Base_COGS_EUR],
0
)</f>
        <v>1530</v>
      </c>
      <c r="H550" s="3">
        <f>Fact_Sales_Orders[[#This Row],[Unit_COGS_EUR]] * Fact_Sales_Orders[[#This Row],[Quantity_Sold]]</f>
        <v>1451970</v>
      </c>
      <c r="I550" s="3">
        <f>_xlfn.XLOOKUP(Fact_Sales_Orders[[#This Row],[Product_ID]], Dim_Supply_Chain[Product_ID], Dim_Supply_Chain[Base_Shipping_Cost_USD], 2500)</f>
        <v>2109</v>
      </c>
      <c r="J550" s="2">
        <f>_xlfn.XLOOKUP(Fact_Sales_Orders[[#This Row],[Clean_Order_Date]], Dim_FX_Rates[Date], Dim_FX_Rates[Baseline_Rate], 1.05, -1)</f>
        <v>1.3304</v>
      </c>
      <c r="K550" s="2">
        <f>Fact_Sales_Orders[[#This Row],[Total_Base_COGS_EUR]] * Fact_Sales_Orders[[#This Row],[Order_FX_Rate]]</f>
        <v>1931700.888</v>
      </c>
      <c r="L550" s="3">
        <f>Fact_Sales_Orders[[#This Row],[Base_Shipping_USD]] * Fact_Sales_Orders[[#This Row],[Quantity_Sold]]</f>
        <v>2001441</v>
      </c>
      <c r="M550" s="3">
        <f>Fact_Sales_Orders[[#This Row],[Base_Revenue_USD]] - Fact_Sales_Orders[[#This Row],[Total_COGS_USD]] - Fact_Sales_Orders[[#This Row],[Total_Freight_USD]]</f>
        <v>786628.38199999928</v>
      </c>
      <c r="N550" s="6">
        <f>IFERROR(Fact_Sales_Orders[[#This Row],[Net_Profit_USD]] / Fact_Sales_Orders[[#This Row],[Base_Revenue_USD]], 0)</f>
        <v>0.1666666674435405</v>
      </c>
    </row>
    <row r="551" spans="1:14" x14ac:dyDescent="0.3">
      <c r="A551" t="s">
        <v>589</v>
      </c>
      <c r="B551" s="1">
        <v>46048</v>
      </c>
      <c r="C551" s="4" t="s">
        <v>7</v>
      </c>
      <c r="D551" t="s">
        <v>14</v>
      </c>
      <c r="E551" s="3">
        <v>212</v>
      </c>
      <c r="F551" s="3">
        <v>1638795.01</v>
      </c>
      <c r="G551" s="3">
        <f>_xlfn.XLOOKUP(
D551,
Dim_Products_COGS[Product_ID],
Dim_Products_COGS[Base_COGS_EUR],
0
)</f>
        <v>2401</v>
      </c>
      <c r="H551" s="3">
        <f>Fact_Sales_Orders[[#This Row],[Unit_COGS_EUR]] * Fact_Sales_Orders[[#This Row],[Quantity_Sold]]</f>
        <v>509012</v>
      </c>
      <c r="I551" s="3">
        <f>_xlfn.XLOOKUP(Fact_Sales_Orders[[#This Row],[Product_ID]], Dim_Supply_Chain[Product_ID], Dim_Supply_Chain[Base_Shipping_Cost_USD], 2500)</f>
        <v>2109</v>
      </c>
      <c r="J551" s="2">
        <f>_xlfn.XLOOKUP(Fact_Sales_Orders[[#This Row],[Clean_Order_Date]], Dim_FX_Rates[Date], Dim_FX_Rates[Baseline_Rate], 1.05, -1)</f>
        <v>1.0044</v>
      </c>
      <c r="K551" s="2">
        <f>Fact_Sales_Orders[[#This Row],[Total_Base_COGS_EUR]] * Fact_Sales_Orders[[#This Row],[Order_FX_Rate]]</f>
        <v>511251.65279999998</v>
      </c>
      <c r="L551" s="3">
        <f>Fact_Sales_Orders[[#This Row],[Base_Shipping_USD]] * Fact_Sales_Orders[[#This Row],[Quantity_Sold]]</f>
        <v>447108</v>
      </c>
      <c r="M551" s="3">
        <f>Fact_Sales_Orders[[#This Row],[Base_Revenue_USD]] - Fact_Sales_Orders[[#This Row],[Total_COGS_USD]] - Fact_Sales_Orders[[#This Row],[Total_Freight_USD]]</f>
        <v>680435.35719999997</v>
      </c>
      <c r="N551" s="6">
        <f>IFERROR(Fact_Sales_Orders[[#This Row],[Net_Profit_USD]] / Fact_Sales_Orders[[#This Row],[Base_Revenue_USD]], 0)</f>
        <v>0.41520467968718061</v>
      </c>
    </row>
    <row r="552" spans="1:14" x14ac:dyDescent="0.3">
      <c r="A552" t="s">
        <v>590</v>
      </c>
      <c r="B552" s="1">
        <v>45744</v>
      </c>
      <c r="C552" s="4" t="s">
        <v>7</v>
      </c>
      <c r="D552" t="s">
        <v>31</v>
      </c>
      <c r="E552" s="3">
        <v>159</v>
      </c>
      <c r="F552" s="3">
        <v>891590.5</v>
      </c>
      <c r="G552" s="3">
        <f>_xlfn.XLOOKUP(
D552,
Dim_Products_COGS[Product_ID],
Dim_Products_COGS[Base_COGS_EUR],
0
)</f>
        <v>1536</v>
      </c>
      <c r="H552" s="3">
        <f>Fact_Sales_Orders[[#This Row],[Unit_COGS_EUR]] * Fact_Sales_Orders[[#This Row],[Quantity_Sold]]</f>
        <v>244224</v>
      </c>
      <c r="I552" s="3">
        <f>_xlfn.XLOOKUP(Fact_Sales_Orders[[#This Row],[Product_ID]], Dim_Supply_Chain[Product_ID], Dim_Supply_Chain[Base_Shipping_Cost_USD], 2500)</f>
        <v>2109</v>
      </c>
      <c r="J552" s="2">
        <f>_xlfn.XLOOKUP(Fact_Sales_Orders[[#This Row],[Clean_Order_Date]], Dim_FX_Rates[Date], Dim_FX_Rates[Baseline_Rate], 1.05, -1)</f>
        <v>0.6895</v>
      </c>
      <c r="K552" s="2">
        <f>Fact_Sales_Orders[[#This Row],[Total_Base_COGS_EUR]] * Fact_Sales_Orders[[#This Row],[Order_FX_Rate]]</f>
        <v>168392.448</v>
      </c>
      <c r="L552" s="3">
        <f>Fact_Sales_Orders[[#This Row],[Base_Shipping_USD]] * Fact_Sales_Orders[[#This Row],[Quantity_Sold]]</f>
        <v>335331</v>
      </c>
      <c r="M552" s="3">
        <f>Fact_Sales_Orders[[#This Row],[Base_Revenue_USD]] - Fact_Sales_Orders[[#This Row],[Total_COGS_USD]] - Fact_Sales_Orders[[#This Row],[Total_Freight_USD]]</f>
        <v>387867.05200000003</v>
      </c>
      <c r="N552" s="6">
        <f>IFERROR(Fact_Sales_Orders[[#This Row],[Net_Profit_USD]] / Fact_Sales_Orders[[#This Row],[Base_Revenue_USD]], 0)</f>
        <v>0.43502824671191542</v>
      </c>
    </row>
    <row r="553" spans="1:14" x14ac:dyDescent="0.3">
      <c r="A553" t="s">
        <v>591</v>
      </c>
      <c r="B553" s="1">
        <v>46013</v>
      </c>
      <c r="C553" s="4" t="s">
        <v>7</v>
      </c>
      <c r="D553" t="s">
        <v>35</v>
      </c>
      <c r="E553" s="3">
        <v>937</v>
      </c>
      <c r="F553" s="3">
        <v>5221549.72</v>
      </c>
      <c r="G553" s="3">
        <f>_xlfn.XLOOKUP(
D553,
Dim_Products_COGS[Product_ID],
Dim_Products_COGS[Base_COGS_EUR],
0
)</f>
        <v>1530</v>
      </c>
      <c r="H553" s="3">
        <f>Fact_Sales_Orders[[#This Row],[Unit_COGS_EUR]] * Fact_Sales_Orders[[#This Row],[Quantity_Sold]]</f>
        <v>1433610</v>
      </c>
      <c r="I553" s="3">
        <f>_xlfn.XLOOKUP(Fact_Sales_Orders[[#This Row],[Product_ID]], Dim_Supply_Chain[Product_ID], Dim_Supply_Chain[Base_Shipping_Cost_USD], 2500)</f>
        <v>2109</v>
      </c>
      <c r="J553" s="2">
        <f>_xlfn.XLOOKUP(Fact_Sales_Orders[[#This Row],[Clean_Order_Date]], Dim_FX_Rates[Date], Dim_FX_Rates[Baseline_Rate], 1.05, -1)</f>
        <v>0.97140000000000004</v>
      </c>
      <c r="K553" s="2">
        <f>Fact_Sales_Orders[[#This Row],[Total_Base_COGS_EUR]] * Fact_Sales_Orders[[#This Row],[Order_FX_Rate]]</f>
        <v>1392608.754</v>
      </c>
      <c r="L553" s="3">
        <f>Fact_Sales_Orders[[#This Row],[Base_Shipping_USD]] * Fact_Sales_Orders[[#This Row],[Quantity_Sold]]</f>
        <v>1976133</v>
      </c>
      <c r="M553" s="3">
        <f>Fact_Sales_Orders[[#This Row],[Base_Revenue_USD]] - Fact_Sales_Orders[[#This Row],[Total_COGS_USD]] - Fact_Sales_Orders[[#This Row],[Total_Freight_USD]]</f>
        <v>1852807.966</v>
      </c>
      <c r="N553" s="6">
        <f>IFERROR(Fact_Sales_Orders[[#This Row],[Net_Profit_USD]] / Fact_Sales_Orders[[#This Row],[Base_Revenue_USD]], 0)</f>
        <v>0.35483870983804405</v>
      </c>
    </row>
    <row r="554" spans="1:14" x14ac:dyDescent="0.3">
      <c r="A554" t="s">
        <v>592</v>
      </c>
      <c r="B554" s="1">
        <v>45726</v>
      </c>
      <c r="C554" s="4" t="s">
        <v>7</v>
      </c>
      <c r="D554" t="s">
        <v>29</v>
      </c>
      <c r="E554" s="3">
        <v>675</v>
      </c>
      <c r="F554" s="3">
        <v>6066347.1299999999</v>
      </c>
      <c r="G554" s="3">
        <f>_xlfn.XLOOKUP(
D554,
Dim_Products_COGS[Product_ID],
Dim_Products_COGS[Base_COGS_EUR],
0
)</f>
        <v>2418</v>
      </c>
      <c r="H554" s="3">
        <f>Fact_Sales_Orders[[#This Row],[Unit_COGS_EUR]] * Fact_Sales_Orders[[#This Row],[Quantity_Sold]]</f>
        <v>1632150</v>
      </c>
      <c r="I554" s="3">
        <f>_xlfn.XLOOKUP(Fact_Sales_Orders[[#This Row],[Product_ID]], Dim_Supply_Chain[Product_ID], Dim_Supply_Chain[Base_Shipping_Cost_USD], 2500)</f>
        <v>2109</v>
      </c>
      <c r="J554" s="2">
        <f>_xlfn.XLOOKUP(Fact_Sales_Orders[[#This Row],[Clean_Order_Date]], Dim_FX_Rates[Date], Dim_FX_Rates[Baseline_Rate], 1.05, -1)</f>
        <v>1.2396</v>
      </c>
      <c r="K554" s="2">
        <f>Fact_Sales_Orders[[#This Row],[Total_Base_COGS_EUR]] * Fact_Sales_Orders[[#This Row],[Order_FX_Rate]]</f>
        <v>2023213.1400000001</v>
      </c>
      <c r="L554" s="3">
        <f>Fact_Sales_Orders[[#This Row],[Base_Shipping_USD]] * Fact_Sales_Orders[[#This Row],[Quantity_Sold]]</f>
        <v>1423575</v>
      </c>
      <c r="M554" s="3">
        <f>Fact_Sales_Orders[[#This Row],[Base_Revenue_USD]] - Fact_Sales_Orders[[#This Row],[Total_COGS_USD]] - Fact_Sales_Orders[[#This Row],[Total_Freight_USD]]</f>
        <v>2619558.9899999998</v>
      </c>
      <c r="N554" s="6">
        <f>IFERROR(Fact_Sales_Orders[[#This Row],[Net_Profit_USD]] / Fact_Sales_Orders[[#This Row],[Base_Revenue_USD]], 0)</f>
        <v>0.43181818215536238</v>
      </c>
    </row>
    <row r="555" spans="1:14" x14ac:dyDescent="0.3">
      <c r="A555" t="s">
        <v>593</v>
      </c>
      <c r="B555" s="1">
        <v>46131</v>
      </c>
      <c r="C555" s="4" t="s">
        <v>7</v>
      </c>
      <c r="D555" t="s">
        <v>19</v>
      </c>
      <c r="E555" s="3">
        <v>770</v>
      </c>
      <c r="F555" s="3">
        <v>2965612.25</v>
      </c>
      <c r="G555" s="3">
        <f>_xlfn.XLOOKUP(
D555,
Dim_Products_COGS[Product_ID],
Dim_Products_COGS[Base_COGS_EUR],
0
)</f>
        <v>374</v>
      </c>
      <c r="H555" s="3">
        <f>Fact_Sales_Orders[[#This Row],[Unit_COGS_EUR]] * Fact_Sales_Orders[[#This Row],[Quantity_Sold]]</f>
        <v>287980</v>
      </c>
      <c r="I555" s="3">
        <f>_xlfn.XLOOKUP(Fact_Sales_Orders[[#This Row],[Product_ID]], Dim_Supply_Chain[Product_ID], Dim_Supply_Chain[Base_Shipping_Cost_USD], 2500)</f>
        <v>1165</v>
      </c>
      <c r="J555" s="2">
        <f>_xlfn.XLOOKUP(Fact_Sales_Orders[[#This Row],[Clean_Order_Date]], Dim_FX_Rates[Date], Dim_FX_Rates[Baseline_Rate], 1.05, -1)</f>
        <v>0.79720000000000002</v>
      </c>
      <c r="K555" s="2">
        <f>Fact_Sales_Orders[[#This Row],[Total_Base_COGS_EUR]] * Fact_Sales_Orders[[#This Row],[Order_FX_Rate]]</f>
        <v>229577.65600000002</v>
      </c>
      <c r="L555" s="3">
        <f>Fact_Sales_Orders[[#This Row],[Base_Shipping_USD]] * Fact_Sales_Orders[[#This Row],[Quantity_Sold]]</f>
        <v>897050</v>
      </c>
      <c r="M555" s="3">
        <f>Fact_Sales_Orders[[#This Row],[Base_Revenue_USD]] - Fact_Sales_Orders[[#This Row],[Total_COGS_USD]] - Fact_Sales_Orders[[#This Row],[Total_Freight_USD]]</f>
        <v>1838984.594</v>
      </c>
      <c r="N555" s="6">
        <f>IFERROR(Fact_Sales_Orders[[#This Row],[Net_Profit_USD]] / Fact_Sales_Orders[[#This Row],[Base_Revenue_USD]], 0)</f>
        <v>0.62010284520506687</v>
      </c>
    </row>
    <row r="556" spans="1:14" x14ac:dyDescent="0.3">
      <c r="A556" t="s">
        <v>594</v>
      </c>
      <c r="B556" s="1">
        <v>46101</v>
      </c>
      <c r="C556" s="4" t="s">
        <v>7</v>
      </c>
      <c r="D556" t="s">
        <v>29</v>
      </c>
      <c r="E556" s="3">
        <v>342</v>
      </c>
      <c r="F556" s="3">
        <v>2595030.38</v>
      </c>
      <c r="G556" s="3">
        <f>_xlfn.XLOOKUP(
D556,
Dim_Products_COGS[Product_ID],
Dim_Products_COGS[Base_COGS_EUR],
0
)</f>
        <v>2418</v>
      </c>
      <c r="H556" s="3">
        <f>Fact_Sales_Orders[[#This Row],[Unit_COGS_EUR]] * Fact_Sales_Orders[[#This Row],[Quantity_Sold]]</f>
        <v>826956</v>
      </c>
      <c r="I556" s="3">
        <f>_xlfn.XLOOKUP(Fact_Sales_Orders[[#This Row],[Product_ID]], Dim_Supply_Chain[Product_ID], Dim_Supply_Chain[Base_Shipping_Cost_USD], 2500)</f>
        <v>2109</v>
      </c>
      <c r="J556" s="2">
        <f>_xlfn.XLOOKUP(Fact_Sales_Orders[[#This Row],[Clean_Order_Date]], Dim_FX_Rates[Date], Dim_FX_Rates[Baseline_Rate], 1.05, -1)</f>
        <v>1.1138999999999999</v>
      </c>
      <c r="K556" s="2">
        <f>Fact_Sales_Orders[[#This Row],[Total_Base_COGS_EUR]] * Fact_Sales_Orders[[#This Row],[Order_FX_Rate]]</f>
        <v>921146.28839999996</v>
      </c>
      <c r="L556" s="3">
        <f>Fact_Sales_Orders[[#This Row],[Base_Shipping_USD]] * Fact_Sales_Orders[[#This Row],[Quantity_Sold]]</f>
        <v>721278</v>
      </c>
      <c r="M556" s="3">
        <f>Fact_Sales_Orders[[#This Row],[Base_Revenue_USD]] - Fact_Sales_Orders[[#This Row],[Total_COGS_USD]] - Fact_Sales_Orders[[#This Row],[Total_Freight_USD]]</f>
        <v>952606.09159999993</v>
      </c>
      <c r="N556" s="6">
        <f>IFERROR(Fact_Sales_Orders[[#This Row],[Net_Profit_USD]] / Fact_Sales_Orders[[#This Row],[Base_Revenue_USD]], 0)</f>
        <v>0.36708860865050835</v>
      </c>
    </row>
    <row r="557" spans="1:14" x14ac:dyDescent="0.3">
      <c r="A557" t="s">
        <v>595</v>
      </c>
      <c r="B557" s="1">
        <v>46107</v>
      </c>
      <c r="C557" s="4" t="s">
        <v>7</v>
      </c>
      <c r="D557" t="s">
        <v>21</v>
      </c>
      <c r="E557" s="3">
        <v>50</v>
      </c>
      <c r="F557" s="3">
        <v>210339.35</v>
      </c>
      <c r="G557" s="3">
        <f>_xlfn.XLOOKUP(
D557,
Dim_Products_COGS[Product_ID],
Dim_Products_COGS[Base_COGS_EUR],
0
)</f>
        <v>545</v>
      </c>
      <c r="H557" s="3">
        <f>Fact_Sales_Orders[[#This Row],[Unit_COGS_EUR]] * Fact_Sales_Orders[[#This Row],[Quantity_Sold]]</f>
        <v>27250</v>
      </c>
      <c r="I557" s="3">
        <f>_xlfn.XLOOKUP(Fact_Sales_Orders[[#This Row],[Product_ID]], Dim_Supply_Chain[Product_ID], Dim_Supply_Chain[Base_Shipping_Cost_USD], 2500)</f>
        <v>2109</v>
      </c>
      <c r="J557" s="2">
        <f>_xlfn.XLOOKUP(Fact_Sales_Orders[[#This Row],[Clean_Order_Date]], Dim_FX_Rates[Date], Dim_FX_Rates[Baseline_Rate], 1.05, -1)</f>
        <v>0.7802</v>
      </c>
      <c r="K557" s="2">
        <f>Fact_Sales_Orders[[#This Row],[Total_Base_COGS_EUR]] * Fact_Sales_Orders[[#This Row],[Order_FX_Rate]]</f>
        <v>21260.45</v>
      </c>
      <c r="L557" s="3">
        <f>Fact_Sales_Orders[[#This Row],[Base_Shipping_USD]] * Fact_Sales_Orders[[#This Row],[Quantity_Sold]]</f>
        <v>105450</v>
      </c>
      <c r="M557" s="3">
        <f>Fact_Sales_Orders[[#This Row],[Base_Revenue_USD]] - Fact_Sales_Orders[[#This Row],[Total_COGS_USD]] - Fact_Sales_Orders[[#This Row],[Total_Freight_USD]]</f>
        <v>83628.899999999994</v>
      </c>
      <c r="N557" s="6">
        <f>IFERROR(Fact_Sales_Orders[[#This Row],[Net_Profit_USD]] / Fact_Sales_Orders[[#This Row],[Base_Revenue_USD]], 0)</f>
        <v>0.39759037003775088</v>
      </c>
    </row>
    <row r="558" spans="1:14" x14ac:dyDescent="0.3">
      <c r="A558" t="s">
        <v>596</v>
      </c>
      <c r="B558" s="1">
        <v>46054</v>
      </c>
      <c r="C558" s="4" t="s">
        <v>7</v>
      </c>
      <c r="D558" t="s">
        <v>61</v>
      </c>
      <c r="E558" s="3">
        <v>442</v>
      </c>
      <c r="F558" s="3">
        <v>3430295.98</v>
      </c>
      <c r="G558" s="3">
        <f>_xlfn.XLOOKUP(
D558,
Dim_Products_COGS[Product_ID],
Dim_Products_COGS[Base_COGS_EUR],
0
)</f>
        <v>2418</v>
      </c>
      <c r="H558" s="3">
        <f>Fact_Sales_Orders[[#This Row],[Unit_COGS_EUR]] * Fact_Sales_Orders[[#This Row],[Quantity_Sold]]</f>
        <v>1068756</v>
      </c>
      <c r="I558" s="3">
        <f>_xlfn.XLOOKUP(Fact_Sales_Orders[[#This Row],[Product_ID]], Dim_Supply_Chain[Product_ID], Dim_Supply_Chain[Base_Shipping_Cost_USD], 2500)</f>
        <v>2109</v>
      </c>
      <c r="J558" s="2">
        <f>_xlfn.XLOOKUP(Fact_Sales_Orders[[#This Row],[Clean_Order_Date]], Dim_FX_Rates[Date], Dim_FX_Rates[Baseline_Rate], 1.05, -1)</f>
        <v>1.4536</v>
      </c>
      <c r="K558" s="2">
        <f>Fact_Sales_Orders[[#This Row],[Total_Base_COGS_EUR]] * Fact_Sales_Orders[[#This Row],[Order_FX_Rate]]</f>
        <v>1553543.7216</v>
      </c>
      <c r="L558" s="3">
        <f>Fact_Sales_Orders[[#This Row],[Base_Shipping_USD]] * Fact_Sales_Orders[[#This Row],[Quantity_Sold]]</f>
        <v>932178</v>
      </c>
      <c r="M558" s="3">
        <f>Fact_Sales_Orders[[#This Row],[Base_Revenue_USD]] - Fact_Sales_Orders[[#This Row],[Total_COGS_USD]] - Fact_Sales_Orders[[#This Row],[Total_Freight_USD]]</f>
        <v>944574.25839999993</v>
      </c>
      <c r="N558" s="6">
        <f>IFERROR(Fact_Sales_Orders[[#This Row],[Net_Profit_USD]] / Fact_Sales_Orders[[#This Row],[Base_Revenue_USD]], 0)</f>
        <v>0.27536231972612463</v>
      </c>
    </row>
    <row r="559" spans="1:14" x14ac:dyDescent="0.3">
      <c r="A559" t="s">
        <v>597</v>
      </c>
      <c r="B559" s="1">
        <v>46146</v>
      </c>
      <c r="C559" s="4" t="s">
        <v>7</v>
      </c>
      <c r="D559" t="s">
        <v>172</v>
      </c>
      <c r="E559" s="3">
        <v>266</v>
      </c>
      <c r="F559" s="3">
        <v>1854608.42</v>
      </c>
      <c r="G559" s="3">
        <f>_xlfn.XLOOKUP(
D559,
Dim_Products_COGS[Product_ID],
Dim_Products_COGS[Base_COGS_EUR],
0
)</f>
        <v>3677</v>
      </c>
      <c r="H559" s="3">
        <f>Fact_Sales_Orders[[#This Row],[Unit_COGS_EUR]] * Fact_Sales_Orders[[#This Row],[Quantity_Sold]]</f>
        <v>978082</v>
      </c>
      <c r="I559" s="3">
        <f>_xlfn.XLOOKUP(Fact_Sales_Orders[[#This Row],[Product_ID]], Dim_Supply_Chain[Product_ID], Dim_Supply_Chain[Base_Shipping_Cost_USD], 2500)</f>
        <v>263</v>
      </c>
      <c r="J559" s="2">
        <f>_xlfn.XLOOKUP(Fact_Sales_Orders[[#This Row],[Clean_Order_Date]], Dim_FX_Rates[Date], Dim_FX_Rates[Baseline_Rate], 1.05, -1)</f>
        <v>0.98040000000000005</v>
      </c>
      <c r="K559" s="2">
        <f>Fact_Sales_Orders[[#This Row],[Total_Base_COGS_EUR]] * Fact_Sales_Orders[[#This Row],[Order_FX_Rate]]</f>
        <v>958911.5928000001</v>
      </c>
      <c r="L559" s="3">
        <f>Fact_Sales_Orders[[#This Row],[Base_Shipping_USD]] * Fact_Sales_Orders[[#This Row],[Quantity_Sold]]</f>
        <v>69958</v>
      </c>
      <c r="M559" s="3">
        <f>Fact_Sales_Orders[[#This Row],[Base_Revenue_USD]] - Fact_Sales_Orders[[#This Row],[Total_COGS_USD]] - Fact_Sales_Orders[[#This Row],[Total_Freight_USD]]</f>
        <v>825738.82719999983</v>
      </c>
      <c r="N559" s="6">
        <f>IFERROR(Fact_Sales_Orders[[#This Row],[Net_Profit_USD]] / Fact_Sales_Orders[[#This Row],[Base_Revenue_USD]], 0)</f>
        <v>0.44523621174975569</v>
      </c>
    </row>
    <row r="560" spans="1:14" x14ac:dyDescent="0.3">
      <c r="A560" t="s">
        <v>598</v>
      </c>
      <c r="B560" s="1">
        <v>45843</v>
      </c>
      <c r="C560" s="4" t="s">
        <v>7</v>
      </c>
      <c r="D560" t="s">
        <v>21</v>
      </c>
      <c r="E560" s="3">
        <v>820</v>
      </c>
      <c r="F560" s="3">
        <v>4056739.26</v>
      </c>
      <c r="G560" s="3">
        <f>_xlfn.XLOOKUP(
D560,
Dim_Products_COGS[Product_ID],
Dim_Products_COGS[Base_COGS_EUR],
0
)</f>
        <v>545</v>
      </c>
      <c r="H560" s="3">
        <f>Fact_Sales_Orders[[#This Row],[Unit_COGS_EUR]] * Fact_Sales_Orders[[#This Row],[Quantity_Sold]]</f>
        <v>446900</v>
      </c>
      <c r="I560" s="3">
        <f>_xlfn.XLOOKUP(Fact_Sales_Orders[[#This Row],[Product_ID]], Dim_Supply_Chain[Product_ID], Dim_Supply_Chain[Base_Shipping_Cost_USD], 2500)</f>
        <v>2109</v>
      </c>
      <c r="J560" s="2">
        <f>_xlfn.XLOOKUP(Fact_Sales_Orders[[#This Row],[Clean_Order_Date]], Dim_FX_Rates[Date], Dim_FX_Rates[Baseline_Rate], 1.05, -1)</f>
        <v>1.23</v>
      </c>
      <c r="K560" s="2">
        <f>Fact_Sales_Orders[[#This Row],[Total_Base_COGS_EUR]] * Fact_Sales_Orders[[#This Row],[Order_FX_Rate]]</f>
        <v>549687</v>
      </c>
      <c r="L560" s="3">
        <f>Fact_Sales_Orders[[#This Row],[Base_Shipping_USD]] * Fact_Sales_Orders[[#This Row],[Quantity_Sold]]</f>
        <v>1729380</v>
      </c>
      <c r="M560" s="3">
        <f>Fact_Sales_Orders[[#This Row],[Base_Revenue_USD]] - Fact_Sales_Orders[[#This Row],[Total_COGS_USD]] - Fact_Sales_Orders[[#This Row],[Total_Freight_USD]]</f>
        <v>1777672.2599999998</v>
      </c>
      <c r="N560" s="6">
        <f>IFERROR(Fact_Sales_Orders[[#This Row],[Net_Profit_USD]] / Fact_Sales_Orders[[#This Row],[Base_Revenue_USD]], 0)</f>
        <v>0.4382022471910112</v>
      </c>
    </row>
    <row r="561" spans="1:14" x14ac:dyDescent="0.3">
      <c r="A561" t="s">
        <v>599</v>
      </c>
      <c r="B561" s="1">
        <v>46071</v>
      </c>
      <c r="C561" s="4" t="s">
        <v>7</v>
      </c>
      <c r="D561" t="s">
        <v>19</v>
      </c>
      <c r="E561" s="3">
        <v>232</v>
      </c>
      <c r="F561" s="3">
        <v>922013.6</v>
      </c>
      <c r="G561" s="3">
        <f>_xlfn.XLOOKUP(
D561,
Dim_Products_COGS[Product_ID],
Dim_Products_COGS[Base_COGS_EUR],
0
)</f>
        <v>374</v>
      </c>
      <c r="H561" s="3">
        <f>Fact_Sales_Orders[[#This Row],[Unit_COGS_EUR]] * Fact_Sales_Orders[[#This Row],[Quantity_Sold]]</f>
        <v>86768</v>
      </c>
      <c r="I561" s="3">
        <f>_xlfn.XLOOKUP(Fact_Sales_Orders[[#This Row],[Product_ID]], Dim_Supply_Chain[Product_ID], Dim_Supply_Chain[Base_Shipping_Cost_USD], 2500)</f>
        <v>1165</v>
      </c>
      <c r="J561" s="2">
        <f>_xlfn.XLOOKUP(Fact_Sales_Orders[[#This Row],[Clean_Order_Date]], Dim_FX_Rates[Date], Dim_FX_Rates[Baseline_Rate], 1.05, -1)</f>
        <v>0.88009999999999999</v>
      </c>
      <c r="K561" s="2">
        <f>Fact_Sales_Orders[[#This Row],[Total_Base_COGS_EUR]] * Fact_Sales_Orders[[#This Row],[Order_FX_Rate]]</f>
        <v>76364.516799999998</v>
      </c>
      <c r="L561" s="3">
        <f>Fact_Sales_Orders[[#This Row],[Base_Shipping_USD]] * Fact_Sales_Orders[[#This Row],[Quantity_Sold]]</f>
        <v>270280</v>
      </c>
      <c r="M561" s="3">
        <f>Fact_Sales_Orders[[#This Row],[Base_Revenue_USD]] - Fact_Sales_Orders[[#This Row],[Total_COGS_USD]] - Fact_Sales_Orders[[#This Row],[Total_Freight_USD]]</f>
        <v>575369.08319999999</v>
      </c>
      <c r="N561" s="6">
        <f>IFERROR(Fact_Sales_Orders[[#This Row],[Net_Profit_USD]] / Fact_Sales_Orders[[#This Row],[Base_Revenue_USD]], 0)</f>
        <v>0.62403535392536513</v>
      </c>
    </row>
    <row r="562" spans="1:14" x14ac:dyDescent="0.3">
      <c r="A562" t="s">
        <v>600</v>
      </c>
      <c r="B562" s="1">
        <v>45890</v>
      </c>
      <c r="C562" s="4" t="s">
        <v>7</v>
      </c>
      <c r="D562" t="s">
        <v>172</v>
      </c>
      <c r="E562" s="3">
        <v>625</v>
      </c>
      <c r="F562" s="3">
        <v>6866395.5899999999</v>
      </c>
      <c r="G562" s="3">
        <f>_xlfn.XLOOKUP(
D562,
Dim_Products_COGS[Product_ID],
Dim_Products_COGS[Base_COGS_EUR],
0
)</f>
        <v>3677</v>
      </c>
      <c r="H562" s="3">
        <f>Fact_Sales_Orders[[#This Row],[Unit_COGS_EUR]] * Fact_Sales_Orders[[#This Row],[Quantity_Sold]]</f>
        <v>2298125</v>
      </c>
      <c r="I562" s="3">
        <f>_xlfn.XLOOKUP(Fact_Sales_Orders[[#This Row],[Product_ID]], Dim_Supply_Chain[Product_ID], Dim_Supply_Chain[Base_Shipping_Cost_USD], 2500)</f>
        <v>263</v>
      </c>
      <c r="J562" s="2">
        <f>_xlfn.XLOOKUP(Fact_Sales_Orders[[#This Row],[Clean_Order_Date]], Dim_FX_Rates[Date], Dim_FX_Rates[Baseline_Rate], 1.05, -1)</f>
        <v>1.4275</v>
      </c>
      <c r="K562" s="2">
        <f>Fact_Sales_Orders[[#This Row],[Total_Base_COGS_EUR]] * Fact_Sales_Orders[[#This Row],[Order_FX_Rate]]</f>
        <v>3280573.4375</v>
      </c>
      <c r="L562" s="3">
        <f>Fact_Sales_Orders[[#This Row],[Base_Shipping_USD]] * Fact_Sales_Orders[[#This Row],[Quantity_Sold]]</f>
        <v>164375</v>
      </c>
      <c r="M562" s="3">
        <f>Fact_Sales_Orders[[#This Row],[Base_Revenue_USD]] - Fact_Sales_Orders[[#This Row],[Total_COGS_USD]] - Fact_Sales_Orders[[#This Row],[Total_Freight_USD]]</f>
        <v>3421447.1524999999</v>
      </c>
      <c r="N562" s="6">
        <f>IFERROR(Fact_Sales_Orders[[#This Row],[Net_Profit_USD]] / Fact_Sales_Orders[[#This Row],[Base_Revenue_USD]], 0)</f>
        <v>0.49828867382515607</v>
      </c>
    </row>
    <row r="563" spans="1:14" x14ac:dyDescent="0.3">
      <c r="A563" t="s">
        <v>601</v>
      </c>
      <c r="B563" s="1">
        <v>45826</v>
      </c>
      <c r="C563" s="4" t="s">
        <v>7</v>
      </c>
      <c r="D563" t="s">
        <v>25</v>
      </c>
      <c r="E563" s="3">
        <v>224</v>
      </c>
      <c r="F563" s="3">
        <v>1164461.76</v>
      </c>
      <c r="G563" s="3">
        <f>_xlfn.XLOOKUP(
D563,
Dim_Products_COGS[Product_ID],
Dim_Products_COGS[Base_COGS_EUR],
0
)</f>
        <v>775</v>
      </c>
      <c r="H563" s="3">
        <f>Fact_Sales_Orders[[#This Row],[Unit_COGS_EUR]] * Fact_Sales_Orders[[#This Row],[Quantity_Sold]]</f>
        <v>173600</v>
      </c>
      <c r="I563" s="3">
        <f>_xlfn.XLOOKUP(Fact_Sales_Orders[[#This Row],[Product_ID]], Dim_Supply_Chain[Product_ID], Dim_Supply_Chain[Base_Shipping_Cost_USD], 2500)</f>
        <v>2982</v>
      </c>
      <c r="J563" s="2">
        <f>_xlfn.XLOOKUP(Fact_Sales_Orders[[#This Row],[Clean_Order_Date]], Dim_FX_Rates[Date], Dim_FX_Rates[Baseline_Rate], 1.05, -1)</f>
        <v>1.3440000000000001</v>
      </c>
      <c r="K563" s="2">
        <f>Fact_Sales_Orders[[#This Row],[Total_Base_COGS_EUR]] * Fact_Sales_Orders[[#This Row],[Order_FX_Rate]]</f>
        <v>233318.40000000002</v>
      </c>
      <c r="L563" s="3">
        <f>Fact_Sales_Orders[[#This Row],[Base_Shipping_USD]] * Fact_Sales_Orders[[#This Row],[Quantity_Sold]]</f>
        <v>667968</v>
      </c>
      <c r="M563" s="3">
        <f>Fact_Sales_Orders[[#This Row],[Base_Revenue_USD]] - Fact_Sales_Orders[[#This Row],[Total_COGS_USD]] - Fact_Sales_Orders[[#This Row],[Total_Freight_USD]]</f>
        <v>263175.36</v>
      </c>
      <c r="N563" s="6">
        <f>IFERROR(Fact_Sales_Orders[[#This Row],[Net_Profit_USD]] / Fact_Sales_Orders[[#This Row],[Base_Revenue_USD]], 0)</f>
        <v>0.22600601328462686</v>
      </c>
    </row>
    <row r="564" spans="1:14" x14ac:dyDescent="0.3">
      <c r="A564" t="s">
        <v>602</v>
      </c>
      <c r="B564" s="1">
        <v>45664</v>
      </c>
      <c r="C564" s="4" t="s">
        <v>7</v>
      </c>
      <c r="D564" t="s">
        <v>25</v>
      </c>
      <c r="E564" s="3">
        <v>756</v>
      </c>
      <c r="F564" s="3">
        <v>3728776.37</v>
      </c>
      <c r="G564" s="3">
        <f>_xlfn.XLOOKUP(
D564,
Dim_Products_COGS[Product_ID],
Dim_Products_COGS[Base_COGS_EUR],
0
)</f>
        <v>775</v>
      </c>
      <c r="H564" s="3">
        <f>Fact_Sales_Orders[[#This Row],[Unit_COGS_EUR]] * Fact_Sales_Orders[[#This Row],[Quantity_Sold]]</f>
        <v>585900</v>
      </c>
      <c r="I564" s="3">
        <f>_xlfn.XLOOKUP(Fact_Sales_Orders[[#This Row],[Product_ID]], Dim_Supply_Chain[Product_ID], Dim_Supply_Chain[Base_Shipping_Cost_USD], 2500)</f>
        <v>2982</v>
      </c>
      <c r="J564" s="2">
        <f>_xlfn.XLOOKUP(Fact_Sales_Orders[[#This Row],[Clean_Order_Date]], Dim_FX_Rates[Date], Dim_FX_Rates[Baseline_Rate], 1.05, -1)</f>
        <v>1.0445</v>
      </c>
      <c r="K564" s="2">
        <f>Fact_Sales_Orders[[#This Row],[Total_Base_COGS_EUR]] * Fact_Sales_Orders[[#This Row],[Order_FX_Rate]]</f>
        <v>611972.55000000005</v>
      </c>
      <c r="L564" s="3">
        <f>Fact_Sales_Orders[[#This Row],[Base_Shipping_USD]] * Fact_Sales_Orders[[#This Row],[Quantity_Sold]]</f>
        <v>2254392</v>
      </c>
      <c r="M564" s="3">
        <f>Fact_Sales_Orders[[#This Row],[Base_Revenue_USD]] - Fact_Sales_Orders[[#This Row],[Total_COGS_USD]] - Fact_Sales_Orders[[#This Row],[Total_Freight_USD]]</f>
        <v>862411.8200000003</v>
      </c>
      <c r="N564" s="6">
        <f>IFERROR(Fact_Sales_Orders[[#This Row],[Net_Profit_USD]] / Fact_Sales_Orders[[#This Row],[Base_Revenue_USD]], 0)</f>
        <v>0.23128547663479221</v>
      </c>
    </row>
    <row r="565" spans="1:14" x14ac:dyDescent="0.3">
      <c r="A565" t="s">
        <v>603</v>
      </c>
      <c r="B565" s="1">
        <v>45718</v>
      </c>
      <c r="C565" s="4" t="s">
        <v>7</v>
      </c>
      <c r="D565" t="s">
        <v>114</v>
      </c>
      <c r="E565" s="3">
        <v>825</v>
      </c>
      <c r="F565" s="3">
        <v>7259524.4699999997</v>
      </c>
      <c r="G565" s="3">
        <f>_xlfn.XLOOKUP(
D565,
Dim_Products_COGS[Product_ID],
Dim_Products_COGS[Base_COGS_EUR],
0
)</f>
        <v>4420</v>
      </c>
      <c r="H565" s="3">
        <f>Fact_Sales_Orders[[#This Row],[Unit_COGS_EUR]] * Fact_Sales_Orders[[#This Row],[Quantity_Sold]]</f>
        <v>3646500</v>
      </c>
      <c r="I565" s="3">
        <f>_xlfn.XLOOKUP(Fact_Sales_Orders[[#This Row],[Product_ID]], Dim_Supply_Chain[Product_ID], Dim_Supply_Chain[Base_Shipping_Cost_USD], 2500)</f>
        <v>2109</v>
      </c>
      <c r="J565" s="2">
        <f>_xlfn.XLOOKUP(Fact_Sales_Orders[[#This Row],[Clean_Order_Date]], Dim_FX_Rates[Date], Dim_FX_Rates[Baseline_Rate], 1.05, -1)</f>
        <v>0.66700000000000004</v>
      </c>
      <c r="K565" s="2">
        <f>Fact_Sales_Orders[[#This Row],[Total_Base_COGS_EUR]] * Fact_Sales_Orders[[#This Row],[Order_FX_Rate]]</f>
        <v>2432215.5</v>
      </c>
      <c r="L565" s="3">
        <f>Fact_Sales_Orders[[#This Row],[Base_Shipping_USD]] * Fact_Sales_Orders[[#This Row],[Quantity_Sold]]</f>
        <v>1739925</v>
      </c>
      <c r="M565" s="3">
        <f>Fact_Sales_Orders[[#This Row],[Base_Revenue_USD]] - Fact_Sales_Orders[[#This Row],[Total_COGS_USD]] - Fact_Sales_Orders[[#This Row],[Total_Freight_USD]]</f>
        <v>3087383.9699999997</v>
      </c>
      <c r="N565" s="6">
        <f>IFERROR(Fact_Sales_Orders[[#This Row],[Net_Profit_USD]] / Fact_Sales_Orders[[#This Row],[Base_Revenue_USD]], 0)</f>
        <v>0.42528735632183906</v>
      </c>
    </row>
    <row r="566" spans="1:14" x14ac:dyDescent="0.3">
      <c r="A566" t="s">
        <v>604</v>
      </c>
      <c r="B566" s="1">
        <v>46125</v>
      </c>
      <c r="C566" s="4" t="s">
        <v>7</v>
      </c>
      <c r="D566" t="s">
        <v>25</v>
      </c>
      <c r="E566" s="3">
        <v>35</v>
      </c>
      <c r="F566" s="3">
        <v>175859.38</v>
      </c>
      <c r="G566" s="3">
        <f>_xlfn.XLOOKUP(
D566,
Dim_Products_COGS[Product_ID],
Dim_Products_COGS[Base_COGS_EUR],
0
)</f>
        <v>775</v>
      </c>
      <c r="H566" s="3">
        <f>Fact_Sales_Orders[[#This Row],[Unit_COGS_EUR]] * Fact_Sales_Orders[[#This Row],[Quantity_Sold]]</f>
        <v>27125</v>
      </c>
      <c r="I566" s="3">
        <f>_xlfn.XLOOKUP(Fact_Sales_Orders[[#This Row],[Product_ID]], Dim_Supply_Chain[Product_ID], Dim_Supply_Chain[Base_Shipping_Cost_USD], 2500)</f>
        <v>2982</v>
      </c>
      <c r="J566" s="2">
        <f>_xlfn.XLOOKUP(Fact_Sales_Orders[[#This Row],[Clean_Order_Date]], Dim_FX_Rates[Date], Dim_FX_Rates[Baseline_Rate], 1.05, -1)</f>
        <v>0.96240000000000003</v>
      </c>
      <c r="K566" s="2">
        <f>Fact_Sales_Orders[[#This Row],[Total_Base_COGS_EUR]] * Fact_Sales_Orders[[#This Row],[Order_FX_Rate]]</f>
        <v>26105.100000000002</v>
      </c>
      <c r="L566" s="3">
        <f>Fact_Sales_Orders[[#This Row],[Base_Shipping_USD]] * Fact_Sales_Orders[[#This Row],[Quantity_Sold]]</f>
        <v>104370</v>
      </c>
      <c r="M566" s="3">
        <f>Fact_Sales_Orders[[#This Row],[Base_Revenue_USD]] - Fact_Sales_Orders[[#This Row],[Total_COGS_USD]] - Fact_Sales_Orders[[#This Row],[Total_Freight_USD]]</f>
        <v>45384.28</v>
      </c>
      <c r="N566" s="6">
        <f>IFERROR(Fact_Sales_Orders[[#This Row],[Net_Profit_USD]] / Fact_Sales_Orders[[#This Row],[Base_Revenue_USD]], 0)</f>
        <v>0.25807142047242515</v>
      </c>
    </row>
    <row r="567" spans="1:14" x14ac:dyDescent="0.3">
      <c r="A567" t="s">
        <v>605</v>
      </c>
      <c r="B567" s="1">
        <v>46114</v>
      </c>
      <c r="C567" s="4" t="s">
        <v>7</v>
      </c>
      <c r="D567" t="s">
        <v>31</v>
      </c>
      <c r="E567" s="3">
        <v>374</v>
      </c>
      <c r="F567" s="3">
        <v>2379724.75</v>
      </c>
      <c r="G567" s="3">
        <f>_xlfn.XLOOKUP(
D567,
Dim_Products_COGS[Product_ID],
Dim_Products_COGS[Base_COGS_EUR],
0
)</f>
        <v>1536</v>
      </c>
      <c r="H567" s="3">
        <f>Fact_Sales_Orders[[#This Row],[Unit_COGS_EUR]] * Fact_Sales_Orders[[#This Row],[Quantity_Sold]]</f>
        <v>574464</v>
      </c>
      <c r="I567" s="3">
        <f>_xlfn.XLOOKUP(Fact_Sales_Orders[[#This Row],[Product_ID]], Dim_Supply_Chain[Product_ID], Dim_Supply_Chain[Base_Shipping_Cost_USD], 2500)</f>
        <v>2109</v>
      </c>
      <c r="J567" s="2">
        <f>_xlfn.XLOOKUP(Fact_Sales_Orders[[#This Row],[Clean_Order_Date]], Dim_FX_Rates[Date], Dim_FX_Rates[Baseline_Rate], 1.05, -1)</f>
        <v>1.1074999999999999</v>
      </c>
      <c r="K567" s="2">
        <f>Fact_Sales_Orders[[#This Row],[Total_Base_COGS_EUR]] * Fact_Sales_Orders[[#This Row],[Order_FX_Rate]]</f>
        <v>636218.88</v>
      </c>
      <c r="L567" s="3">
        <f>Fact_Sales_Orders[[#This Row],[Base_Shipping_USD]] * Fact_Sales_Orders[[#This Row],[Quantity_Sold]]</f>
        <v>788766</v>
      </c>
      <c r="M567" s="3">
        <f>Fact_Sales_Orders[[#This Row],[Base_Revenue_USD]] - Fact_Sales_Orders[[#This Row],[Total_COGS_USD]] - Fact_Sales_Orders[[#This Row],[Total_Freight_USD]]</f>
        <v>954739.87000000011</v>
      </c>
      <c r="N567" s="6">
        <f>IFERROR(Fact_Sales_Orders[[#This Row],[Net_Profit_USD]] / Fact_Sales_Orders[[#This Row],[Base_Revenue_USD]], 0)</f>
        <v>0.40119760489106993</v>
      </c>
    </row>
    <row r="568" spans="1:14" x14ac:dyDescent="0.3">
      <c r="A568" t="s">
        <v>606</v>
      </c>
      <c r="B568" s="1">
        <v>45725</v>
      </c>
      <c r="C568" s="4" t="s">
        <v>7</v>
      </c>
      <c r="D568" t="s">
        <v>27</v>
      </c>
      <c r="E568" s="3">
        <v>476</v>
      </c>
      <c r="F568" s="3">
        <v>4994004.05</v>
      </c>
      <c r="G568" s="3">
        <f>_xlfn.XLOOKUP(
D568,
Dim_Products_COGS[Product_ID],
Dim_Products_COGS[Base_COGS_EUR],
0
)</f>
        <v>3506</v>
      </c>
      <c r="H568" s="3">
        <f>Fact_Sales_Orders[[#This Row],[Unit_COGS_EUR]] * Fact_Sales_Orders[[#This Row],[Quantity_Sold]]</f>
        <v>1668856</v>
      </c>
      <c r="I568" s="3">
        <f>_xlfn.XLOOKUP(Fact_Sales_Orders[[#This Row],[Product_ID]], Dim_Supply_Chain[Product_ID], Dim_Supply_Chain[Base_Shipping_Cost_USD], 2500)</f>
        <v>2109</v>
      </c>
      <c r="J568" s="2">
        <f>_xlfn.XLOOKUP(Fact_Sales_Orders[[#This Row],[Clean_Order_Date]], Dim_FX_Rates[Date], Dim_FX_Rates[Baseline_Rate], 1.05, -1)</f>
        <v>1.4204000000000001</v>
      </c>
      <c r="K568" s="2">
        <f>Fact_Sales_Orders[[#This Row],[Total_Base_COGS_EUR]] * Fact_Sales_Orders[[#This Row],[Order_FX_Rate]]</f>
        <v>2370443.0624000002</v>
      </c>
      <c r="L568" s="3">
        <f>Fact_Sales_Orders[[#This Row],[Base_Shipping_USD]] * Fact_Sales_Orders[[#This Row],[Quantity_Sold]]</f>
        <v>1003884</v>
      </c>
      <c r="M568" s="3">
        <f>Fact_Sales_Orders[[#This Row],[Base_Revenue_USD]] - Fact_Sales_Orders[[#This Row],[Total_COGS_USD]] - Fact_Sales_Orders[[#This Row],[Total_Freight_USD]]</f>
        <v>1619676.9875999996</v>
      </c>
      <c r="N568" s="6">
        <f>IFERROR(Fact_Sales_Orders[[#This Row],[Net_Profit_USD]] / Fact_Sales_Orders[[#This Row],[Base_Revenue_USD]], 0)</f>
        <v>0.32432432400610484</v>
      </c>
    </row>
    <row r="569" spans="1:14" x14ac:dyDescent="0.3">
      <c r="A569" t="s">
        <v>607</v>
      </c>
      <c r="B569" s="1">
        <v>46125</v>
      </c>
      <c r="C569" s="4" t="s">
        <v>7</v>
      </c>
      <c r="D569" t="s">
        <v>61</v>
      </c>
      <c r="E569" s="3">
        <v>726</v>
      </c>
      <c r="F569" s="3">
        <v>3929127.61</v>
      </c>
      <c r="G569" s="3">
        <f>_xlfn.XLOOKUP(
D569,
Dim_Products_COGS[Product_ID],
Dim_Products_COGS[Base_COGS_EUR],
0
)</f>
        <v>2418</v>
      </c>
      <c r="H569" s="3">
        <f>Fact_Sales_Orders[[#This Row],[Unit_COGS_EUR]] * Fact_Sales_Orders[[#This Row],[Quantity_Sold]]</f>
        <v>1755468</v>
      </c>
      <c r="I569" s="3">
        <f>_xlfn.XLOOKUP(Fact_Sales_Orders[[#This Row],[Product_ID]], Dim_Supply_Chain[Product_ID], Dim_Supply_Chain[Base_Shipping_Cost_USD], 2500)</f>
        <v>2109</v>
      </c>
      <c r="J569" s="2">
        <f>_xlfn.XLOOKUP(Fact_Sales_Orders[[#This Row],[Clean_Order_Date]], Dim_FX_Rates[Date], Dim_FX_Rates[Baseline_Rate], 1.05, -1)</f>
        <v>0.96240000000000003</v>
      </c>
      <c r="K569" s="2">
        <f>Fact_Sales_Orders[[#This Row],[Total_Base_COGS_EUR]] * Fact_Sales_Orders[[#This Row],[Order_FX_Rate]]</f>
        <v>1689462.4032000001</v>
      </c>
      <c r="L569" s="3">
        <f>Fact_Sales_Orders[[#This Row],[Base_Shipping_USD]] * Fact_Sales_Orders[[#This Row],[Quantity_Sold]]</f>
        <v>1531134</v>
      </c>
      <c r="M569" s="3">
        <f>Fact_Sales_Orders[[#This Row],[Base_Revenue_USD]] - Fact_Sales_Orders[[#This Row],[Total_COGS_USD]] - Fact_Sales_Orders[[#This Row],[Total_Freight_USD]]</f>
        <v>708531.20679999981</v>
      </c>
      <c r="N569" s="6">
        <f>IFERROR(Fact_Sales_Orders[[#This Row],[Net_Profit_USD]] / Fact_Sales_Orders[[#This Row],[Base_Revenue_USD]], 0)</f>
        <v>0.18032786845525739</v>
      </c>
    </row>
    <row r="570" spans="1:14" x14ac:dyDescent="0.3">
      <c r="A570" t="s">
        <v>608</v>
      </c>
      <c r="B570" s="1">
        <v>46061</v>
      </c>
      <c r="C570" s="4" t="s">
        <v>7</v>
      </c>
      <c r="D570" t="s">
        <v>102</v>
      </c>
      <c r="E570" s="3">
        <v>40</v>
      </c>
      <c r="F570" s="3">
        <v>273992.38</v>
      </c>
      <c r="G570" s="3">
        <f>_xlfn.XLOOKUP(
D570,
Dim_Products_COGS[Product_ID],
Dim_Products_COGS[Base_COGS_EUR],
0
)</f>
        <v>2418</v>
      </c>
      <c r="H570" s="3">
        <f>Fact_Sales_Orders[[#This Row],[Unit_COGS_EUR]] * Fact_Sales_Orders[[#This Row],[Quantity_Sold]]</f>
        <v>96720</v>
      </c>
      <c r="I570" s="3">
        <f>_xlfn.XLOOKUP(Fact_Sales_Orders[[#This Row],[Product_ID]], Dim_Supply_Chain[Product_ID], Dim_Supply_Chain[Base_Shipping_Cost_USD], 2500)</f>
        <v>2109</v>
      </c>
      <c r="J570" s="2">
        <f>_xlfn.XLOOKUP(Fact_Sales_Orders[[#This Row],[Clean_Order_Date]], Dim_FX_Rates[Date], Dim_FX_Rates[Baseline_Rate], 1.05, -1)</f>
        <v>1.3069</v>
      </c>
      <c r="K570" s="2">
        <f>Fact_Sales_Orders[[#This Row],[Total_Base_COGS_EUR]] * Fact_Sales_Orders[[#This Row],[Order_FX_Rate]]</f>
        <v>126403.368</v>
      </c>
      <c r="L570" s="3">
        <f>Fact_Sales_Orders[[#This Row],[Base_Shipping_USD]] * Fact_Sales_Orders[[#This Row],[Quantity_Sold]]</f>
        <v>84360</v>
      </c>
      <c r="M570" s="3">
        <f>Fact_Sales_Orders[[#This Row],[Base_Revenue_USD]] - Fact_Sales_Orders[[#This Row],[Total_COGS_USD]] - Fact_Sales_Orders[[#This Row],[Total_Freight_USD]]</f>
        <v>63229.011999999988</v>
      </c>
      <c r="N570" s="6">
        <f>IFERROR(Fact_Sales_Orders[[#This Row],[Net_Profit_USD]] / Fact_Sales_Orders[[#This Row],[Base_Revenue_USD]], 0)</f>
        <v>0.23076923526121415</v>
      </c>
    </row>
    <row r="571" spans="1:14" x14ac:dyDescent="0.3">
      <c r="A571" t="s">
        <v>609</v>
      </c>
      <c r="B571" s="1">
        <v>45697</v>
      </c>
      <c r="C571" s="4" t="s">
        <v>7</v>
      </c>
      <c r="D571" t="s">
        <v>27</v>
      </c>
      <c r="E571" s="3">
        <v>616</v>
      </c>
      <c r="F571" s="3">
        <v>6086129.4100000001</v>
      </c>
      <c r="G571" s="3">
        <f>_xlfn.XLOOKUP(
D571,
Dim_Products_COGS[Product_ID],
Dim_Products_COGS[Base_COGS_EUR],
0
)</f>
        <v>3506</v>
      </c>
      <c r="H571" s="3">
        <f>Fact_Sales_Orders[[#This Row],[Unit_COGS_EUR]] * Fact_Sales_Orders[[#This Row],[Quantity_Sold]]</f>
        <v>2159696</v>
      </c>
      <c r="I571" s="3">
        <f>_xlfn.XLOOKUP(Fact_Sales_Orders[[#This Row],[Product_ID]], Dim_Supply_Chain[Product_ID], Dim_Supply_Chain[Base_Shipping_Cost_USD], 2500)</f>
        <v>2109</v>
      </c>
      <c r="J571" s="2">
        <f>_xlfn.XLOOKUP(Fact_Sales_Orders[[#This Row],[Clean_Order_Date]], Dim_FX_Rates[Date], Dim_FX_Rates[Baseline_Rate], 1.05, -1)</f>
        <v>1.3154999999999999</v>
      </c>
      <c r="K571" s="2">
        <f>Fact_Sales_Orders[[#This Row],[Total_Base_COGS_EUR]] * Fact_Sales_Orders[[#This Row],[Order_FX_Rate]]</f>
        <v>2841080.088</v>
      </c>
      <c r="L571" s="3">
        <f>Fact_Sales_Orders[[#This Row],[Base_Shipping_USD]] * Fact_Sales_Orders[[#This Row],[Quantity_Sold]]</f>
        <v>1299144</v>
      </c>
      <c r="M571" s="3">
        <f>Fact_Sales_Orders[[#This Row],[Base_Revenue_USD]] - Fact_Sales_Orders[[#This Row],[Total_COGS_USD]] - Fact_Sales_Orders[[#This Row],[Total_Freight_USD]]</f>
        <v>1945905.3220000002</v>
      </c>
      <c r="N571" s="6">
        <f>IFERROR(Fact_Sales_Orders[[#This Row],[Net_Profit_USD]] / Fact_Sales_Orders[[#This Row],[Base_Revenue_USD]], 0)</f>
        <v>0.31972789122799805</v>
      </c>
    </row>
    <row r="572" spans="1:14" x14ac:dyDescent="0.3">
      <c r="A572" t="s">
        <v>610</v>
      </c>
      <c r="B572" s="1">
        <v>45942</v>
      </c>
      <c r="C572" s="4" t="s">
        <v>7</v>
      </c>
      <c r="D572" t="s">
        <v>61</v>
      </c>
      <c r="E572" s="3">
        <v>325</v>
      </c>
      <c r="F572" s="3">
        <v>1911022.93</v>
      </c>
      <c r="G572" s="3">
        <f>_xlfn.XLOOKUP(
D572,
Dim_Products_COGS[Product_ID],
Dim_Products_COGS[Base_COGS_EUR],
0
)</f>
        <v>2418</v>
      </c>
      <c r="H572" s="3">
        <f>Fact_Sales_Orders[[#This Row],[Unit_COGS_EUR]] * Fact_Sales_Orders[[#This Row],[Quantity_Sold]]</f>
        <v>785850</v>
      </c>
      <c r="I572" s="3">
        <f>_xlfn.XLOOKUP(Fact_Sales_Orders[[#This Row],[Product_ID]], Dim_Supply_Chain[Product_ID], Dim_Supply_Chain[Base_Shipping_Cost_USD], 2500)</f>
        <v>2109</v>
      </c>
      <c r="J572" s="2">
        <f>_xlfn.XLOOKUP(Fact_Sales_Orders[[#This Row],[Clean_Order_Date]], Dim_FX_Rates[Date], Dim_FX_Rates[Baseline_Rate], 1.05, -1)</f>
        <v>0.99839999999999995</v>
      </c>
      <c r="K572" s="2">
        <f>Fact_Sales_Orders[[#This Row],[Total_Base_COGS_EUR]] * Fact_Sales_Orders[[#This Row],[Order_FX_Rate]]</f>
        <v>784592.64</v>
      </c>
      <c r="L572" s="3">
        <f>Fact_Sales_Orders[[#This Row],[Base_Shipping_USD]] * Fact_Sales_Orders[[#This Row],[Quantity_Sold]]</f>
        <v>685425</v>
      </c>
      <c r="M572" s="3">
        <f>Fact_Sales_Orders[[#This Row],[Base_Revenue_USD]] - Fact_Sales_Orders[[#This Row],[Total_COGS_USD]] - Fact_Sales_Orders[[#This Row],[Total_Freight_USD]]</f>
        <v>441005.29000000004</v>
      </c>
      <c r="N572" s="6">
        <f>IFERROR(Fact_Sales_Orders[[#This Row],[Net_Profit_USD]] / Fact_Sales_Orders[[#This Row],[Base_Revenue_USD]], 0)</f>
        <v>0.2307692299641847</v>
      </c>
    </row>
    <row r="573" spans="1:14" x14ac:dyDescent="0.3">
      <c r="A573" t="s">
        <v>611</v>
      </c>
      <c r="B573" s="1">
        <v>45964</v>
      </c>
      <c r="C573" s="4" t="s">
        <v>7</v>
      </c>
      <c r="D573" t="s">
        <v>8</v>
      </c>
      <c r="E573" s="3">
        <v>516</v>
      </c>
      <c r="F573" s="3">
        <v>2031935.59</v>
      </c>
      <c r="G573" s="3">
        <f>_xlfn.XLOOKUP(
D573,
Dim_Products_COGS[Product_ID],
Dim_Products_COGS[Base_COGS_EUR],
0
)</f>
        <v>739</v>
      </c>
      <c r="H573" s="3">
        <f>Fact_Sales_Orders[[#This Row],[Unit_COGS_EUR]] * Fact_Sales_Orders[[#This Row],[Quantity_Sold]]</f>
        <v>381324</v>
      </c>
      <c r="I573" s="3">
        <f>_xlfn.XLOOKUP(Fact_Sales_Orders[[#This Row],[Product_ID]], Dim_Supply_Chain[Product_ID], Dim_Supply_Chain[Base_Shipping_Cost_USD], 2500)</f>
        <v>2109</v>
      </c>
      <c r="J573" s="2">
        <f>_xlfn.XLOOKUP(Fact_Sales_Orders[[#This Row],[Clean_Order_Date]], Dim_FX_Rates[Date], Dim_FX_Rates[Baseline_Rate], 1.05, -1)</f>
        <v>1.0557000000000001</v>
      </c>
      <c r="K573" s="2">
        <f>Fact_Sales_Orders[[#This Row],[Total_Base_COGS_EUR]] * Fact_Sales_Orders[[#This Row],[Order_FX_Rate]]</f>
        <v>402563.74680000002</v>
      </c>
      <c r="L573" s="3">
        <f>Fact_Sales_Orders[[#This Row],[Base_Shipping_USD]] * Fact_Sales_Orders[[#This Row],[Quantity_Sold]]</f>
        <v>1088244</v>
      </c>
      <c r="M573" s="3">
        <f>Fact_Sales_Orders[[#This Row],[Base_Revenue_USD]] - Fact_Sales_Orders[[#This Row],[Total_COGS_USD]] - Fact_Sales_Orders[[#This Row],[Total_Freight_USD]]</f>
        <v>541127.8432</v>
      </c>
      <c r="N573" s="6">
        <f>IFERROR(Fact_Sales_Orders[[#This Row],[Net_Profit_USD]] / Fact_Sales_Orders[[#This Row],[Base_Revenue_USD]], 0)</f>
        <v>0.26631151393927793</v>
      </c>
    </row>
    <row r="574" spans="1:14" x14ac:dyDescent="0.3">
      <c r="A574" t="s">
        <v>612</v>
      </c>
      <c r="B574" s="1">
        <v>45857</v>
      </c>
      <c r="C574" s="4" t="s">
        <v>7</v>
      </c>
      <c r="D574" t="s">
        <v>58</v>
      </c>
      <c r="E574" s="3">
        <v>220</v>
      </c>
      <c r="F574" s="3">
        <v>1174470.21</v>
      </c>
      <c r="G574" s="3">
        <f>_xlfn.XLOOKUP(
D574,
Dim_Products_COGS[Product_ID],
Dim_Products_COGS[Base_COGS_EUR],
0
)</f>
        <v>2039</v>
      </c>
      <c r="H574" s="3">
        <f>Fact_Sales_Orders[[#This Row],[Unit_COGS_EUR]] * Fact_Sales_Orders[[#This Row],[Quantity_Sold]]</f>
        <v>448580</v>
      </c>
      <c r="I574" s="3">
        <f>_xlfn.XLOOKUP(Fact_Sales_Orders[[#This Row],[Product_ID]], Dim_Supply_Chain[Product_ID], Dim_Supply_Chain[Base_Shipping_Cost_USD], 2500)</f>
        <v>2109</v>
      </c>
      <c r="J574" s="2">
        <f>_xlfn.XLOOKUP(Fact_Sales_Orders[[#This Row],[Clean_Order_Date]], Dim_FX_Rates[Date], Dim_FX_Rates[Baseline_Rate], 1.05, -1)</f>
        <v>0.64400000000000002</v>
      </c>
      <c r="K574" s="2">
        <f>Fact_Sales_Orders[[#This Row],[Total_Base_COGS_EUR]] * Fact_Sales_Orders[[#This Row],[Order_FX_Rate]]</f>
        <v>288885.52</v>
      </c>
      <c r="L574" s="3">
        <f>Fact_Sales_Orders[[#This Row],[Base_Shipping_USD]] * Fact_Sales_Orders[[#This Row],[Quantity_Sold]]</f>
        <v>463980</v>
      </c>
      <c r="M574" s="3">
        <f>Fact_Sales_Orders[[#This Row],[Base_Revenue_USD]] - Fact_Sales_Orders[[#This Row],[Total_COGS_USD]] - Fact_Sales_Orders[[#This Row],[Total_Freight_USD]]</f>
        <v>421604.68999999994</v>
      </c>
      <c r="N574" s="6">
        <f>IFERROR(Fact_Sales_Orders[[#This Row],[Net_Profit_USD]] / Fact_Sales_Orders[[#This Row],[Base_Revenue_USD]], 0)</f>
        <v>0.35897435831939917</v>
      </c>
    </row>
    <row r="575" spans="1:14" x14ac:dyDescent="0.3">
      <c r="A575" t="s">
        <v>613</v>
      </c>
      <c r="B575" s="1">
        <v>45778</v>
      </c>
      <c r="C575" s="4" t="s">
        <v>7</v>
      </c>
      <c r="D575" t="s">
        <v>114</v>
      </c>
      <c r="E575" s="3">
        <v>335</v>
      </c>
      <c r="F575" s="3">
        <v>4114792.46</v>
      </c>
      <c r="G575" s="3">
        <f>_xlfn.XLOOKUP(
D575,
Dim_Products_COGS[Product_ID],
Dim_Products_COGS[Base_COGS_EUR],
0
)</f>
        <v>4420</v>
      </c>
      <c r="H575" s="3">
        <f>Fact_Sales_Orders[[#This Row],[Unit_COGS_EUR]] * Fact_Sales_Orders[[#This Row],[Quantity_Sold]]</f>
        <v>1480700</v>
      </c>
      <c r="I575" s="3">
        <f>_xlfn.XLOOKUP(Fact_Sales_Orders[[#This Row],[Product_ID]], Dim_Supply_Chain[Product_ID], Dim_Supply_Chain[Base_Shipping_Cost_USD], 2500)</f>
        <v>2109</v>
      </c>
      <c r="J575" s="2">
        <f>_xlfn.XLOOKUP(Fact_Sales_Orders[[#This Row],[Clean_Order_Date]], Dim_FX_Rates[Date], Dim_FX_Rates[Baseline_Rate], 1.05, -1)</f>
        <v>1.1017999999999999</v>
      </c>
      <c r="K575" s="2">
        <f>Fact_Sales_Orders[[#This Row],[Total_Base_COGS_EUR]] * Fact_Sales_Orders[[#This Row],[Order_FX_Rate]]</f>
        <v>1631435.2599999998</v>
      </c>
      <c r="L575" s="3">
        <f>Fact_Sales_Orders[[#This Row],[Base_Shipping_USD]] * Fact_Sales_Orders[[#This Row],[Quantity_Sold]]</f>
        <v>706515</v>
      </c>
      <c r="M575" s="3">
        <f>Fact_Sales_Orders[[#This Row],[Base_Revenue_USD]] - Fact_Sales_Orders[[#This Row],[Total_COGS_USD]] - Fact_Sales_Orders[[#This Row],[Total_Freight_USD]]</f>
        <v>1776842.2000000002</v>
      </c>
      <c r="N575" s="6">
        <f>IFERROR(Fact_Sales_Orders[[#This Row],[Net_Profit_USD]] / Fact_Sales_Orders[[#This Row],[Base_Revenue_USD]], 0)</f>
        <v>0.43181818214958045</v>
      </c>
    </row>
    <row r="576" spans="1:14" x14ac:dyDescent="0.3">
      <c r="A576" t="s">
        <v>614</v>
      </c>
      <c r="B576" s="1">
        <v>45715</v>
      </c>
      <c r="C576" s="4" t="s">
        <v>16</v>
      </c>
      <c r="D576" t="s">
        <v>19</v>
      </c>
      <c r="E576" s="3">
        <v>238</v>
      </c>
      <c r="F576" s="3">
        <v>770797.51</v>
      </c>
      <c r="G576" s="3">
        <f>_xlfn.XLOOKUP(
D576,
Dim_Products_COGS[Product_ID],
Dim_Products_COGS[Base_COGS_EUR],
0
)</f>
        <v>374</v>
      </c>
      <c r="H576" s="3">
        <f>Fact_Sales_Orders[[#This Row],[Unit_COGS_EUR]] * Fact_Sales_Orders[[#This Row],[Quantity_Sold]]</f>
        <v>89012</v>
      </c>
      <c r="I576" s="3">
        <f>_xlfn.XLOOKUP(Fact_Sales_Orders[[#This Row],[Product_ID]], Dim_Supply_Chain[Product_ID], Dim_Supply_Chain[Base_Shipping_Cost_USD], 2500)</f>
        <v>1165</v>
      </c>
      <c r="J576" s="2">
        <f>_xlfn.XLOOKUP(Fact_Sales_Orders[[#This Row],[Clean_Order_Date]], Dim_FX_Rates[Date], Dim_FX_Rates[Baseline_Rate], 1.05, -1)</f>
        <v>1.0221</v>
      </c>
      <c r="K576" s="2">
        <f>Fact_Sales_Orders[[#This Row],[Total_Base_COGS_EUR]] * Fact_Sales_Orders[[#This Row],[Order_FX_Rate]]</f>
        <v>90979.165200000003</v>
      </c>
      <c r="L576" s="3">
        <f>Fact_Sales_Orders[[#This Row],[Base_Shipping_USD]] * Fact_Sales_Orders[[#This Row],[Quantity_Sold]]</f>
        <v>277270</v>
      </c>
      <c r="M576" s="3">
        <f>Fact_Sales_Orders[[#This Row],[Base_Revenue_USD]] - Fact_Sales_Orders[[#This Row],[Total_COGS_USD]] - Fact_Sales_Orders[[#This Row],[Total_Freight_USD]]</f>
        <v>402548.34479999996</v>
      </c>
      <c r="N576" s="6">
        <f>IFERROR(Fact_Sales_Orders[[#This Row],[Net_Profit_USD]] / Fact_Sales_Orders[[#This Row],[Base_Revenue_USD]], 0)</f>
        <v>0.52224915049349341</v>
      </c>
    </row>
    <row r="577" spans="1:14" x14ac:dyDescent="0.3">
      <c r="A577" t="s">
        <v>615</v>
      </c>
      <c r="B577" s="1">
        <v>45698</v>
      </c>
      <c r="C577" s="4" t="s">
        <v>16</v>
      </c>
      <c r="D577" t="s">
        <v>76</v>
      </c>
      <c r="E577" s="3">
        <v>653</v>
      </c>
      <c r="F577" s="3">
        <v>2703904.48</v>
      </c>
      <c r="G577" s="3">
        <f>_xlfn.XLOOKUP(
D577,
Dim_Products_COGS[Product_ID],
Dim_Products_COGS[Base_COGS_EUR],
0
)</f>
        <v>1289</v>
      </c>
      <c r="H577" s="3">
        <f>Fact_Sales_Orders[[#This Row],[Unit_COGS_EUR]] * Fact_Sales_Orders[[#This Row],[Quantity_Sold]]</f>
        <v>841717</v>
      </c>
      <c r="I577" s="3">
        <f>_xlfn.XLOOKUP(Fact_Sales_Orders[[#This Row],[Product_ID]], Dim_Supply_Chain[Product_ID], Dim_Supply_Chain[Base_Shipping_Cost_USD], 2500)</f>
        <v>2109</v>
      </c>
      <c r="J577" s="2">
        <f>_xlfn.XLOOKUP(Fact_Sales_Orders[[#This Row],[Clean_Order_Date]], Dim_FX_Rates[Date], Dim_FX_Rates[Baseline_Rate], 1.05, -1)</f>
        <v>0.83489999999999998</v>
      </c>
      <c r="K577" s="2">
        <f>Fact_Sales_Orders[[#This Row],[Total_Base_COGS_EUR]] * Fact_Sales_Orders[[#This Row],[Order_FX_Rate]]</f>
        <v>702749.5233</v>
      </c>
      <c r="L577" s="3">
        <f>Fact_Sales_Orders[[#This Row],[Base_Shipping_USD]] * Fact_Sales_Orders[[#This Row],[Quantity_Sold]]</f>
        <v>1377177</v>
      </c>
      <c r="M577" s="3">
        <f>Fact_Sales_Orders[[#This Row],[Base_Revenue_USD]] - Fact_Sales_Orders[[#This Row],[Total_COGS_USD]] - Fact_Sales_Orders[[#This Row],[Total_Freight_USD]]</f>
        <v>623977.95669999998</v>
      </c>
      <c r="N577" s="6">
        <f>IFERROR(Fact_Sales_Orders[[#This Row],[Net_Profit_USD]] / Fact_Sales_Orders[[#This Row],[Base_Revenue_USD]], 0)</f>
        <v>0.230769230686729</v>
      </c>
    </row>
    <row r="578" spans="1:14" x14ac:dyDescent="0.3">
      <c r="A578" t="s">
        <v>616</v>
      </c>
      <c r="B578" s="1">
        <v>45741</v>
      </c>
      <c r="C578" s="4" t="s">
        <v>16</v>
      </c>
      <c r="D578" t="s">
        <v>58</v>
      </c>
      <c r="E578" s="3">
        <v>696</v>
      </c>
      <c r="F578" s="3">
        <v>5289432.37</v>
      </c>
      <c r="G578" s="3">
        <f>_xlfn.XLOOKUP(
D578,
Dim_Products_COGS[Product_ID],
Dim_Products_COGS[Base_COGS_EUR],
0
)</f>
        <v>2039</v>
      </c>
      <c r="H578" s="3">
        <f>Fact_Sales_Orders[[#This Row],[Unit_COGS_EUR]] * Fact_Sales_Orders[[#This Row],[Quantity_Sold]]</f>
        <v>1419144</v>
      </c>
      <c r="I578" s="3">
        <f>_xlfn.XLOOKUP(Fact_Sales_Orders[[#This Row],[Product_ID]], Dim_Supply_Chain[Product_ID], Dim_Supply_Chain[Base_Shipping_Cost_USD], 2500)</f>
        <v>2109</v>
      </c>
      <c r="J578" s="2">
        <f>_xlfn.XLOOKUP(Fact_Sales_Orders[[#This Row],[Clean_Order_Date]], Dim_FX_Rates[Date], Dim_FX_Rates[Baseline_Rate], 1.05, -1)</f>
        <v>1.2806999999999999</v>
      </c>
      <c r="K578" s="2">
        <f>Fact_Sales_Orders[[#This Row],[Total_Base_COGS_EUR]] * Fact_Sales_Orders[[#This Row],[Order_FX_Rate]]</f>
        <v>1817497.7208</v>
      </c>
      <c r="L578" s="3">
        <f>Fact_Sales_Orders[[#This Row],[Base_Shipping_USD]] * Fact_Sales_Orders[[#This Row],[Quantity_Sold]]</f>
        <v>1467864</v>
      </c>
      <c r="M578" s="3">
        <f>Fact_Sales_Orders[[#This Row],[Base_Revenue_USD]] - Fact_Sales_Orders[[#This Row],[Total_COGS_USD]] - Fact_Sales_Orders[[#This Row],[Total_Freight_USD]]</f>
        <v>2004070.6491999999</v>
      </c>
      <c r="N578" s="6">
        <f>IFERROR(Fact_Sales_Orders[[#This Row],[Net_Profit_USD]] / Fact_Sales_Orders[[#This Row],[Base_Revenue_USD]], 0)</f>
        <v>0.37888198752033575</v>
      </c>
    </row>
    <row r="579" spans="1:14" x14ac:dyDescent="0.3">
      <c r="A579" t="s">
        <v>617</v>
      </c>
      <c r="B579" s="1">
        <v>45897</v>
      </c>
      <c r="C579" s="4" t="s">
        <v>16</v>
      </c>
      <c r="D579" t="s">
        <v>14</v>
      </c>
      <c r="E579" s="3">
        <v>891</v>
      </c>
      <c r="F579" s="3">
        <v>6328929.6900000004</v>
      </c>
      <c r="G579" s="3">
        <f>_xlfn.XLOOKUP(
D579,
Dim_Products_COGS[Product_ID],
Dim_Products_COGS[Base_COGS_EUR],
0
)</f>
        <v>2401</v>
      </c>
      <c r="H579" s="3">
        <f>Fact_Sales_Orders[[#This Row],[Unit_COGS_EUR]] * Fact_Sales_Orders[[#This Row],[Quantity_Sold]]</f>
        <v>2139291</v>
      </c>
      <c r="I579" s="3">
        <f>_xlfn.XLOOKUP(Fact_Sales_Orders[[#This Row],[Product_ID]], Dim_Supply_Chain[Product_ID], Dim_Supply_Chain[Base_Shipping_Cost_USD], 2500)</f>
        <v>2109</v>
      </c>
      <c r="J579" s="2">
        <f>_xlfn.XLOOKUP(Fact_Sales_Orders[[#This Row],[Clean_Order_Date]], Dim_FX_Rates[Date], Dim_FX_Rates[Baseline_Rate], 1.05, -1)</f>
        <v>0.93659999999999999</v>
      </c>
      <c r="K579" s="2">
        <f>Fact_Sales_Orders[[#This Row],[Total_Base_COGS_EUR]] * Fact_Sales_Orders[[#This Row],[Order_FX_Rate]]</f>
        <v>2003659.9505999999</v>
      </c>
      <c r="L579" s="3">
        <f>Fact_Sales_Orders[[#This Row],[Base_Shipping_USD]] * Fact_Sales_Orders[[#This Row],[Quantity_Sold]]</f>
        <v>1879119</v>
      </c>
      <c r="M579" s="3">
        <f>Fact_Sales_Orders[[#This Row],[Base_Revenue_USD]] - Fact_Sales_Orders[[#This Row],[Total_COGS_USD]] - Fact_Sales_Orders[[#This Row],[Total_Freight_USD]]</f>
        <v>2446150.7394000003</v>
      </c>
      <c r="N579" s="6">
        <f>IFERROR(Fact_Sales_Orders[[#This Row],[Net_Profit_USD]] / Fact_Sales_Orders[[#This Row],[Base_Revenue_USD]], 0)</f>
        <v>0.38650306753526287</v>
      </c>
    </row>
    <row r="580" spans="1:14" x14ac:dyDescent="0.3">
      <c r="A580" t="s">
        <v>618</v>
      </c>
      <c r="B580" s="1">
        <v>46027</v>
      </c>
      <c r="C580" s="4" t="s">
        <v>16</v>
      </c>
      <c r="D580" t="s">
        <v>69</v>
      </c>
      <c r="E580" s="3">
        <v>666</v>
      </c>
      <c r="F580" s="3">
        <v>5439438.21</v>
      </c>
      <c r="G580" s="3">
        <f>_xlfn.XLOOKUP(
D580,
Dim_Products_COGS[Product_ID],
Dim_Products_COGS[Base_COGS_EUR],
0
)</f>
        <v>3901</v>
      </c>
      <c r="H580" s="3">
        <f>Fact_Sales_Orders[[#This Row],[Unit_COGS_EUR]] * Fact_Sales_Orders[[#This Row],[Quantity_Sold]]</f>
        <v>2598066</v>
      </c>
      <c r="I580" s="3">
        <f>_xlfn.XLOOKUP(Fact_Sales_Orders[[#This Row],[Product_ID]], Dim_Supply_Chain[Product_ID], Dim_Supply_Chain[Base_Shipping_Cost_USD], 2500)</f>
        <v>2109</v>
      </c>
      <c r="J580" s="2">
        <f>_xlfn.XLOOKUP(Fact_Sales_Orders[[#This Row],[Clean_Order_Date]], Dim_FX_Rates[Date], Dim_FX_Rates[Baseline_Rate], 1.05, -1)</f>
        <v>0.76790000000000003</v>
      </c>
      <c r="K580" s="2">
        <f>Fact_Sales_Orders[[#This Row],[Total_Base_COGS_EUR]] * Fact_Sales_Orders[[#This Row],[Order_FX_Rate]]</f>
        <v>1995054.8814000001</v>
      </c>
      <c r="L580" s="3">
        <f>Fact_Sales_Orders[[#This Row],[Base_Shipping_USD]] * Fact_Sales_Orders[[#This Row],[Quantity_Sold]]</f>
        <v>1404594</v>
      </c>
      <c r="M580" s="3">
        <f>Fact_Sales_Orders[[#This Row],[Base_Revenue_USD]] - Fact_Sales_Orders[[#This Row],[Total_COGS_USD]] - Fact_Sales_Orders[[#This Row],[Total_Freight_USD]]</f>
        <v>2039789.3285999997</v>
      </c>
      <c r="N580" s="6">
        <f>IFERROR(Fact_Sales_Orders[[#This Row],[Net_Profit_USD]] / Fact_Sales_Orders[[#This Row],[Base_Revenue_USD]], 0)</f>
        <v>0.37499999997242356</v>
      </c>
    </row>
    <row r="581" spans="1:14" x14ac:dyDescent="0.3">
      <c r="A581" t="s">
        <v>619</v>
      </c>
      <c r="B581" s="1">
        <v>45773</v>
      </c>
      <c r="C581" s="4" t="s">
        <v>16</v>
      </c>
      <c r="D581" t="s">
        <v>109</v>
      </c>
      <c r="E581" s="3">
        <v>612</v>
      </c>
      <c r="F581" s="3">
        <v>6439662.0300000003</v>
      </c>
      <c r="G581" s="3">
        <f>_xlfn.XLOOKUP(
D581,
Dim_Products_COGS[Product_ID],
Dim_Products_COGS[Base_COGS_EUR],
0
)</f>
        <v>3051</v>
      </c>
      <c r="H581" s="3">
        <f>Fact_Sales_Orders[[#This Row],[Unit_COGS_EUR]] * Fact_Sales_Orders[[#This Row],[Quantity_Sold]]</f>
        <v>1867212</v>
      </c>
      <c r="I581" s="3">
        <f>_xlfn.XLOOKUP(Fact_Sales_Orders[[#This Row],[Product_ID]], Dim_Supply_Chain[Product_ID], Dim_Supply_Chain[Base_Shipping_Cost_USD], 2500)</f>
        <v>4042</v>
      </c>
      <c r="J581" s="2">
        <f>_xlfn.XLOOKUP(Fact_Sales_Orders[[#This Row],[Clean_Order_Date]], Dim_FX_Rates[Date], Dim_FX_Rates[Baseline_Rate], 1.05, -1)</f>
        <v>1.3255999999999999</v>
      </c>
      <c r="K581" s="2">
        <f>Fact_Sales_Orders[[#This Row],[Total_Base_COGS_EUR]] * Fact_Sales_Orders[[#This Row],[Order_FX_Rate]]</f>
        <v>2475176.2271999996</v>
      </c>
      <c r="L581" s="3">
        <f>Fact_Sales_Orders[[#This Row],[Base_Shipping_USD]] * Fact_Sales_Orders[[#This Row],[Quantity_Sold]]</f>
        <v>2473704</v>
      </c>
      <c r="M581" s="3">
        <f>Fact_Sales_Orders[[#This Row],[Base_Revenue_USD]] - Fact_Sales_Orders[[#This Row],[Total_COGS_USD]] - Fact_Sales_Orders[[#This Row],[Total_Freight_USD]]</f>
        <v>1490781.8028000006</v>
      </c>
      <c r="N581" s="6">
        <f>IFERROR(Fact_Sales_Orders[[#This Row],[Net_Profit_USD]] / Fact_Sales_Orders[[#This Row],[Base_Revenue_USD]], 0)</f>
        <v>0.23150000665485243</v>
      </c>
    </row>
    <row r="582" spans="1:14" x14ac:dyDescent="0.3">
      <c r="A582" t="s">
        <v>620</v>
      </c>
      <c r="B582" s="1">
        <v>46108</v>
      </c>
      <c r="C582" s="4" t="s">
        <v>16</v>
      </c>
      <c r="D582" t="s">
        <v>40</v>
      </c>
      <c r="E582" s="3">
        <v>171</v>
      </c>
      <c r="F582" s="3">
        <v>1520111.08</v>
      </c>
      <c r="G582" s="3">
        <f>_xlfn.XLOOKUP(
D582,
Dim_Products_COGS[Product_ID],
Dim_Products_COGS[Base_COGS_EUR],
0
)</f>
        <v>3908</v>
      </c>
      <c r="H582" s="3">
        <f>Fact_Sales_Orders[[#This Row],[Unit_COGS_EUR]] * Fact_Sales_Orders[[#This Row],[Quantity_Sold]]</f>
        <v>668268</v>
      </c>
      <c r="I582" s="3">
        <f>_xlfn.XLOOKUP(Fact_Sales_Orders[[#This Row],[Product_ID]], Dim_Supply_Chain[Product_ID], Dim_Supply_Chain[Base_Shipping_Cost_USD], 2500)</f>
        <v>2109</v>
      </c>
      <c r="J582" s="2">
        <f>_xlfn.XLOOKUP(Fact_Sales_Orders[[#This Row],[Clean_Order_Date]], Dim_FX_Rates[Date], Dim_FX_Rates[Baseline_Rate], 1.05, -1)</f>
        <v>1.2801</v>
      </c>
      <c r="K582" s="2">
        <f>Fact_Sales_Orders[[#This Row],[Total_Base_COGS_EUR]] * Fact_Sales_Orders[[#This Row],[Order_FX_Rate]]</f>
        <v>855449.86679999996</v>
      </c>
      <c r="L582" s="3">
        <f>Fact_Sales_Orders[[#This Row],[Base_Shipping_USD]] * Fact_Sales_Orders[[#This Row],[Quantity_Sold]]</f>
        <v>360639</v>
      </c>
      <c r="M582" s="3">
        <f>Fact_Sales_Orders[[#This Row],[Base_Revenue_USD]] - Fact_Sales_Orders[[#This Row],[Total_COGS_USD]] - Fact_Sales_Orders[[#This Row],[Total_Freight_USD]]</f>
        <v>304022.21320000011</v>
      </c>
      <c r="N582" s="6">
        <f>IFERROR(Fact_Sales_Orders[[#This Row],[Net_Profit_USD]] / Fact_Sales_Orders[[#This Row],[Base_Revenue_USD]], 0)</f>
        <v>0.19999999815802941</v>
      </c>
    </row>
    <row r="583" spans="1:14" x14ac:dyDescent="0.3">
      <c r="A583" t="s">
        <v>621</v>
      </c>
      <c r="B583" s="1">
        <v>45916</v>
      </c>
      <c r="C583" s="4" t="s">
        <v>16</v>
      </c>
      <c r="D583" t="s">
        <v>56</v>
      </c>
      <c r="E583" s="3">
        <v>939</v>
      </c>
      <c r="F583" s="3">
        <v>4077458.93</v>
      </c>
      <c r="G583" s="3">
        <f>_xlfn.XLOOKUP(
D583,
Dim_Products_COGS[Product_ID],
Dim_Products_COGS[Base_COGS_EUR],
0
)</f>
        <v>897</v>
      </c>
      <c r="H583" s="3">
        <f>Fact_Sales_Orders[[#This Row],[Unit_COGS_EUR]] * Fact_Sales_Orders[[#This Row],[Quantity_Sold]]</f>
        <v>842283</v>
      </c>
      <c r="I583" s="3">
        <f>_xlfn.XLOOKUP(Fact_Sales_Orders[[#This Row],[Product_ID]], Dim_Supply_Chain[Product_ID], Dim_Supply_Chain[Base_Shipping_Cost_USD], 2500)</f>
        <v>2109</v>
      </c>
      <c r="J583" s="2">
        <f>_xlfn.XLOOKUP(Fact_Sales_Orders[[#This Row],[Clean_Order_Date]], Dim_FX_Rates[Date], Dim_FX_Rates[Baseline_Rate], 1.05, -1)</f>
        <v>0.94199999999999995</v>
      </c>
      <c r="K583" s="2">
        <f>Fact_Sales_Orders[[#This Row],[Total_Base_COGS_EUR]] * Fact_Sales_Orders[[#This Row],[Order_FX_Rate]]</f>
        <v>793430.58600000001</v>
      </c>
      <c r="L583" s="3">
        <f>Fact_Sales_Orders[[#This Row],[Base_Shipping_USD]] * Fact_Sales_Orders[[#This Row],[Quantity_Sold]]</f>
        <v>1980351</v>
      </c>
      <c r="M583" s="3">
        <f>Fact_Sales_Orders[[#This Row],[Base_Revenue_USD]] - Fact_Sales_Orders[[#This Row],[Total_COGS_USD]] - Fact_Sales_Orders[[#This Row],[Total_Freight_USD]]</f>
        <v>1303677.344</v>
      </c>
      <c r="N583" s="6">
        <f>IFERROR(Fact_Sales_Orders[[#This Row],[Net_Profit_USD]] / Fact_Sales_Orders[[#This Row],[Base_Revenue_USD]], 0)</f>
        <v>0.31972789091955367</v>
      </c>
    </row>
    <row r="584" spans="1:14" x14ac:dyDescent="0.3">
      <c r="A584" t="s">
        <v>622</v>
      </c>
      <c r="B584" s="1">
        <v>45982</v>
      </c>
      <c r="C584" s="4" t="s">
        <v>16</v>
      </c>
      <c r="D584" t="s">
        <v>11</v>
      </c>
      <c r="E584" s="3">
        <v>13</v>
      </c>
      <c r="F584" s="3">
        <v>118120.98</v>
      </c>
      <c r="G584" s="3">
        <f>_xlfn.XLOOKUP(
D584,
Dim_Products_COGS[Product_ID],
Dim_Products_COGS[Base_COGS_EUR],
0
)</f>
        <v>2418</v>
      </c>
      <c r="H584" s="3">
        <f>Fact_Sales_Orders[[#This Row],[Unit_COGS_EUR]] * Fact_Sales_Orders[[#This Row],[Quantity_Sold]]</f>
        <v>31434</v>
      </c>
      <c r="I584" s="3">
        <f>_xlfn.XLOOKUP(Fact_Sales_Orders[[#This Row],[Product_ID]], Dim_Supply_Chain[Product_ID], Dim_Supply_Chain[Base_Shipping_Cost_USD], 2500)</f>
        <v>2109</v>
      </c>
      <c r="J584" s="2">
        <f>_xlfn.XLOOKUP(Fact_Sales_Orders[[#This Row],[Clean_Order_Date]], Dim_FX_Rates[Date], Dim_FX_Rates[Baseline_Rate], 1.05, -1)</f>
        <v>1.4191</v>
      </c>
      <c r="K584" s="2">
        <f>Fact_Sales_Orders[[#This Row],[Total_Base_COGS_EUR]] * Fact_Sales_Orders[[#This Row],[Order_FX_Rate]]</f>
        <v>44607.989399999999</v>
      </c>
      <c r="L584" s="3">
        <f>Fact_Sales_Orders[[#This Row],[Base_Shipping_USD]] * Fact_Sales_Orders[[#This Row],[Quantity_Sold]]</f>
        <v>27417</v>
      </c>
      <c r="M584" s="3">
        <f>Fact_Sales_Orders[[#This Row],[Base_Revenue_USD]] - Fact_Sales_Orders[[#This Row],[Total_COGS_USD]] - Fact_Sales_Orders[[#This Row],[Total_Freight_USD]]</f>
        <v>46095.99059999999</v>
      </c>
      <c r="N584" s="6">
        <f>IFERROR(Fact_Sales_Orders[[#This Row],[Net_Profit_USD]] / Fact_Sales_Orders[[#This Row],[Base_Revenue_USD]], 0)</f>
        <v>0.39024388893488687</v>
      </c>
    </row>
    <row r="585" spans="1:14" x14ac:dyDescent="0.3">
      <c r="A585" t="s">
        <v>623</v>
      </c>
      <c r="B585" s="1">
        <v>45937</v>
      </c>
      <c r="C585" s="4" t="s">
        <v>16</v>
      </c>
      <c r="D585" t="s">
        <v>35</v>
      </c>
      <c r="E585" s="3">
        <v>575</v>
      </c>
      <c r="F585" s="3">
        <v>2646814.5699999998</v>
      </c>
      <c r="G585" s="3">
        <f>_xlfn.XLOOKUP(
D585,
Dim_Products_COGS[Product_ID],
Dim_Products_COGS[Base_COGS_EUR],
0
)</f>
        <v>1530</v>
      </c>
      <c r="H585" s="3">
        <f>Fact_Sales_Orders[[#This Row],[Unit_COGS_EUR]] * Fact_Sales_Orders[[#This Row],[Quantity_Sold]]</f>
        <v>879750</v>
      </c>
      <c r="I585" s="3">
        <f>_xlfn.XLOOKUP(Fact_Sales_Orders[[#This Row],[Product_ID]], Dim_Supply_Chain[Product_ID], Dim_Supply_Chain[Base_Shipping_Cost_USD], 2500)</f>
        <v>2109</v>
      </c>
      <c r="J585" s="2">
        <f>_xlfn.XLOOKUP(Fact_Sales_Orders[[#This Row],[Clean_Order_Date]], Dim_FX_Rates[Date], Dim_FX_Rates[Baseline_Rate], 1.05, -1)</f>
        <v>0.74029999999999996</v>
      </c>
      <c r="K585" s="2">
        <f>Fact_Sales_Orders[[#This Row],[Total_Base_COGS_EUR]] * Fact_Sales_Orders[[#This Row],[Order_FX_Rate]]</f>
        <v>651278.92499999993</v>
      </c>
      <c r="L585" s="3">
        <f>Fact_Sales_Orders[[#This Row],[Base_Shipping_USD]] * Fact_Sales_Orders[[#This Row],[Quantity_Sold]]</f>
        <v>1212675</v>
      </c>
      <c r="M585" s="3">
        <f>Fact_Sales_Orders[[#This Row],[Base_Revenue_USD]] - Fact_Sales_Orders[[#This Row],[Total_COGS_USD]] - Fact_Sales_Orders[[#This Row],[Total_Freight_USD]]</f>
        <v>782860.64500000002</v>
      </c>
      <c r="N585" s="6">
        <f>IFERROR(Fact_Sales_Orders[[#This Row],[Net_Profit_USD]] / Fact_Sales_Orders[[#This Row],[Base_Revenue_USD]], 0)</f>
        <v>0.29577464695609562</v>
      </c>
    </row>
    <row r="586" spans="1:14" x14ac:dyDescent="0.3">
      <c r="A586" t="s">
        <v>624</v>
      </c>
      <c r="B586" s="1">
        <v>45862</v>
      </c>
      <c r="C586" s="4" t="s">
        <v>16</v>
      </c>
      <c r="D586" t="s">
        <v>109</v>
      </c>
      <c r="E586" s="3">
        <v>128</v>
      </c>
      <c r="F586" s="3">
        <v>952087.9</v>
      </c>
      <c r="G586" s="3">
        <f>_xlfn.XLOOKUP(
D586,
Dim_Products_COGS[Product_ID],
Dim_Products_COGS[Base_COGS_EUR],
0
)</f>
        <v>3051</v>
      </c>
      <c r="H586" s="3">
        <f>Fact_Sales_Orders[[#This Row],[Unit_COGS_EUR]] * Fact_Sales_Orders[[#This Row],[Quantity_Sold]]</f>
        <v>390528</v>
      </c>
      <c r="I586" s="3">
        <f>_xlfn.XLOOKUP(Fact_Sales_Orders[[#This Row],[Product_ID]], Dim_Supply_Chain[Product_ID], Dim_Supply_Chain[Base_Shipping_Cost_USD], 2500)</f>
        <v>4042</v>
      </c>
      <c r="J586" s="2">
        <f>_xlfn.XLOOKUP(Fact_Sales_Orders[[#This Row],[Clean_Order_Date]], Dim_FX_Rates[Date], Dim_FX_Rates[Baseline_Rate], 1.05, -1)</f>
        <v>1.2134</v>
      </c>
      <c r="K586" s="2">
        <f>Fact_Sales_Orders[[#This Row],[Total_Base_COGS_EUR]] * Fact_Sales_Orders[[#This Row],[Order_FX_Rate]]</f>
        <v>473866.6752</v>
      </c>
      <c r="L586" s="3">
        <f>Fact_Sales_Orders[[#This Row],[Base_Shipping_USD]] * Fact_Sales_Orders[[#This Row],[Quantity_Sold]]</f>
        <v>517376</v>
      </c>
      <c r="M586" s="3">
        <f>Fact_Sales_Orders[[#This Row],[Base_Revenue_USD]] - Fact_Sales_Orders[[#This Row],[Total_COGS_USD]] - Fact_Sales_Orders[[#This Row],[Total_Freight_USD]]</f>
        <v>-39154.775199999975</v>
      </c>
      <c r="N586" s="6">
        <f>IFERROR(Fact_Sales_Orders[[#This Row],[Net_Profit_USD]] / Fact_Sales_Orders[[#This Row],[Base_Revenue_USD]], 0)</f>
        <v>-4.1125168379936322E-2</v>
      </c>
    </row>
    <row r="587" spans="1:14" x14ac:dyDescent="0.3">
      <c r="A587" t="s">
        <v>625</v>
      </c>
      <c r="B587" s="1">
        <v>45749</v>
      </c>
      <c r="C587" s="4" t="s">
        <v>16</v>
      </c>
      <c r="D587" t="s">
        <v>11</v>
      </c>
      <c r="E587" s="3">
        <v>121</v>
      </c>
      <c r="F587" s="3">
        <v>1053251.74</v>
      </c>
      <c r="G587" s="3">
        <f>_xlfn.XLOOKUP(
D587,
Dim_Products_COGS[Product_ID],
Dim_Products_COGS[Base_COGS_EUR],
0
)</f>
        <v>2418</v>
      </c>
      <c r="H587" s="3">
        <f>Fact_Sales_Orders[[#This Row],[Unit_COGS_EUR]] * Fact_Sales_Orders[[#This Row],[Quantity_Sold]]</f>
        <v>292578</v>
      </c>
      <c r="I587" s="3">
        <f>_xlfn.XLOOKUP(Fact_Sales_Orders[[#This Row],[Product_ID]], Dim_Supply_Chain[Product_ID], Dim_Supply_Chain[Base_Shipping_Cost_USD], 2500)</f>
        <v>2109</v>
      </c>
      <c r="J587" s="2">
        <f>_xlfn.XLOOKUP(Fact_Sales_Orders[[#This Row],[Clean_Order_Date]], Dim_FX_Rates[Date], Dim_FX_Rates[Baseline_Rate], 1.05, -1)</f>
        <v>1.1967000000000001</v>
      </c>
      <c r="K587" s="2">
        <f>Fact_Sales_Orders[[#This Row],[Total_Base_COGS_EUR]] * Fact_Sales_Orders[[#This Row],[Order_FX_Rate]]</f>
        <v>350128.09260000003</v>
      </c>
      <c r="L587" s="3">
        <f>Fact_Sales_Orders[[#This Row],[Base_Shipping_USD]] * Fact_Sales_Orders[[#This Row],[Quantity_Sold]]</f>
        <v>255189</v>
      </c>
      <c r="M587" s="3">
        <f>Fact_Sales_Orders[[#This Row],[Base_Revenue_USD]] - Fact_Sales_Orders[[#This Row],[Total_COGS_USD]] - Fact_Sales_Orders[[#This Row],[Total_Freight_USD]]</f>
        <v>447934.6473999999</v>
      </c>
      <c r="N587" s="6">
        <f>IFERROR(Fact_Sales_Orders[[#This Row],[Net_Profit_USD]] / Fact_Sales_Orders[[#This Row],[Base_Revenue_USD]], 0)</f>
        <v>0.42528735570852216</v>
      </c>
    </row>
    <row r="588" spans="1:14" x14ac:dyDescent="0.3">
      <c r="A588" t="s">
        <v>626</v>
      </c>
      <c r="B588" s="1">
        <v>46009</v>
      </c>
      <c r="C588" s="4" t="s">
        <v>16</v>
      </c>
      <c r="D588" t="s">
        <v>54</v>
      </c>
      <c r="E588" s="3">
        <v>81</v>
      </c>
      <c r="F588" s="3">
        <v>926141.36</v>
      </c>
      <c r="G588" s="3">
        <f>_xlfn.XLOOKUP(
D588,
Dim_Products_COGS[Product_ID],
Dim_Products_COGS[Base_COGS_EUR],
0
)</f>
        <v>2513</v>
      </c>
      <c r="H588" s="3">
        <f>Fact_Sales_Orders[[#This Row],[Unit_COGS_EUR]] * Fact_Sales_Orders[[#This Row],[Quantity_Sold]]</f>
        <v>203553</v>
      </c>
      <c r="I588" s="3">
        <f>_xlfn.XLOOKUP(Fact_Sales_Orders[[#This Row],[Product_ID]], Dim_Supply_Chain[Product_ID], Dim_Supply_Chain[Base_Shipping_Cost_USD], 2500)</f>
        <v>2109</v>
      </c>
      <c r="J588" s="2">
        <f>_xlfn.XLOOKUP(Fact_Sales_Orders[[#This Row],[Clean_Order_Date]], Dim_FX_Rates[Date], Dim_FX_Rates[Baseline_Rate], 1.05, -1)</f>
        <v>1.198</v>
      </c>
      <c r="K588" s="2">
        <f>Fact_Sales_Orders[[#This Row],[Total_Base_COGS_EUR]] * Fact_Sales_Orders[[#This Row],[Order_FX_Rate]]</f>
        <v>243856.49399999998</v>
      </c>
      <c r="L588" s="3">
        <f>Fact_Sales_Orders[[#This Row],[Base_Shipping_USD]] * Fact_Sales_Orders[[#This Row],[Quantity_Sold]]</f>
        <v>170829</v>
      </c>
      <c r="M588" s="3">
        <f>Fact_Sales_Orders[[#This Row],[Base_Revenue_USD]] - Fact_Sales_Orders[[#This Row],[Total_COGS_USD]] - Fact_Sales_Orders[[#This Row],[Total_Freight_USD]]</f>
        <v>511455.86600000004</v>
      </c>
      <c r="N588" s="6">
        <f>IFERROR(Fact_Sales_Orders[[#This Row],[Net_Profit_USD]] / Fact_Sales_Orders[[#This Row],[Base_Revenue_USD]], 0)</f>
        <v>0.55224384536719107</v>
      </c>
    </row>
    <row r="589" spans="1:14" x14ac:dyDescent="0.3">
      <c r="A589" t="s">
        <v>627</v>
      </c>
      <c r="B589" s="1">
        <v>45999</v>
      </c>
      <c r="C589" s="4" t="s">
        <v>16</v>
      </c>
      <c r="D589" t="s">
        <v>17</v>
      </c>
      <c r="E589" s="3">
        <v>723</v>
      </c>
      <c r="F589" s="3">
        <v>8730641.4499999993</v>
      </c>
      <c r="G589" s="3">
        <f>_xlfn.XLOOKUP(
D589,
Dim_Products_COGS[Product_ID],
Dim_Products_COGS[Base_COGS_EUR],
0
)</f>
        <v>4299</v>
      </c>
      <c r="H589" s="3">
        <f>Fact_Sales_Orders[[#This Row],[Unit_COGS_EUR]] * Fact_Sales_Orders[[#This Row],[Quantity_Sold]]</f>
        <v>3108177</v>
      </c>
      <c r="I589" s="3">
        <f>_xlfn.XLOOKUP(Fact_Sales_Orders[[#This Row],[Product_ID]], Dim_Supply_Chain[Product_ID], Dim_Supply_Chain[Base_Shipping_Cost_USD], 2500)</f>
        <v>2109</v>
      </c>
      <c r="J589" s="2">
        <f>_xlfn.XLOOKUP(Fact_Sales_Orders[[#This Row],[Clean_Order_Date]], Dim_FX_Rates[Date], Dim_FX_Rates[Baseline_Rate], 1.05, -1)</f>
        <v>1.2649999999999999</v>
      </c>
      <c r="K589" s="2">
        <f>Fact_Sales_Orders[[#This Row],[Total_Base_COGS_EUR]] * Fact_Sales_Orders[[#This Row],[Order_FX_Rate]]</f>
        <v>3931843.9049999998</v>
      </c>
      <c r="L589" s="3">
        <f>Fact_Sales_Orders[[#This Row],[Base_Shipping_USD]] * Fact_Sales_Orders[[#This Row],[Quantity_Sold]]</f>
        <v>1524807</v>
      </c>
      <c r="M589" s="3">
        <f>Fact_Sales_Orders[[#This Row],[Base_Revenue_USD]] - Fact_Sales_Orders[[#This Row],[Total_COGS_USD]] - Fact_Sales_Orders[[#This Row],[Total_Freight_USD]]</f>
        <v>3273990.5449999999</v>
      </c>
      <c r="N589" s="6">
        <f>IFERROR(Fact_Sales_Orders[[#This Row],[Net_Profit_USD]] / Fact_Sales_Orders[[#This Row],[Base_Revenue_USD]], 0)</f>
        <v>0.37500000014317392</v>
      </c>
    </row>
    <row r="590" spans="1:14" x14ac:dyDescent="0.3">
      <c r="A590" t="s">
        <v>628</v>
      </c>
      <c r="B590" s="1">
        <v>45878</v>
      </c>
      <c r="C590" s="4" t="s">
        <v>16</v>
      </c>
      <c r="D590" t="s">
        <v>51</v>
      </c>
      <c r="E590" s="3">
        <v>462</v>
      </c>
      <c r="F590" s="3">
        <v>7333376.8399999999</v>
      </c>
      <c r="G590" s="3">
        <f>_xlfn.XLOOKUP(
D590,
Dim_Products_COGS[Product_ID],
Dim_Products_COGS[Base_COGS_EUR],
0
)</f>
        <v>4717</v>
      </c>
      <c r="H590" s="3">
        <f>Fact_Sales_Orders[[#This Row],[Unit_COGS_EUR]] * Fact_Sales_Orders[[#This Row],[Quantity_Sold]]</f>
        <v>2179254</v>
      </c>
      <c r="I590" s="3">
        <f>_xlfn.XLOOKUP(Fact_Sales_Orders[[#This Row],[Product_ID]], Dim_Supply_Chain[Product_ID], Dim_Supply_Chain[Base_Shipping_Cost_USD], 2500)</f>
        <v>1088</v>
      </c>
      <c r="J590" s="2">
        <f>_xlfn.XLOOKUP(Fact_Sales_Orders[[#This Row],[Clean_Order_Date]], Dim_FX_Rates[Date], Dim_FX_Rates[Baseline_Rate], 1.05, -1)</f>
        <v>1.4758</v>
      </c>
      <c r="K590" s="2">
        <f>Fact_Sales_Orders[[#This Row],[Total_Base_COGS_EUR]] * Fact_Sales_Orders[[#This Row],[Order_FX_Rate]]</f>
        <v>3216143.0532</v>
      </c>
      <c r="L590" s="3">
        <f>Fact_Sales_Orders[[#This Row],[Base_Shipping_USD]] * Fact_Sales_Orders[[#This Row],[Quantity_Sold]]</f>
        <v>502656</v>
      </c>
      <c r="M590" s="3">
        <f>Fact_Sales_Orders[[#This Row],[Base_Revenue_USD]] - Fact_Sales_Orders[[#This Row],[Total_COGS_USD]] - Fact_Sales_Orders[[#This Row],[Total_Freight_USD]]</f>
        <v>3614577.7867999999</v>
      </c>
      <c r="N590" s="6">
        <f>IFERROR(Fact_Sales_Orders[[#This Row],[Net_Profit_USD]] / Fact_Sales_Orders[[#This Row],[Base_Revenue_USD]], 0)</f>
        <v>0.49289404672131915</v>
      </c>
    </row>
    <row r="591" spans="1:14" x14ac:dyDescent="0.3">
      <c r="A591" t="s">
        <v>629</v>
      </c>
      <c r="B591" s="1">
        <v>45982</v>
      </c>
      <c r="C591" s="4" t="s">
        <v>16</v>
      </c>
      <c r="D591" t="s">
        <v>172</v>
      </c>
      <c r="E591" s="3">
        <v>848</v>
      </c>
      <c r="F591" s="3">
        <v>10842066.060000001</v>
      </c>
      <c r="G591" s="3">
        <f>_xlfn.XLOOKUP(
D591,
Dim_Products_COGS[Product_ID],
Dim_Products_COGS[Base_COGS_EUR],
0
)</f>
        <v>3677</v>
      </c>
      <c r="H591" s="3">
        <f>Fact_Sales_Orders[[#This Row],[Unit_COGS_EUR]] * Fact_Sales_Orders[[#This Row],[Quantity_Sold]]</f>
        <v>3118096</v>
      </c>
      <c r="I591" s="3">
        <f>_xlfn.XLOOKUP(Fact_Sales_Orders[[#This Row],[Product_ID]], Dim_Supply_Chain[Product_ID], Dim_Supply_Chain[Base_Shipping_Cost_USD], 2500)</f>
        <v>263</v>
      </c>
      <c r="J591" s="2">
        <f>_xlfn.XLOOKUP(Fact_Sales_Orders[[#This Row],[Clean_Order_Date]], Dim_FX_Rates[Date], Dim_FX_Rates[Baseline_Rate], 1.05, -1)</f>
        <v>1.4191</v>
      </c>
      <c r="K591" s="2">
        <f>Fact_Sales_Orders[[#This Row],[Total_Base_COGS_EUR]] * Fact_Sales_Orders[[#This Row],[Order_FX_Rate]]</f>
        <v>4424890.0335999997</v>
      </c>
      <c r="L591" s="3">
        <f>Fact_Sales_Orders[[#This Row],[Base_Shipping_USD]] * Fact_Sales_Orders[[#This Row],[Quantity_Sold]]</f>
        <v>223024</v>
      </c>
      <c r="M591" s="3">
        <f>Fact_Sales_Orders[[#This Row],[Base_Revenue_USD]] - Fact_Sales_Orders[[#This Row],[Total_COGS_USD]] - Fact_Sales_Orders[[#This Row],[Total_Freight_USD]]</f>
        <v>6194152.0264000008</v>
      </c>
      <c r="N591" s="6">
        <f>IFERROR(Fact_Sales_Orders[[#This Row],[Net_Profit_USD]] / Fact_Sales_Orders[[#This Row],[Base_Revenue_USD]], 0)</f>
        <v>0.57130734973588604</v>
      </c>
    </row>
    <row r="592" spans="1:14" x14ac:dyDescent="0.3">
      <c r="A592" t="s">
        <v>630</v>
      </c>
      <c r="B592" s="1">
        <v>45999</v>
      </c>
      <c r="C592" s="4" t="s">
        <v>16</v>
      </c>
      <c r="D592" t="s">
        <v>69</v>
      </c>
      <c r="E592" s="3">
        <v>922</v>
      </c>
      <c r="F592" s="3">
        <v>8767374.3000000007</v>
      </c>
      <c r="G592" s="3">
        <f>_xlfn.XLOOKUP(
D592,
Dim_Products_COGS[Product_ID],
Dim_Products_COGS[Base_COGS_EUR],
0
)</f>
        <v>3901</v>
      </c>
      <c r="H592" s="3">
        <f>Fact_Sales_Orders[[#This Row],[Unit_COGS_EUR]] * Fact_Sales_Orders[[#This Row],[Quantity_Sold]]</f>
        <v>3596722</v>
      </c>
      <c r="I592" s="3">
        <f>_xlfn.XLOOKUP(Fact_Sales_Orders[[#This Row],[Product_ID]], Dim_Supply_Chain[Product_ID], Dim_Supply_Chain[Base_Shipping_Cost_USD], 2500)</f>
        <v>2109</v>
      </c>
      <c r="J592" s="2">
        <f>_xlfn.XLOOKUP(Fact_Sales_Orders[[#This Row],[Clean_Order_Date]], Dim_FX_Rates[Date], Dim_FX_Rates[Baseline_Rate], 1.05, -1)</f>
        <v>1.2649999999999999</v>
      </c>
      <c r="K592" s="2">
        <f>Fact_Sales_Orders[[#This Row],[Total_Base_COGS_EUR]] * Fact_Sales_Orders[[#This Row],[Order_FX_Rate]]</f>
        <v>4549853.33</v>
      </c>
      <c r="L592" s="3">
        <f>Fact_Sales_Orders[[#This Row],[Base_Shipping_USD]] * Fact_Sales_Orders[[#This Row],[Quantity_Sold]]</f>
        <v>1944498</v>
      </c>
      <c r="M592" s="3">
        <f>Fact_Sales_Orders[[#This Row],[Base_Revenue_USD]] - Fact_Sales_Orders[[#This Row],[Total_COGS_USD]] - Fact_Sales_Orders[[#This Row],[Total_Freight_USD]]</f>
        <v>2273022.9700000007</v>
      </c>
      <c r="N592" s="6">
        <f>IFERROR(Fact_Sales_Orders[[#This Row],[Net_Profit_USD]] / Fact_Sales_Orders[[#This Row],[Base_Revenue_USD]], 0)</f>
        <v>0.25925925963945678</v>
      </c>
    </row>
    <row r="593" spans="1:14" x14ac:dyDescent="0.3">
      <c r="A593" t="s">
        <v>631</v>
      </c>
      <c r="B593" s="1">
        <v>45817</v>
      </c>
      <c r="C593" s="4" t="s">
        <v>16</v>
      </c>
      <c r="D593" t="s">
        <v>51</v>
      </c>
      <c r="E593" s="3">
        <v>89</v>
      </c>
      <c r="F593" s="3">
        <v>927656.98</v>
      </c>
      <c r="G593" s="3">
        <f>_xlfn.XLOOKUP(
D593,
Dim_Products_COGS[Product_ID],
Dim_Products_COGS[Base_COGS_EUR],
0
)</f>
        <v>4717</v>
      </c>
      <c r="H593" s="3">
        <f>Fact_Sales_Orders[[#This Row],[Unit_COGS_EUR]] * Fact_Sales_Orders[[#This Row],[Quantity_Sold]]</f>
        <v>419813</v>
      </c>
      <c r="I593" s="3">
        <f>_xlfn.XLOOKUP(Fact_Sales_Orders[[#This Row],[Product_ID]], Dim_Supply_Chain[Product_ID], Dim_Supply_Chain[Base_Shipping_Cost_USD], 2500)</f>
        <v>1088</v>
      </c>
      <c r="J593" s="2">
        <f>_xlfn.XLOOKUP(Fact_Sales_Orders[[#This Row],[Clean_Order_Date]], Dim_FX_Rates[Date], Dim_FX_Rates[Baseline_Rate], 1.05, -1)</f>
        <v>0.80840000000000001</v>
      </c>
      <c r="K593" s="2">
        <f>Fact_Sales_Orders[[#This Row],[Total_Base_COGS_EUR]] * Fact_Sales_Orders[[#This Row],[Order_FX_Rate]]</f>
        <v>339376.82919999998</v>
      </c>
      <c r="L593" s="3">
        <f>Fact_Sales_Orders[[#This Row],[Base_Shipping_USD]] * Fact_Sales_Orders[[#This Row],[Quantity_Sold]]</f>
        <v>96832</v>
      </c>
      <c r="M593" s="3">
        <f>Fact_Sales_Orders[[#This Row],[Base_Revenue_USD]] - Fact_Sales_Orders[[#This Row],[Total_COGS_USD]] - Fact_Sales_Orders[[#This Row],[Total_Freight_USD]]</f>
        <v>491448.15079999994</v>
      </c>
      <c r="N593" s="6">
        <f>IFERROR(Fact_Sales_Orders[[#This Row],[Net_Profit_USD]] / Fact_Sales_Orders[[#This Row],[Base_Revenue_USD]], 0)</f>
        <v>0.52977357083002807</v>
      </c>
    </row>
    <row r="594" spans="1:14" x14ac:dyDescent="0.3">
      <c r="A594" t="s">
        <v>632</v>
      </c>
      <c r="B594" s="1">
        <v>45797</v>
      </c>
      <c r="C594" s="4" t="s">
        <v>16</v>
      </c>
      <c r="D594" t="s">
        <v>56</v>
      </c>
      <c r="E594" s="3">
        <v>563</v>
      </c>
      <c r="F594" s="3">
        <v>2435955.15</v>
      </c>
      <c r="G594" s="3">
        <f>_xlfn.XLOOKUP(
D594,
Dim_Products_COGS[Product_ID],
Dim_Products_COGS[Base_COGS_EUR],
0
)</f>
        <v>897</v>
      </c>
      <c r="H594" s="3">
        <f>Fact_Sales_Orders[[#This Row],[Unit_COGS_EUR]] * Fact_Sales_Orders[[#This Row],[Quantity_Sold]]</f>
        <v>505011</v>
      </c>
      <c r="I594" s="3">
        <f>_xlfn.XLOOKUP(Fact_Sales_Orders[[#This Row],[Product_ID]], Dim_Supply_Chain[Product_ID], Dim_Supply_Chain[Base_Shipping_Cost_USD], 2500)</f>
        <v>2109</v>
      </c>
      <c r="J594" s="2">
        <f>_xlfn.XLOOKUP(Fact_Sales_Orders[[#This Row],[Clean_Order_Date]], Dim_FX_Rates[Date], Dim_FX_Rates[Baseline_Rate], 1.05, -1)</f>
        <v>1.0698000000000001</v>
      </c>
      <c r="K594" s="2">
        <f>Fact_Sales_Orders[[#This Row],[Total_Base_COGS_EUR]] * Fact_Sales_Orders[[#This Row],[Order_FX_Rate]]</f>
        <v>540260.76780000003</v>
      </c>
      <c r="L594" s="3">
        <f>Fact_Sales_Orders[[#This Row],[Base_Shipping_USD]] * Fact_Sales_Orders[[#This Row],[Quantity_Sold]]</f>
        <v>1187367</v>
      </c>
      <c r="M594" s="3">
        <f>Fact_Sales_Orders[[#This Row],[Base_Revenue_USD]] - Fact_Sales_Orders[[#This Row],[Total_COGS_USD]] - Fact_Sales_Orders[[#This Row],[Total_Freight_USD]]</f>
        <v>708327.38219999988</v>
      </c>
      <c r="N594" s="6">
        <f>IFERROR(Fact_Sales_Orders[[#This Row],[Net_Profit_USD]] / Fact_Sales_Orders[[#This Row],[Base_Revenue_USD]], 0)</f>
        <v>0.29078014108757294</v>
      </c>
    </row>
    <row r="595" spans="1:14" x14ac:dyDescent="0.3">
      <c r="A595" t="s">
        <v>633</v>
      </c>
      <c r="B595" s="1">
        <v>45791</v>
      </c>
      <c r="C595" s="4" t="s">
        <v>16</v>
      </c>
      <c r="D595" t="s">
        <v>58</v>
      </c>
      <c r="E595" s="3">
        <v>475</v>
      </c>
      <c r="F595" s="3">
        <v>3915727.9</v>
      </c>
      <c r="G595" s="3">
        <f>_xlfn.XLOOKUP(
D595,
Dim_Products_COGS[Product_ID],
Dim_Products_COGS[Base_COGS_EUR],
0
)</f>
        <v>2039</v>
      </c>
      <c r="H595" s="3">
        <f>Fact_Sales_Orders[[#This Row],[Unit_COGS_EUR]] * Fact_Sales_Orders[[#This Row],[Quantity_Sold]]</f>
        <v>968525</v>
      </c>
      <c r="I595" s="3">
        <f>_xlfn.XLOOKUP(Fact_Sales_Orders[[#This Row],[Product_ID]], Dim_Supply_Chain[Product_ID], Dim_Supply_Chain[Base_Shipping_Cost_USD], 2500)</f>
        <v>2109</v>
      </c>
      <c r="J595" s="2">
        <f>_xlfn.XLOOKUP(Fact_Sales_Orders[[#This Row],[Clean_Order_Date]], Dim_FX_Rates[Date], Dim_FX_Rates[Baseline_Rate], 1.05, -1)</f>
        <v>1.4012</v>
      </c>
      <c r="K595" s="2">
        <f>Fact_Sales_Orders[[#This Row],[Total_Base_COGS_EUR]] * Fact_Sales_Orders[[#This Row],[Order_FX_Rate]]</f>
        <v>1357097.23</v>
      </c>
      <c r="L595" s="3">
        <f>Fact_Sales_Orders[[#This Row],[Base_Shipping_USD]] * Fact_Sales_Orders[[#This Row],[Quantity_Sold]]</f>
        <v>1001775</v>
      </c>
      <c r="M595" s="3">
        <f>Fact_Sales_Orders[[#This Row],[Base_Revenue_USD]] - Fact_Sales_Orders[[#This Row],[Total_COGS_USD]] - Fact_Sales_Orders[[#This Row],[Total_Freight_USD]]</f>
        <v>1556855.67</v>
      </c>
      <c r="N595" s="6">
        <f>IFERROR(Fact_Sales_Orders[[#This Row],[Net_Profit_USD]] / Fact_Sales_Orders[[#This Row],[Base_Revenue_USD]], 0)</f>
        <v>0.39759036116886465</v>
      </c>
    </row>
    <row r="596" spans="1:14" x14ac:dyDescent="0.3">
      <c r="A596" t="s">
        <v>634</v>
      </c>
      <c r="B596" s="1">
        <v>45800</v>
      </c>
      <c r="C596" s="4" t="s">
        <v>16</v>
      </c>
      <c r="D596" t="s">
        <v>76</v>
      </c>
      <c r="E596" s="3">
        <v>93</v>
      </c>
      <c r="F596" s="3">
        <v>419732.02</v>
      </c>
      <c r="G596" s="3">
        <f>_xlfn.XLOOKUP(
D596,
Dim_Products_COGS[Product_ID],
Dim_Products_COGS[Base_COGS_EUR],
0
)</f>
        <v>1289</v>
      </c>
      <c r="H596" s="3">
        <f>Fact_Sales_Orders[[#This Row],[Unit_COGS_EUR]] * Fact_Sales_Orders[[#This Row],[Quantity_Sold]]</f>
        <v>119877</v>
      </c>
      <c r="I596" s="3">
        <f>_xlfn.XLOOKUP(Fact_Sales_Orders[[#This Row],[Product_ID]], Dim_Supply_Chain[Product_ID], Dim_Supply_Chain[Base_Shipping_Cost_USD], 2500)</f>
        <v>2109</v>
      </c>
      <c r="J596" s="2">
        <f>_xlfn.XLOOKUP(Fact_Sales_Orders[[#This Row],[Clean_Order_Date]], Dim_FX_Rates[Date], Dim_FX_Rates[Baseline_Rate], 1.05, -1)</f>
        <v>0.9768</v>
      </c>
      <c r="K596" s="2">
        <f>Fact_Sales_Orders[[#This Row],[Total_Base_COGS_EUR]] * Fact_Sales_Orders[[#This Row],[Order_FX_Rate]]</f>
        <v>117095.8536</v>
      </c>
      <c r="L596" s="3">
        <f>Fact_Sales_Orders[[#This Row],[Base_Shipping_USD]] * Fact_Sales_Orders[[#This Row],[Quantity_Sold]]</f>
        <v>196137</v>
      </c>
      <c r="M596" s="3">
        <f>Fact_Sales_Orders[[#This Row],[Base_Revenue_USD]] - Fact_Sales_Orders[[#This Row],[Total_COGS_USD]] - Fact_Sales_Orders[[#This Row],[Total_Freight_USD]]</f>
        <v>106499.16639999999</v>
      </c>
      <c r="N596" s="6">
        <f>IFERROR(Fact_Sales_Orders[[#This Row],[Net_Profit_USD]] / Fact_Sales_Orders[[#This Row],[Base_Revenue_USD]], 0)</f>
        <v>0.25373133648464558</v>
      </c>
    </row>
    <row r="597" spans="1:14" x14ac:dyDescent="0.3">
      <c r="A597" t="s">
        <v>635</v>
      </c>
      <c r="B597" s="1">
        <v>45782</v>
      </c>
      <c r="C597" s="4" t="s">
        <v>16</v>
      </c>
      <c r="D597" t="s">
        <v>88</v>
      </c>
      <c r="E597" s="3">
        <v>710</v>
      </c>
      <c r="F597" s="3">
        <v>6647867.3499999996</v>
      </c>
      <c r="G597" s="3">
        <f>_xlfn.XLOOKUP(
D597,
Dim_Products_COGS[Product_ID],
Dim_Products_COGS[Base_COGS_EUR],
0
)</f>
        <v>3776</v>
      </c>
      <c r="H597" s="3">
        <f>Fact_Sales_Orders[[#This Row],[Unit_COGS_EUR]] * Fact_Sales_Orders[[#This Row],[Quantity_Sold]]</f>
        <v>2680960</v>
      </c>
      <c r="I597" s="3">
        <f>_xlfn.XLOOKUP(Fact_Sales_Orders[[#This Row],[Product_ID]], Dim_Supply_Chain[Product_ID], Dim_Supply_Chain[Base_Shipping_Cost_USD], 2500)</f>
        <v>2221</v>
      </c>
      <c r="J597" s="2">
        <f>_xlfn.XLOOKUP(Fact_Sales_Orders[[#This Row],[Clean_Order_Date]], Dim_FX_Rates[Date], Dim_FX_Rates[Baseline_Rate], 1.05, -1)</f>
        <v>1.2254</v>
      </c>
      <c r="K597" s="2">
        <f>Fact_Sales_Orders[[#This Row],[Total_Base_COGS_EUR]] * Fact_Sales_Orders[[#This Row],[Order_FX_Rate]]</f>
        <v>3285248.3840000001</v>
      </c>
      <c r="L597" s="3">
        <f>Fact_Sales_Orders[[#This Row],[Base_Shipping_USD]] * Fact_Sales_Orders[[#This Row],[Quantity_Sold]]</f>
        <v>1576910</v>
      </c>
      <c r="M597" s="3">
        <f>Fact_Sales_Orders[[#This Row],[Base_Revenue_USD]] - Fact_Sales_Orders[[#This Row],[Total_COGS_USD]] - Fact_Sales_Orders[[#This Row],[Total_Freight_USD]]</f>
        <v>1785708.9659999995</v>
      </c>
      <c r="N597" s="6">
        <f>IFERROR(Fact_Sales_Orders[[#This Row],[Net_Profit_USD]] / Fact_Sales_Orders[[#This Row],[Base_Revenue_USD]], 0)</f>
        <v>0.26861380830650894</v>
      </c>
    </row>
    <row r="598" spans="1:14" x14ac:dyDescent="0.3">
      <c r="A598" t="s">
        <v>636</v>
      </c>
      <c r="B598" s="1">
        <v>45693</v>
      </c>
      <c r="C598" s="4" t="s">
        <v>16</v>
      </c>
      <c r="D598" t="s">
        <v>109</v>
      </c>
      <c r="E598" s="3">
        <v>879</v>
      </c>
      <c r="F598" s="3">
        <v>8652144.4700000007</v>
      </c>
      <c r="G598" s="3">
        <f>_xlfn.XLOOKUP(
D598,
Dim_Products_COGS[Product_ID],
Dim_Products_COGS[Base_COGS_EUR],
0
)</f>
        <v>3051</v>
      </c>
      <c r="H598" s="3">
        <f>Fact_Sales_Orders[[#This Row],[Unit_COGS_EUR]] * Fact_Sales_Orders[[#This Row],[Quantity_Sold]]</f>
        <v>2681829</v>
      </c>
      <c r="I598" s="3">
        <f>_xlfn.XLOOKUP(Fact_Sales_Orders[[#This Row],[Product_ID]], Dim_Supply_Chain[Product_ID], Dim_Supply_Chain[Base_Shipping_Cost_USD], 2500)</f>
        <v>4042</v>
      </c>
      <c r="J598" s="2">
        <f>_xlfn.XLOOKUP(Fact_Sales_Orders[[#This Row],[Clean_Order_Date]], Dim_FX_Rates[Date], Dim_FX_Rates[Baseline_Rate], 1.05, -1)</f>
        <v>1.1523000000000001</v>
      </c>
      <c r="K598" s="2">
        <f>Fact_Sales_Orders[[#This Row],[Total_Base_COGS_EUR]] * Fact_Sales_Orders[[#This Row],[Order_FX_Rate]]</f>
        <v>3090271.5567000001</v>
      </c>
      <c r="L598" s="3">
        <f>Fact_Sales_Orders[[#This Row],[Base_Shipping_USD]] * Fact_Sales_Orders[[#This Row],[Quantity_Sold]]</f>
        <v>3552918</v>
      </c>
      <c r="M598" s="3">
        <f>Fact_Sales_Orders[[#This Row],[Base_Revenue_USD]] - Fact_Sales_Orders[[#This Row],[Total_COGS_USD]] - Fact_Sales_Orders[[#This Row],[Total_Freight_USD]]</f>
        <v>2008954.9133000001</v>
      </c>
      <c r="N598" s="6">
        <f>IFERROR(Fact_Sales_Orders[[#This Row],[Net_Profit_USD]] / Fact_Sales_Orders[[#This Row],[Base_Revenue_USD]], 0)</f>
        <v>0.23219155901357713</v>
      </c>
    </row>
    <row r="599" spans="1:14" x14ac:dyDescent="0.3">
      <c r="A599" t="s">
        <v>637</v>
      </c>
      <c r="B599" s="1">
        <v>45712</v>
      </c>
      <c r="C599" s="4" t="s">
        <v>16</v>
      </c>
      <c r="D599" t="s">
        <v>114</v>
      </c>
      <c r="E599" s="3">
        <v>922</v>
      </c>
      <c r="F599" s="3">
        <v>11727884.26</v>
      </c>
      <c r="G599" s="3">
        <f>_xlfn.XLOOKUP(
D599,
Dim_Products_COGS[Product_ID],
Dim_Products_COGS[Base_COGS_EUR],
0
)</f>
        <v>4420</v>
      </c>
      <c r="H599" s="3">
        <f>Fact_Sales_Orders[[#This Row],[Unit_COGS_EUR]] * Fact_Sales_Orders[[#This Row],[Quantity_Sold]]</f>
        <v>4075240</v>
      </c>
      <c r="I599" s="3">
        <f>_xlfn.XLOOKUP(Fact_Sales_Orders[[#This Row],[Product_ID]], Dim_Supply_Chain[Product_ID], Dim_Supply_Chain[Base_Shipping_Cost_USD], 2500)</f>
        <v>2109</v>
      </c>
      <c r="J599" s="2">
        <f>_xlfn.XLOOKUP(Fact_Sales_Orders[[#This Row],[Clean_Order_Date]], Dim_FX_Rates[Date], Dim_FX_Rates[Baseline_Rate], 1.05, -1)</f>
        <v>1.3214999999999999</v>
      </c>
      <c r="K599" s="2">
        <f>Fact_Sales_Orders[[#This Row],[Total_Base_COGS_EUR]] * Fact_Sales_Orders[[#This Row],[Order_FX_Rate]]</f>
        <v>5385429.6599999992</v>
      </c>
      <c r="L599" s="3">
        <f>Fact_Sales_Orders[[#This Row],[Base_Shipping_USD]] * Fact_Sales_Orders[[#This Row],[Quantity_Sold]]</f>
        <v>1944498</v>
      </c>
      <c r="M599" s="3">
        <f>Fact_Sales_Orders[[#This Row],[Base_Revenue_USD]] - Fact_Sales_Orders[[#This Row],[Total_COGS_USD]] - Fact_Sales_Orders[[#This Row],[Total_Freight_USD]]</f>
        <v>4397956.6000000006</v>
      </c>
      <c r="N599" s="6">
        <f>IFERROR(Fact_Sales_Orders[[#This Row],[Net_Profit_USD]] / Fact_Sales_Orders[[#This Row],[Base_Revenue_USD]], 0)</f>
        <v>0.37500000021316721</v>
      </c>
    </row>
    <row r="600" spans="1:14" x14ac:dyDescent="0.3">
      <c r="A600" t="s">
        <v>638</v>
      </c>
      <c r="B600" s="1">
        <v>45969</v>
      </c>
      <c r="C600" s="4" t="s">
        <v>16</v>
      </c>
      <c r="D600" t="s">
        <v>31</v>
      </c>
      <c r="E600" s="3">
        <v>837</v>
      </c>
      <c r="F600" s="3">
        <v>4883790.82</v>
      </c>
      <c r="G600" s="3">
        <f>_xlfn.XLOOKUP(
D600,
Dim_Products_COGS[Product_ID],
Dim_Products_COGS[Base_COGS_EUR],
0
)</f>
        <v>1536</v>
      </c>
      <c r="H600" s="3">
        <f>Fact_Sales_Orders[[#This Row],[Unit_COGS_EUR]] * Fact_Sales_Orders[[#This Row],[Quantity_Sold]]</f>
        <v>1285632</v>
      </c>
      <c r="I600" s="3">
        <f>_xlfn.XLOOKUP(Fact_Sales_Orders[[#This Row],[Product_ID]], Dim_Supply_Chain[Product_ID], Dim_Supply_Chain[Base_Shipping_Cost_USD], 2500)</f>
        <v>2109</v>
      </c>
      <c r="J600" s="2">
        <f>_xlfn.XLOOKUP(Fact_Sales_Orders[[#This Row],[Clean_Order_Date]], Dim_FX_Rates[Date], Dim_FX_Rates[Baseline_Rate], 1.05, -1)</f>
        <v>1.3210999999999999</v>
      </c>
      <c r="K600" s="2">
        <f>Fact_Sales_Orders[[#This Row],[Total_Base_COGS_EUR]] * Fact_Sales_Orders[[#This Row],[Order_FX_Rate]]</f>
        <v>1698448.4351999999</v>
      </c>
      <c r="L600" s="3">
        <f>Fact_Sales_Orders[[#This Row],[Base_Shipping_USD]] * Fact_Sales_Orders[[#This Row],[Quantity_Sold]]</f>
        <v>1765233</v>
      </c>
      <c r="M600" s="3">
        <f>Fact_Sales_Orders[[#This Row],[Base_Revenue_USD]] - Fact_Sales_Orders[[#This Row],[Total_COGS_USD]] - Fact_Sales_Orders[[#This Row],[Total_Freight_USD]]</f>
        <v>1420109.3848000001</v>
      </c>
      <c r="N600" s="6">
        <f>IFERROR(Fact_Sales_Orders[[#This Row],[Net_Profit_USD]] / Fact_Sales_Orders[[#This Row],[Base_Revenue_USD]], 0)</f>
        <v>0.29078014131653573</v>
      </c>
    </row>
    <row r="601" spans="1:14" x14ac:dyDescent="0.3">
      <c r="A601" t="s">
        <v>639</v>
      </c>
      <c r="B601" s="1">
        <v>45896</v>
      </c>
      <c r="C601" s="4" t="s">
        <v>16</v>
      </c>
      <c r="D601" t="s">
        <v>8</v>
      </c>
      <c r="E601" s="3">
        <v>882</v>
      </c>
      <c r="F601" s="3">
        <v>2595463.85</v>
      </c>
      <c r="G601" s="3">
        <f>_xlfn.XLOOKUP(
D601,
Dim_Products_COGS[Product_ID],
Dim_Products_COGS[Base_COGS_EUR],
0
)</f>
        <v>739</v>
      </c>
      <c r="H601" s="3">
        <f>Fact_Sales_Orders[[#This Row],[Unit_COGS_EUR]] * Fact_Sales_Orders[[#This Row],[Quantity_Sold]]</f>
        <v>651798</v>
      </c>
      <c r="I601" s="3">
        <f>_xlfn.XLOOKUP(Fact_Sales_Orders[[#This Row],[Product_ID]], Dim_Supply_Chain[Product_ID], Dim_Supply_Chain[Base_Shipping_Cost_USD], 2500)</f>
        <v>2109</v>
      </c>
      <c r="J601" s="2">
        <f>_xlfn.XLOOKUP(Fact_Sales_Orders[[#This Row],[Clean_Order_Date]], Dim_FX_Rates[Date], Dim_FX_Rates[Baseline_Rate], 1.05, -1)</f>
        <v>0.93659999999999999</v>
      </c>
      <c r="K601" s="2">
        <f>Fact_Sales_Orders[[#This Row],[Total_Base_COGS_EUR]] * Fact_Sales_Orders[[#This Row],[Order_FX_Rate]]</f>
        <v>610474.00679999997</v>
      </c>
      <c r="L601" s="3">
        <f>Fact_Sales_Orders[[#This Row],[Base_Shipping_USD]] * Fact_Sales_Orders[[#This Row],[Quantity_Sold]]</f>
        <v>1860138</v>
      </c>
      <c r="M601" s="3">
        <f>Fact_Sales_Orders[[#This Row],[Base_Revenue_USD]] - Fact_Sales_Orders[[#This Row],[Total_COGS_USD]] - Fact_Sales_Orders[[#This Row],[Total_Freight_USD]]</f>
        <v>124851.8432</v>
      </c>
      <c r="N601" s="6">
        <f>IFERROR(Fact_Sales_Orders[[#This Row],[Net_Profit_USD]] / Fact_Sales_Orders[[#This Row],[Base_Revenue_USD]], 0)</f>
        <v>4.8103865210836975E-2</v>
      </c>
    </row>
    <row r="602" spans="1:14" x14ac:dyDescent="0.3">
      <c r="A602" t="s">
        <v>640</v>
      </c>
      <c r="B602" s="1">
        <v>45766</v>
      </c>
      <c r="C602" s="4" t="s">
        <v>16</v>
      </c>
      <c r="D602" t="s">
        <v>8</v>
      </c>
      <c r="E602" s="3">
        <v>296</v>
      </c>
      <c r="F602" s="3">
        <v>1035129.34</v>
      </c>
      <c r="G602" s="3">
        <f>_xlfn.XLOOKUP(
D602,
Dim_Products_COGS[Product_ID],
Dim_Products_COGS[Base_COGS_EUR],
0
)</f>
        <v>739</v>
      </c>
      <c r="H602" s="3">
        <f>Fact_Sales_Orders[[#This Row],[Unit_COGS_EUR]] * Fact_Sales_Orders[[#This Row],[Quantity_Sold]]</f>
        <v>218744</v>
      </c>
      <c r="I602" s="3">
        <f>_xlfn.XLOOKUP(Fact_Sales_Orders[[#This Row],[Product_ID]], Dim_Supply_Chain[Product_ID], Dim_Supply_Chain[Base_Shipping_Cost_USD], 2500)</f>
        <v>2109</v>
      </c>
      <c r="J602" s="2">
        <f>_xlfn.XLOOKUP(Fact_Sales_Orders[[#This Row],[Clean_Order_Date]], Dim_FX_Rates[Date], Dim_FX_Rates[Baseline_Rate], 1.05, -1)</f>
        <v>1.0345</v>
      </c>
      <c r="K602" s="2">
        <f>Fact_Sales_Orders[[#This Row],[Total_Base_COGS_EUR]] * Fact_Sales_Orders[[#This Row],[Order_FX_Rate]]</f>
        <v>226290.66800000001</v>
      </c>
      <c r="L602" s="3">
        <f>Fact_Sales_Orders[[#This Row],[Base_Shipping_USD]] * Fact_Sales_Orders[[#This Row],[Quantity_Sold]]</f>
        <v>624264</v>
      </c>
      <c r="M602" s="3">
        <f>Fact_Sales_Orders[[#This Row],[Base_Revenue_USD]] - Fact_Sales_Orders[[#This Row],[Total_COGS_USD]] - Fact_Sales_Orders[[#This Row],[Total_Freight_USD]]</f>
        <v>184574.67200000002</v>
      </c>
      <c r="N602" s="6">
        <f>IFERROR(Fact_Sales_Orders[[#This Row],[Net_Profit_USD]] / Fact_Sales_Orders[[#This Row],[Base_Revenue_USD]], 0)</f>
        <v>0.17831073361325073</v>
      </c>
    </row>
    <row r="603" spans="1:14" x14ac:dyDescent="0.3">
      <c r="A603" t="s">
        <v>641</v>
      </c>
      <c r="B603" s="1">
        <v>45846</v>
      </c>
      <c r="C603" s="4" t="s">
        <v>16</v>
      </c>
      <c r="D603" t="s">
        <v>54</v>
      </c>
      <c r="E603" s="3">
        <v>773</v>
      </c>
      <c r="F603" s="3">
        <v>11193995.890000001</v>
      </c>
      <c r="G603" s="3">
        <f>_xlfn.XLOOKUP(
D603,
Dim_Products_COGS[Product_ID],
Dim_Products_COGS[Base_COGS_EUR],
0
)</f>
        <v>2513</v>
      </c>
      <c r="H603" s="3">
        <f>Fact_Sales_Orders[[#This Row],[Unit_COGS_EUR]] * Fact_Sales_Orders[[#This Row],[Quantity_Sold]]</f>
        <v>1942549</v>
      </c>
      <c r="I603" s="3">
        <f>_xlfn.XLOOKUP(Fact_Sales_Orders[[#This Row],[Product_ID]], Dim_Supply_Chain[Product_ID], Dim_Supply_Chain[Base_Shipping_Cost_USD], 2500)</f>
        <v>2109</v>
      </c>
      <c r="J603" s="2">
        <f>_xlfn.XLOOKUP(Fact_Sales_Orders[[#This Row],[Clean_Order_Date]], Dim_FX_Rates[Date], Dim_FX_Rates[Baseline_Rate], 1.05, -1)</f>
        <v>1.4992000000000001</v>
      </c>
      <c r="K603" s="2">
        <f>Fact_Sales_Orders[[#This Row],[Total_Base_COGS_EUR]] * Fact_Sales_Orders[[#This Row],[Order_FX_Rate]]</f>
        <v>2912269.4608</v>
      </c>
      <c r="L603" s="3">
        <f>Fact_Sales_Orders[[#This Row],[Base_Shipping_USD]] * Fact_Sales_Orders[[#This Row],[Quantity_Sold]]</f>
        <v>1630257</v>
      </c>
      <c r="M603" s="3">
        <f>Fact_Sales_Orders[[#This Row],[Base_Revenue_USD]] - Fact_Sales_Orders[[#This Row],[Total_COGS_USD]] - Fact_Sales_Orders[[#This Row],[Total_Freight_USD]]</f>
        <v>6651469.4292000011</v>
      </c>
      <c r="N603" s="6">
        <f>IFERROR(Fact_Sales_Orders[[#This Row],[Net_Profit_USD]] / Fact_Sales_Orders[[#This Row],[Base_Revenue_USD]], 0)</f>
        <v>0.59419973837421169</v>
      </c>
    </row>
    <row r="604" spans="1:14" x14ac:dyDescent="0.3">
      <c r="A604" t="s">
        <v>642</v>
      </c>
      <c r="B604" s="1">
        <v>46028</v>
      </c>
      <c r="C604" s="4" t="s">
        <v>16</v>
      </c>
      <c r="D604" t="s">
        <v>27</v>
      </c>
      <c r="E604" s="3">
        <v>862</v>
      </c>
      <c r="F604" s="3">
        <v>8395652.8800000008</v>
      </c>
      <c r="G604" s="3">
        <f>_xlfn.XLOOKUP(
D604,
Dim_Products_COGS[Product_ID],
Dim_Products_COGS[Base_COGS_EUR],
0
)</f>
        <v>3506</v>
      </c>
      <c r="H604" s="3">
        <f>Fact_Sales_Orders[[#This Row],[Unit_COGS_EUR]] * Fact_Sales_Orders[[#This Row],[Quantity_Sold]]</f>
        <v>3022172</v>
      </c>
      <c r="I604" s="3">
        <f>_xlfn.XLOOKUP(Fact_Sales_Orders[[#This Row],[Product_ID]], Dim_Supply_Chain[Product_ID], Dim_Supply_Chain[Base_Shipping_Cost_USD], 2500)</f>
        <v>2109</v>
      </c>
      <c r="J604" s="2">
        <f>_xlfn.XLOOKUP(Fact_Sales_Orders[[#This Row],[Clean_Order_Date]], Dim_FX_Rates[Date], Dim_FX_Rates[Baseline_Rate], 1.05, -1)</f>
        <v>1.1567000000000001</v>
      </c>
      <c r="K604" s="2">
        <f>Fact_Sales_Orders[[#This Row],[Total_Base_COGS_EUR]] * Fact_Sales_Orders[[#This Row],[Order_FX_Rate]]</f>
        <v>3495746.3524000002</v>
      </c>
      <c r="L604" s="3">
        <f>Fact_Sales_Orders[[#This Row],[Base_Shipping_USD]] * Fact_Sales_Orders[[#This Row],[Quantity_Sold]]</f>
        <v>1817958</v>
      </c>
      <c r="M604" s="3">
        <f>Fact_Sales_Orders[[#This Row],[Base_Revenue_USD]] - Fact_Sales_Orders[[#This Row],[Total_COGS_USD]] - Fact_Sales_Orders[[#This Row],[Total_Freight_USD]]</f>
        <v>3081948.5276000006</v>
      </c>
      <c r="N604" s="6">
        <f>IFERROR(Fact_Sales_Orders[[#This Row],[Net_Profit_USD]] / Fact_Sales_Orders[[#This Row],[Base_Revenue_USD]], 0)</f>
        <v>0.36708860783677377</v>
      </c>
    </row>
    <row r="605" spans="1:14" x14ac:dyDescent="0.3">
      <c r="A605" t="s">
        <v>643</v>
      </c>
      <c r="B605" s="1">
        <v>46104</v>
      </c>
      <c r="C605" s="4" t="s">
        <v>16</v>
      </c>
      <c r="D605" t="s">
        <v>102</v>
      </c>
      <c r="E605" s="3">
        <v>500</v>
      </c>
      <c r="F605" s="3">
        <v>3167669.34</v>
      </c>
      <c r="G605" s="3">
        <f>_xlfn.XLOOKUP(
D605,
Dim_Products_COGS[Product_ID],
Dim_Products_COGS[Base_COGS_EUR],
0
)</f>
        <v>2418</v>
      </c>
      <c r="H605" s="3">
        <f>Fact_Sales_Orders[[#This Row],[Unit_COGS_EUR]] * Fact_Sales_Orders[[#This Row],[Quantity_Sold]]</f>
        <v>1209000</v>
      </c>
      <c r="I605" s="3">
        <f>_xlfn.XLOOKUP(Fact_Sales_Orders[[#This Row],[Product_ID]], Dim_Supply_Chain[Product_ID], Dim_Supply_Chain[Base_Shipping_Cost_USD], 2500)</f>
        <v>2109</v>
      </c>
      <c r="J605" s="2">
        <f>_xlfn.XLOOKUP(Fact_Sales_Orders[[#This Row],[Clean_Order_Date]], Dim_FX_Rates[Date], Dim_FX_Rates[Baseline_Rate], 1.05, -1)</f>
        <v>0.98599999999999999</v>
      </c>
      <c r="K605" s="2">
        <f>Fact_Sales_Orders[[#This Row],[Total_Base_COGS_EUR]] * Fact_Sales_Orders[[#This Row],[Order_FX_Rate]]</f>
        <v>1192074</v>
      </c>
      <c r="L605" s="3">
        <f>Fact_Sales_Orders[[#This Row],[Base_Shipping_USD]] * Fact_Sales_Orders[[#This Row],[Quantity_Sold]]</f>
        <v>1054500</v>
      </c>
      <c r="M605" s="3">
        <f>Fact_Sales_Orders[[#This Row],[Base_Revenue_USD]] - Fact_Sales_Orders[[#This Row],[Total_COGS_USD]] - Fact_Sales_Orders[[#This Row],[Total_Freight_USD]]</f>
        <v>921095.33999999985</v>
      </c>
      <c r="N605" s="6">
        <f>IFERROR(Fact_Sales_Orders[[#This Row],[Net_Profit_USD]] / Fact_Sales_Orders[[#This Row],[Base_Revenue_USD]], 0)</f>
        <v>0.29078014184397161</v>
      </c>
    </row>
    <row r="606" spans="1:14" x14ac:dyDescent="0.3">
      <c r="A606" t="s">
        <v>644</v>
      </c>
      <c r="B606" s="1">
        <v>46041</v>
      </c>
      <c r="C606" s="4" t="s">
        <v>16</v>
      </c>
      <c r="D606" t="s">
        <v>51</v>
      </c>
      <c r="E606" s="3">
        <v>137</v>
      </c>
      <c r="F606" s="3">
        <v>1375022.56</v>
      </c>
      <c r="G606" s="3">
        <f>_xlfn.XLOOKUP(
D606,
Dim_Products_COGS[Product_ID],
Dim_Products_COGS[Base_COGS_EUR],
0
)</f>
        <v>4717</v>
      </c>
      <c r="H606" s="3">
        <f>Fact_Sales_Orders[[#This Row],[Unit_COGS_EUR]] * Fact_Sales_Orders[[#This Row],[Quantity_Sold]]</f>
        <v>646229</v>
      </c>
      <c r="I606" s="3">
        <f>_xlfn.XLOOKUP(Fact_Sales_Orders[[#This Row],[Product_ID]], Dim_Supply_Chain[Product_ID], Dim_Supply_Chain[Base_Shipping_Cost_USD], 2500)</f>
        <v>1088</v>
      </c>
      <c r="J606" s="2">
        <f>_xlfn.XLOOKUP(Fact_Sales_Orders[[#This Row],[Clean_Order_Date]], Dim_FX_Rates[Date], Dim_FX_Rates[Baseline_Rate], 1.05, -1)</f>
        <v>0.79720000000000002</v>
      </c>
      <c r="K606" s="2">
        <f>Fact_Sales_Orders[[#This Row],[Total_Base_COGS_EUR]] * Fact_Sales_Orders[[#This Row],[Order_FX_Rate]]</f>
        <v>515173.75880000001</v>
      </c>
      <c r="L606" s="3">
        <f>Fact_Sales_Orders[[#This Row],[Base_Shipping_USD]] * Fact_Sales_Orders[[#This Row],[Quantity_Sold]]</f>
        <v>149056</v>
      </c>
      <c r="M606" s="3">
        <f>Fact_Sales_Orders[[#This Row],[Base_Revenue_USD]] - Fact_Sales_Orders[[#This Row],[Total_COGS_USD]] - Fact_Sales_Orders[[#This Row],[Total_Freight_USD]]</f>
        <v>710792.8012000001</v>
      </c>
      <c r="N606" s="6">
        <f>IFERROR(Fact_Sales_Orders[[#This Row],[Net_Profit_USD]] / Fact_Sales_Orders[[#This Row],[Base_Revenue_USD]], 0)</f>
        <v>0.51693173761454514</v>
      </c>
    </row>
    <row r="607" spans="1:14" x14ac:dyDescent="0.3">
      <c r="A607" t="s">
        <v>645</v>
      </c>
      <c r="B607" s="1">
        <v>46016</v>
      </c>
      <c r="C607" s="4" t="s">
        <v>16</v>
      </c>
      <c r="D607" t="s">
        <v>25</v>
      </c>
      <c r="E607" s="3">
        <v>562</v>
      </c>
      <c r="F607" s="3">
        <v>2930175.27</v>
      </c>
      <c r="G607" s="3">
        <f>_xlfn.XLOOKUP(
D607,
Dim_Products_COGS[Product_ID],
Dim_Products_COGS[Base_COGS_EUR],
0
)</f>
        <v>775</v>
      </c>
      <c r="H607" s="3">
        <f>Fact_Sales_Orders[[#This Row],[Unit_COGS_EUR]] * Fact_Sales_Orders[[#This Row],[Quantity_Sold]]</f>
        <v>435550</v>
      </c>
      <c r="I607" s="3">
        <f>_xlfn.XLOOKUP(Fact_Sales_Orders[[#This Row],[Product_ID]], Dim_Supply_Chain[Product_ID], Dim_Supply_Chain[Base_Shipping_Cost_USD], 2500)</f>
        <v>2982</v>
      </c>
      <c r="J607" s="2">
        <f>_xlfn.XLOOKUP(Fact_Sales_Orders[[#This Row],[Clean_Order_Date]], Dim_FX_Rates[Date], Dim_FX_Rates[Baseline_Rate], 1.05, -1)</f>
        <v>1.3560000000000001</v>
      </c>
      <c r="K607" s="2">
        <f>Fact_Sales_Orders[[#This Row],[Total_Base_COGS_EUR]] * Fact_Sales_Orders[[#This Row],[Order_FX_Rate]]</f>
        <v>590605.80000000005</v>
      </c>
      <c r="L607" s="3">
        <f>Fact_Sales_Orders[[#This Row],[Base_Shipping_USD]] * Fact_Sales_Orders[[#This Row],[Quantity_Sold]]</f>
        <v>1675884</v>
      </c>
      <c r="M607" s="3">
        <f>Fact_Sales_Orders[[#This Row],[Base_Revenue_USD]] - Fact_Sales_Orders[[#This Row],[Total_COGS_USD]] - Fact_Sales_Orders[[#This Row],[Total_Freight_USD]]</f>
        <v>663685.46999999974</v>
      </c>
      <c r="N607" s="6">
        <f>IFERROR(Fact_Sales_Orders[[#This Row],[Net_Profit_USD]] / Fact_Sales_Orders[[#This Row],[Base_Revenue_USD]], 0)</f>
        <v>0.2265002632419322</v>
      </c>
    </row>
    <row r="608" spans="1:14" x14ac:dyDescent="0.3">
      <c r="A608" t="s">
        <v>646</v>
      </c>
      <c r="B608" s="1">
        <v>45685</v>
      </c>
      <c r="C608" s="4" t="s">
        <v>16</v>
      </c>
      <c r="D608" t="s">
        <v>31</v>
      </c>
      <c r="E608" s="3">
        <v>784</v>
      </c>
      <c r="F608" s="3">
        <v>4066099.25</v>
      </c>
      <c r="G608" s="3">
        <f>_xlfn.XLOOKUP(
D608,
Dim_Products_COGS[Product_ID],
Dim_Products_COGS[Base_COGS_EUR],
0
)</f>
        <v>1536</v>
      </c>
      <c r="H608" s="3">
        <f>Fact_Sales_Orders[[#This Row],[Unit_COGS_EUR]] * Fact_Sales_Orders[[#This Row],[Quantity_Sold]]</f>
        <v>1204224</v>
      </c>
      <c r="I608" s="3">
        <f>_xlfn.XLOOKUP(Fact_Sales_Orders[[#This Row],[Product_ID]], Dim_Supply_Chain[Product_ID], Dim_Supply_Chain[Base_Shipping_Cost_USD], 2500)</f>
        <v>2109</v>
      </c>
      <c r="J608" s="2">
        <f>_xlfn.XLOOKUP(Fact_Sales_Orders[[#This Row],[Clean_Order_Date]], Dim_FX_Rates[Date], Dim_FX_Rates[Baseline_Rate], 1.05, -1)</f>
        <v>1.3721000000000001</v>
      </c>
      <c r="K608" s="2">
        <f>Fact_Sales_Orders[[#This Row],[Total_Base_COGS_EUR]] * Fact_Sales_Orders[[#This Row],[Order_FX_Rate]]</f>
        <v>1652315.7504</v>
      </c>
      <c r="L608" s="3">
        <f>Fact_Sales_Orders[[#This Row],[Base_Shipping_USD]] * Fact_Sales_Orders[[#This Row],[Quantity_Sold]]</f>
        <v>1653456</v>
      </c>
      <c r="M608" s="3">
        <f>Fact_Sales_Orders[[#This Row],[Base_Revenue_USD]] - Fact_Sales_Orders[[#This Row],[Total_COGS_USD]] - Fact_Sales_Orders[[#This Row],[Total_Freight_USD]]</f>
        <v>760327.49959999975</v>
      </c>
      <c r="N608" s="6">
        <f>IFERROR(Fact_Sales_Orders[[#This Row],[Net_Profit_USD]] / Fact_Sales_Orders[[#This Row],[Base_Revenue_USD]], 0)</f>
        <v>0.18699186932045492</v>
      </c>
    </row>
    <row r="609" spans="1:14" x14ac:dyDescent="0.3">
      <c r="A609" t="s">
        <v>647</v>
      </c>
      <c r="B609" s="1">
        <v>46021</v>
      </c>
      <c r="C609" s="4" t="s">
        <v>16</v>
      </c>
      <c r="D609" t="s">
        <v>14</v>
      </c>
      <c r="E609" s="3">
        <v>24</v>
      </c>
      <c r="F609" s="3">
        <v>186015.06</v>
      </c>
      <c r="G609" s="3">
        <f>_xlfn.XLOOKUP(
D609,
Dim_Products_COGS[Product_ID],
Dim_Products_COGS[Base_COGS_EUR],
0
)</f>
        <v>2401</v>
      </c>
      <c r="H609" s="3">
        <f>Fact_Sales_Orders[[#This Row],[Unit_COGS_EUR]] * Fact_Sales_Orders[[#This Row],[Quantity_Sold]]</f>
        <v>57624</v>
      </c>
      <c r="I609" s="3">
        <f>_xlfn.XLOOKUP(Fact_Sales_Orders[[#This Row],[Product_ID]], Dim_Supply_Chain[Product_ID], Dim_Supply_Chain[Base_Shipping_Cost_USD], 2500)</f>
        <v>2109</v>
      </c>
      <c r="J609" s="2">
        <f>_xlfn.XLOOKUP(Fact_Sales_Orders[[#This Row],[Clean_Order_Date]], Dim_FX_Rates[Date], Dim_FX_Rates[Baseline_Rate], 1.05, -1)</f>
        <v>1.1909000000000001</v>
      </c>
      <c r="K609" s="2">
        <f>Fact_Sales_Orders[[#This Row],[Total_Base_COGS_EUR]] * Fact_Sales_Orders[[#This Row],[Order_FX_Rate]]</f>
        <v>68624.421600000001</v>
      </c>
      <c r="L609" s="3">
        <f>Fact_Sales_Orders[[#This Row],[Base_Shipping_USD]] * Fact_Sales_Orders[[#This Row],[Quantity_Sold]]</f>
        <v>50616</v>
      </c>
      <c r="M609" s="3">
        <f>Fact_Sales_Orders[[#This Row],[Base_Revenue_USD]] - Fact_Sales_Orders[[#This Row],[Total_COGS_USD]] - Fact_Sales_Orders[[#This Row],[Total_Freight_USD]]</f>
        <v>66774.638399999996</v>
      </c>
      <c r="N609" s="6">
        <f>IFERROR(Fact_Sales_Orders[[#This Row],[Net_Profit_USD]] / Fact_Sales_Orders[[#This Row],[Base_Revenue_USD]], 0)</f>
        <v>0.35897436691416273</v>
      </c>
    </row>
    <row r="610" spans="1:14" x14ac:dyDescent="0.3">
      <c r="A610" t="s">
        <v>648</v>
      </c>
      <c r="B610" s="1">
        <v>46135</v>
      </c>
      <c r="C610" s="4" t="s">
        <v>16</v>
      </c>
      <c r="D610" t="s">
        <v>54</v>
      </c>
      <c r="E610" s="3">
        <v>864</v>
      </c>
      <c r="F610" s="3">
        <v>6423458.8399999999</v>
      </c>
      <c r="G610" s="3">
        <f>_xlfn.XLOOKUP(
D610,
Dim_Products_COGS[Product_ID],
Dim_Products_COGS[Base_COGS_EUR],
0
)</f>
        <v>2513</v>
      </c>
      <c r="H610" s="3">
        <f>Fact_Sales_Orders[[#This Row],[Unit_COGS_EUR]] * Fact_Sales_Orders[[#This Row],[Quantity_Sold]]</f>
        <v>2171232</v>
      </c>
      <c r="I610" s="3">
        <f>_xlfn.XLOOKUP(Fact_Sales_Orders[[#This Row],[Product_ID]], Dim_Supply_Chain[Product_ID], Dim_Supply_Chain[Base_Shipping_Cost_USD], 2500)</f>
        <v>2109</v>
      </c>
      <c r="J610" s="2">
        <f>_xlfn.XLOOKUP(Fact_Sales_Orders[[#This Row],[Clean_Order_Date]], Dim_FX_Rates[Date], Dim_FX_Rates[Baseline_Rate], 1.05, -1)</f>
        <v>0.70889999999999997</v>
      </c>
      <c r="K610" s="2">
        <f>Fact_Sales_Orders[[#This Row],[Total_Base_COGS_EUR]] * Fact_Sales_Orders[[#This Row],[Order_FX_Rate]]</f>
        <v>1539186.3647999999</v>
      </c>
      <c r="L610" s="3">
        <f>Fact_Sales_Orders[[#This Row],[Base_Shipping_USD]] * Fact_Sales_Orders[[#This Row],[Quantity_Sold]]</f>
        <v>1822176</v>
      </c>
      <c r="M610" s="3">
        <f>Fact_Sales_Orders[[#This Row],[Base_Revenue_USD]] - Fact_Sales_Orders[[#This Row],[Total_COGS_USD]] - Fact_Sales_Orders[[#This Row],[Total_Freight_USD]]</f>
        <v>3062096.4752000002</v>
      </c>
      <c r="N610" s="6">
        <f>IFERROR(Fact_Sales_Orders[[#This Row],[Net_Profit_USD]] / Fact_Sales_Orders[[#This Row],[Base_Revenue_USD]], 0)</f>
        <v>0.4767052380147267</v>
      </c>
    </row>
    <row r="611" spans="1:14" x14ac:dyDescent="0.3">
      <c r="A611" t="s">
        <v>649</v>
      </c>
      <c r="B611" s="1">
        <v>45832</v>
      </c>
      <c r="C611" s="4" t="s">
        <v>16</v>
      </c>
      <c r="D611" t="s">
        <v>76</v>
      </c>
      <c r="E611" s="3">
        <v>12</v>
      </c>
      <c r="F611" s="3">
        <v>71003.19</v>
      </c>
      <c r="G611" s="3">
        <f>_xlfn.XLOOKUP(
D611,
Dim_Products_COGS[Product_ID],
Dim_Products_COGS[Base_COGS_EUR],
0
)</f>
        <v>1289</v>
      </c>
      <c r="H611" s="3">
        <f>Fact_Sales_Orders[[#This Row],[Unit_COGS_EUR]] * Fact_Sales_Orders[[#This Row],[Quantity_Sold]]</f>
        <v>15468</v>
      </c>
      <c r="I611" s="3">
        <f>_xlfn.XLOOKUP(Fact_Sales_Orders[[#This Row],[Product_ID]], Dim_Supply_Chain[Product_ID], Dim_Supply_Chain[Base_Shipping_Cost_USD], 2500)</f>
        <v>2109</v>
      </c>
      <c r="J611" s="2">
        <f>_xlfn.XLOOKUP(Fact_Sales_Orders[[#This Row],[Clean_Order_Date]], Dim_FX_Rates[Date], Dim_FX_Rates[Baseline_Rate], 1.05, -1)</f>
        <v>1.4037999999999999</v>
      </c>
      <c r="K611" s="2">
        <f>Fact_Sales_Orders[[#This Row],[Total_Base_COGS_EUR]] * Fact_Sales_Orders[[#This Row],[Order_FX_Rate]]</f>
        <v>21713.9784</v>
      </c>
      <c r="L611" s="3">
        <f>Fact_Sales_Orders[[#This Row],[Base_Shipping_USD]] * Fact_Sales_Orders[[#This Row],[Quantity_Sold]]</f>
        <v>25308</v>
      </c>
      <c r="M611" s="3">
        <f>Fact_Sales_Orders[[#This Row],[Base_Revenue_USD]] - Fact_Sales_Orders[[#This Row],[Total_COGS_USD]] - Fact_Sales_Orders[[#This Row],[Total_Freight_USD]]</f>
        <v>23981.211600000002</v>
      </c>
      <c r="N611" s="6">
        <f>IFERROR(Fact_Sales_Orders[[#This Row],[Net_Profit_USD]] / Fact_Sales_Orders[[#This Row],[Base_Revenue_USD]], 0)</f>
        <v>0.33774836877047359</v>
      </c>
    </row>
    <row r="612" spans="1:14" x14ac:dyDescent="0.3">
      <c r="A612" t="s">
        <v>650</v>
      </c>
      <c r="B612" s="1">
        <v>45898</v>
      </c>
      <c r="C612" s="4" t="s">
        <v>16</v>
      </c>
      <c r="D612" t="s">
        <v>31</v>
      </c>
      <c r="E612" s="3">
        <v>719</v>
      </c>
      <c r="F612" s="3">
        <v>3647891.83</v>
      </c>
      <c r="G612" s="3">
        <f>_xlfn.XLOOKUP(
D612,
Dim_Products_COGS[Product_ID],
Dim_Products_COGS[Base_COGS_EUR],
0
)</f>
        <v>1536</v>
      </c>
      <c r="H612" s="3">
        <f>Fact_Sales_Orders[[#This Row],[Unit_COGS_EUR]] * Fact_Sales_Orders[[#This Row],[Quantity_Sold]]</f>
        <v>1104384</v>
      </c>
      <c r="I612" s="3">
        <f>_xlfn.XLOOKUP(Fact_Sales_Orders[[#This Row],[Product_ID]], Dim_Supply_Chain[Product_ID], Dim_Supply_Chain[Base_Shipping_Cost_USD], 2500)</f>
        <v>2109</v>
      </c>
      <c r="J612" s="2">
        <f>_xlfn.XLOOKUP(Fact_Sales_Orders[[#This Row],[Clean_Order_Date]], Dim_FX_Rates[Date], Dim_FX_Rates[Baseline_Rate], 1.05, -1)</f>
        <v>1.1677999999999999</v>
      </c>
      <c r="K612" s="2">
        <f>Fact_Sales_Orders[[#This Row],[Total_Base_COGS_EUR]] * Fact_Sales_Orders[[#This Row],[Order_FX_Rate]]</f>
        <v>1289699.6351999999</v>
      </c>
      <c r="L612" s="3">
        <f>Fact_Sales_Orders[[#This Row],[Base_Shipping_USD]] * Fact_Sales_Orders[[#This Row],[Quantity_Sold]]</f>
        <v>1516371</v>
      </c>
      <c r="M612" s="3">
        <f>Fact_Sales_Orders[[#This Row],[Base_Revenue_USD]] - Fact_Sales_Orders[[#This Row],[Total_COGS_USD]] - Fact_Sales_Orders[[#This Row],[Total_Freight_USD]]</f>
        <v>841821.19480000017</v>
      </c>
      <c r="N612" s="6">
        <f>IFERROR(Fact_Sales_Orders[[#This Row],[Net_Profit_USD]] / Fact_Sales_Orders[[#This Row],[Base_Revenue_USD]], 0)</f>
        <v>0.23076923166331939</v>
      </c>
    </row>
    <row r="613" spans="1:14" x14ac:dyDescent="0.3">
      <c r="A613" t="s">
        <v>651</v>
      </c>
      <c r="B613" s="1">
        <v>45885</v>
      </c>
      <c r="C613" s="4" t="s">
        <v>16</v>
      </c>
      <c r="D613" t="s">
        <v>56</v>
      </c>
      <c r="E613" s="3">
        <v>39</v>
      </c>
      <c r="F613" s="3">
        <v>154793.85999999999</v>
      </c>
      <c r="G613" s="3">
        <f>_xlfn.XLOOKUP(
D613,
Dim_Products_COGS[Product_ID],
Dim_Products_COGS[Base_COGS_EUR],
0
)</f>
        <v>897</v>
      </c>
      <c r="H613" s="3">
        <f>Fact_Sales_Orders[[#This Row],[Unit_COGS_EUR]] * Fact_Sales_Orders[[#This Row],[Quantity_Sold]]</f>
        <v>34983</v>
      </c>
      <c r="I613" s="3">
        <f>_xlfn.XLOOKUP(Fact_Sales_Orders[[#This Row],[Product_ID]], Dim_Supply_Chain[Product_ID], Dim_Supply_Chain[Base_Shipping_Cost_USD], 2500)</f>
        <v>2109</v>
      </c>
      <c r="J613" s="2">
        <f>_xlfn.XLOOKUP(Fact_Sales_Orders[[#This Row],[Clean_Order_Date]], Dim_FX_Rates[Date], Dim_FX_Rates[Baseline_Rate], 1.05, -1)</f>
        <v>1.1606000000000001</v>
      </c>
      <c r="K613" s="2">
        <f>Fact_Sales_Orders[[#This Row],[Total_Base_COGS_EUR]] * Fact_Sales_Orders[[#This Row],[Order_FX_Rate]]</f>
        <v>40601.269800000002</v>
      </c>
      <c r="L613" s="3">
        <f>Fact_Sales_Orders[[#This Row],[Base_Shipping_USD]] * Fact_Sales_Orders[[#This Row],[Quantity_Sold]]</f>
        <v>82251</v>
      </c>
      <c r="M613" s="3">
        <f>Fact_Sales_Orders[[#This Row],[Base_Revenue_USD]] - Fact_Sales_Orders[[#This Row],[Total_COGS_USD]] - Fact_Sales_Orders[[#This Row],[Total_Freight_USD]]</f>
        <v>31941.590199999977</v>
      </c>
      <c r="N613" s="6">
        <f>IFERROR(Fact_Sales_Orders[[#This Row],[Net_Profit_USD]] / Fact_Sales_Orders[[#This Row],[Base_Revenue_USD]], 0)</f>
        <v>0.20634920661581785</v>
      </c>
    </row>
    <row r="614" spans="1:14" x14ac:dyDescent="0.3">
      <c r="A614" t="s">
        <v>652</v>
      </c>
      <c r="B614" s="1">
        <v>45788</v>
      </c>
      <c r="C614" s="4" t="s">
        <v>16</v>
      </c>
      <c r="D614" t="s">
        <v>86</v>
      </c>
      <c r="E614" s="3">
        <v>19</v>
      </c>
      <c r="F614" s="3">
        <v>246831.8</v>
      </c>
      <c r="G614" s="3">
        <f>_xlfn.XLOOKUP(
D614,
Dim_Products_COGS[Product_ID],
Dim_Products_COGS[Base_COGS_EUR],
0
)</f>
        <v>4978</v>
      </c>
      <c r="H614" s="3">
        <f>Fact_Sales_Orders[[#This Row],[Unit_COGS_EUR]] * Fact_Sales_Orders[[#This Row],[Quantity_Sold]]</f>
        <v>94582</v>
      </c>
      <c r="I614" s="3">
        <f>_xlfn.XLOOKUP(Fact_Sales_Orders[[#This Row],[Product_ID]], Dim_Supply_Chain[Product_ID], Dim_Supply_Chain[Base_Shipping_Cost_USD], 2500)</f>
        <v>2640</v>
      </c>
      <c r="J614" s="2">
        <f>_xlfn.XLOOKUP(Fact_Sales_Orders[[#This Row],[Clean_Order_Date]], Dim_FX_Rates[Date], Dim_FX_Rates[Baseline_Rate], 1.05, -1)</f>
        <v>1.0676000000000001</v>
      </c>
      <c r="K614" s="2">
        <f>Fact_Sales_Orders[[#This Row],[Total_Base_COGS_EUR]] * Fact_Sales_Orders[[#This Row],[Order_FX_Rate]]</f>
        <v>100975.74320000001</v>
      </c>
      <c r="L614" s="3">
        <f>Fact_Sales_Orders[[#This Row],[Base_Shipping_USD]] * Fact_Sales_Orders[[#This Row],[Quantity_Sold]]</f>
        <v>50160</v>
      </c>
      <c r="M614" s="3">
        <f>Fact_Sales_Orders[[#This Row],[Base_Revenue_USD]] - Fact_Sales_Orders[[#This Row],[Total_COGS_USD]] - Fact_Sales_Orders[[#This Row],[Total_Freight_USD]]</f>
        <v>95696.056799999962</v>
      </c>
      <c r="N614" s="6">
        <f>IFERROR(Fact_Sales_Orders[[#This Row],[Net_Profit_USD]] / Fact_Sales_Orders[[#This Row],[Base_Revenue_USD]], 0)</f>
        <v>0.38769743930887335</v>
      </c>
    </row>
    <row r="615" spans="1:14" x14ac:dyDescent="0.3">
      <c r="A615" t="s">
        <v>653</v>
      </c>
      <c r="B615" s="1">
        <v>45811</v>
      </c>
      <c r="C615" s="4" t="s">
        <v>16</v>
      </c>
      <c r="D615" t="s">
        <v>51</v>
      </c>
      <c r="E615" s="3">
        <v>875</v>
      </c>
      <c r="F615" s="3">
        <v>9291580.9499999993</v>
      </c>
      <c r="G615" s="3">
        <f>_xlfn.XLOOKUP(
D615,
Dim_Products_COGS[Product_ID],
Dim_Products_COGS[Base_COGS_EUR],
0
)</f>
        <v>4717</v>
      </c>
      <c r="H615" s="3">
        <f>Fact_Sales_Orders[[#This Row],[Unit_COGS_EUR]] * Fact_Sales_Orders[[#This Row],[Quantity_Sold]]</f>
        <v>4127375</v>
      </c>
      <c r="I615" s="3">
        <f>_xlfn.XLOOKUP(Fact_Sales_Orders[[#This Row],[Product_ID]], Dim_Supply_Chain[Product_ID], Dim_Supply_Chain[Base_Shipping_Cost_USD], 2500)</f>
        <v>1088</v>
      </c>
      <c r="J615" s="2">
        <f>_xlfn.XLOOKUP(Fact_Sales_Orders[[#This Row],[Clean_Order_Date]], Dim_FX_Rates[Date], Dim_FX_Rates[Baseline_Rate], 1.05, -1)</f>
        <v>1.2329000000000001</v>
      </c>
      <c r="K615" s="2">
        <f>Fact_Sales_Orders[[#This Row],[Total_Base_COGS_EUR]] * Fact_Sales_Orders[[#This Row],[Order_FX_Rate]]</f>
        <v>5088640.6375000002</v>
      </c>
      <c r="L615" s="3">
        <f>Fact_Sales_Orders[[#This Row],[Base_Shipping_USD]] * Fact_Sales_Orders[[#This Row],[Quantity_Sold]]</f>
        <v>952000</v>
      </c>
      <c r="M615" s="3">
        <f>Fact_Sales_Orders[[#This Row],[Base_Revenue_USD]] - Fact_Sales_Orders[[#This Row],[Total_COGS_USD]] - Fact_Sales_Orders[[#This Row],[Total_Freight_USD]]</f>
        <v>3250940.3124999991</v>
      </c>
      <c r="N615" s="6">
        <f>IFERROR(Fact_Sales_Orders[[#This Row],[Net_Profit_USD]] / Fact_Sales_Orders[[#This Row],[Base_Revenue_USD]], 0)</f>
        <v>0.34988021198911251</v>
      </c>
    </row>
    <row r="616" spans="1:14" x14ac:dyDescent="0.3">
      <c r="A616" t="s">
        <v>654</v>
      </c>
      <c r="B616" s="1">
        <v>46123</v>
      </c>
      <c r="C616" s="4" t="s">
        <v>16</v>
      </c>
      <c r="D616" t="s">
        <v>21</v>
      </c>
      <c r="E616" s="3">
        <v>435</v>
      </c>
      <c r="F616" s="3">
        <v>1850020.96</v>
      </c>
      <c r="G616" s="3">
        <f>_xlfn.XLOOKUP(
D616,
Dim_Products_COGS[Product_ID],
Dim_Products_COGS[Base_COGS_EUR],
0
)</f>
        <v>545</v>
      </c>
      <c r="H616" s="3">
        <f>Fact_Sales_Orders[[#This Row],[Unit_COGS_EUR]] * Fact_Sales_Orders[[#This Row],[Quantity_Sold]]</f>
        <v>237075</v>
      </c>
      <c r="I616" s="3">
        <f>_xlfn.XLOOKUP(Fact_Sales_Orders[[#This Row],[Product_ID]], Dim_Supply_Chain[Product_ID], Dim_Supply_Chain[Base_Shipping_Cost_USD], 2500)</f>
        <v>2109</v>
      </c>
      <c r="J616" s="2">
        <f>_xlfn.XLOOKUP(Fact_Sales_Orders[[#This Row],[Clean_Order_Date]], Dim_FX_Rates[Date], Dim_FX_Rates[Baseline_Rate], 1.05, -1)</f>
        <v>1.1975</v>
      </c>
      <c r="K616" s="2">
        <f>Fact_Sales_Orders[[#This Row],[Total_Base_COGS_EUR]] * Fact_Sales_Orders[[#This Row],[Order_FX_Rate]]</f>
        <v>283897.3125</v>
      </c>
      <c r="L616" s="3">
        <f>Fact_Sales_Orders[[#This Row],[Base_Shipping_USD]] * Fact_Sales_Orders[[#This Row],[Quantity_Sold]]</f>
        <v>917415</v>
      </c>
      <c r="M616" s="3">
        <f>Fact_Sales_Orders[[#This Row],[Base_Revenue_USD]] - Fact_Sales_Orders[[#This Row],[Total_COGS_USD]] - Fact_Sales_Orders[[#This Row],[Total_Freight_USD]]</f>
        <v>648708.64749999996</v>
      </c>
      <c r="N616" s="6">
        <f>IFERROR(Fact_Sales_Orders[[#This Row],[Net_Profit_USD]] / Fact_Sales_Orders[[#This Row],[Base_Revenue_USD]], 0)</f>
        <v>0.35064935021060517</v>
      </c>
    </row>
    <row r="617" spans="1:14" x14ac:dyDescent="0.3">
      <c r="A617" t="s">
        <v>655</v>
      </c>
      <c r="B617" s="1">
        <v>46106</v>
      </c>
      <c r="C617" s="4" t="s">
        <v>16</v>
      </c>
      <c r="D617" t="s">
        <v>76</v>
      </c>
      <c r="E617" s="3">
        <v>178</v>
      </c>
      <c r="F617" s="3">
        <v>874425.5</v>
      </c>
      <c r="G617" s="3">
        <f>_xlfn.XLOOKUP(
D617,
Dim_Products_COGS[Product_ID],
Dim_Products_COGS[Base_COGS_EUR],
0
)</f>
        <v>1289</v>
      </c>
      <c r="H617" s="3">
        <f>Fact_Sales_Orders[[#This Row],[Unit_COGS_EUR]] * Fact_Sales_Orders[[#This Row],[Quantity_Sold]]</f>
        <v>229442</v>
      </c>
      <c r="I617" s="3">
        <f>_xlfn.XLOOKUP(Fact_Sales_Orders[[#This Row],[Product_ID]], Dim_Supply_Chain[Product_ID], Dim_Supply_Chain[Base_Shipping_Cost_USD], 2500)</f>
        <v>2109</v>
      </c>
      <c r="J617" s="2">
        <f>_xlfn.XLOOKUP(Fact_Sales_Orders[[#This Row],[Clean_Order_Date]], Dim_FX_Rates[Date], Dim_FX_Rates[Baseline_Rate], 1.05, -1)</f>
        <v>1.4622999999999999</v>
      </c>
      <c r="K617" s="2">
        <f>Fact_Sales_Orders[[#This Row],[Total_Base_COGS_EUR]] * Fact_Sales_Orders[[#This Row],[Order_FX_Rate]]</f>
        <v>335513.03659999999</v>
      </c>
      <c r="L617" s="3">
        <f>Fact_Sales_Orders[[#This Row],[Base_Shipping_USD]] * Fact_Sales_Orders[[#This Row],[Quantity_Sold]]</f>
        <v>375402</v>
      </c>
      <c r="M617" s="3">
        <f>Fact_Sales_Orders[[#This Row],[Base_Revenue_USD]] - Fact_Sales_Orders[[#This Row],[Total_COGS_USD]] - Fact_Sales_Orders[[#This Row],[Total_Freight_USD]]</f>
        <v>163510.46340000001</v>
      </c>
      <c r="N617" s="6">
        <f>IFERROR(Fact_Sales_Orders[[#This Row],[Net_Profit_USD]] / Fact_Sales_Orders[[#This Row],[Base_Revenue_USD]], 0)</f>
        <v>0.18699187455077648</v>
      </c>
    </row>
    <row r="618" spans="1:14" x14ac:dyDescent="0.3">
      <c r="A618" t="s">
        <v>656</v>
      </c>
      <c r="B618" s="1">
        <v>46070</v>
      </c>
      <c r="C618" s="4" t="s">
        <v>16</v>
      </c>
      <c r="D618" t="s">
        <v>92</v>
      </c>
      <c r="E618" s="3">
        <v>127</v>
      </c>
      <c r="F618" s="3">
        <v>1500482.69</v>
      </c>
      <c r="G618" s="3">
        <f>_xlfn.XLOOKUP(
D618,
Dim_Products_COGS[Product_ID],
Dim_Products_COGS[Base_COGS_EUR],
0
)</f>
        <v>3211</v>
      </c>
      <c r="H618" s="3">
        <f>Fact_Sales_Orders[[#This Row],[Unit_COGS_EUR]] * Fact_Sales_Orders[[#This Row],[Quantity_Sold]]</f>
        <v>407797</v>
      </c>
      <c r="I618" s="3">
        <f>_xlfn.XLOOKUP(Fact_Sales_Orders[[#This Row],[Product_ID]], Dim_Supply_Chain[Product_ID], Dim_Supply_Chain[Base_Shipping_Cost_USD], 2500)</f>
        <v>2109</v>
      </c>
      <c r="J618" s="2">
        <f>_xlfn.XLOOKUP(Fact_Sales_Orders[[#This Row],[Clean_Order_Date]], Dim_FX_Rates[Date], Dim_FX_Rates[Baseline_Rate], 1.05, -1)</f>
        <v>1.4219999999999999</v>
      </c>
      <c r="K618" s="2">
        <f>Fact_Sales_Orders[[#This Row],[Total_Base_COGS_EUR]] * Fact_Sales_Orders[[#This Row],[Order_FX_Rate]]</f>
        <v>579887.33399999992</v>
      </c>
      <c r="L618" s="3">
        <f>Fact_Sales_Orders[[#This Row],[Base_Shipping_USD]] * Fact_Sales_Orders[[#This Row],[Quantity_Sold]]</f>
        <v>267843</v>
      </c>
      <c r="M618" s="3">
        <f>Fact_Sales_Orders[[#This Row],[Base_Revenue_USD]] - Fact_Sales_Orders[[#This Row],[Total_COGS_USD]] - Fact_Sales_Orders[[#This Row],[Total_Freight_USD]]</f>
        <v>652752.35600000003</v>
      </c>
      <c r="N618" s="6">
        <f>IFERROR(Fact_Sales_Orders[[#This Row],[Net_Profit_USD]] / Fact_Sales_Orders[[#This Row],[Base_Revenue_USD]], 0)</f>
        <v>0.43502824814326918</v>
      </c>
    </row>
    <row r="619" spans="1:14" x14ac:dyDescent="0.3">
      <c r="A619" t="s">
        <v>657</v>
      </c>
      <c r="B619" s="1">
        <v>45708</v>
      </c>
      <c r="C619" s="4" t="s">
        <v>16</v>
      </c>
      <c r="D619" t="s">
        <v>11</v>
      </c>
      <c r="E619" s="3">
        <v>417</v>
      </c>
      <c r="F619" s="3">
        <v>3021495.56</v>
      </c>
      <c r="G619" s="3">
        <f>_xlfn.XLOOKUP(
D619,
Dim_Products_COGS[Product_ID],
Dim_Products_COGS[Base_COGS_EUR],
0
)</f>
        <v>2418</v>
      </c>
      <c r="H619" s="3">
        <f>Fact_Sales_Orders[[#This Row],[Unit_COGS_EUR]] * Fact_Sales_Orders[[#This Row],[Quantity_Sold]]</f>
        <v>1008306</v>
      </c>
      <c r="I619" s="3">
        <f>_xlfn.XLOOKUP(Fact_Sales_Orders[[#This Row],[Product_ID]], Dim_Supply_Chain[Product_ID], Dim_Supply_Chain[Base_Shipping_Cost_USD], 2500)</f>
        <v>2109</v>
      </c>
      <c r="J619" s="2">
        <f>_xlfn.XLOOKUP(Fact_Sales_Orders[[#This Row],[Clean_Order_Date]], Dim_FX_Rates[Date], Dim_FX_Rates[Baseline_Rate], 1.05, -1)</f>
        <v>0.96619999999999995</v>
      </c>
      <c r="K619" s="2">
        <f>Fact_Sales_Orders[[#This Row],[Total_Base_COGS_EUR]] * Fact_Sales_Orders[[#This Row],[Order_FX_Rate]]</f>
        <v>974225.25719999999</v>
      </c>
      <c r="L619" s="3">
        <f>Fact_Sales_Orders[[#This Row],[Base_Shipping_USD]] * Fact_Sales_Orders[[#This Row],[Quantity_Sold]]</f>
        <v>879453</v>
      </c>
      <c r="M619" s="3">
        <f>Fact_Sales_Orders[[#This Row],[Base_Revenue_USD]] - Fact_Sales_Orders[[#This Row],[Total_COGS_USD]] - Fact_Sales_Orders[[#This Row],[Total_Freight_USD]]</f>
        <v>1167817.3028000002</v>
      </c>
      <c r="N619" s="6">
        <f>IFERROR(Fact_Sales_Orders[[#This Row],[Net_Profit_USD]] / Fact_Sales_Orders[[#This Row],[Base_Revenue_USD]], 0)</f>
        <v>0.38650306763978837</v>
      </c>
    </row>
    <row r="620" spans="1:14" x14ac:dyDescent="0.3">
      <c r="A620" t="s">
        <v>658</v>
      </c>
      <c r="B620" s="1">
        <v>45668</v>
      </c>
      <c r="C620" s="4" t="s">
        <v>16</v>
      </c>
      <c r="D620" t="s">
        <v>19</v>
      </c>
      <c r="E620" s="3">
        <v>138</v>
      </c>
      <c r="F620" s="3">
        <v>475020.15</v>
      </c>
      <c r="G620" s="3">
        <f>_xlfn.XLOOKUP(
D620,
Dim_Products_COGS[Product_ID],
Dim_Products_COGS[Base_COGS_EUR],
0
)</f>
        <v>374</v>
      </c>
      <c r="H620" s="3">
        <f>Fact_Sales_Orders[[#This Row],[Unit_COGS_EUR]] * Fact_Sales_Orders[[#This Row],[Quantity_Sold]]</f>
        <v>51612</v>
      </c>
      <c r="I620" s="3">
        <f>_xlfn.XLOOKUP(Fact_Sales_Orders[[#This Row],[Product_ID]], Dim_Supply_Chain[Product_ID], Dim_Supply_Chain[Base_Shipping_Cost_USD], 2500)</f>
        <v>1165</v>
      </c>
      <c r="J620" s="2">
        <f>_xlfn.XLOOKUP(Fact_Sales_Orders[[#This Row],[Clean_Order_Date]], Dim_FX_Rates[Date], Dim_FX_Rates[Baseline_Rate], 1.05, -1)</f>
        <v>0.79710000000000003</v>
      </c>
      <c r="K620" s="2">
        <f>Fact_Sales_Orders[[#This Row],[Total_Base_COGS_EUR]] * Fact_Sales_Orders[[#This Row],[Order_FX_Rate]]</f>
        <v>41139.925200000005</v>
      </c>
      <c r="L620" s="3">
        <f>Fact_Sales_Orders[[#This Row],[Base_Shipping_USD]] * Fact_Sales_Orders[[#This Row],[Quantity_Sold]]</f>
        <v>160770</v>
      </c>
      <c r="M620" s="3">
        <f>Fact_Sales_Orders[[#This Row],[Base_Revenue_USD]] - Fact_Sales_Orders[[#This Row],[Total_COGS_USD]] - Fact_Sales_Orders[[#This Row],[Total_Freight_USD]]</f>
        <v>273110.22480000003</v>
      </c>
      <c r="N620" s="6">
        <f>IFERROR(Fact_Sales_Orders[[#This Row],[Net_Profit_USD]] / Fact_Sales_Orders[[#This Row],[Base_Revenue_USD]], 0)</f>
        <v>0.57494450456470114</v>
      </c>
    </row>
    <row r="621" spans="1:14" x14ac:dyDescent="0.3">
      <c r="A621" t="s">
        <v>659</v>
      </c>
      <c r="B621" s="1">
        <v>46030</v>
      </c>
      <c r="C621" s="4" t="s">
        <v>16</v>
      </c>
      <c r="D621" t="s">
        <v>51</v>
      </c>
      <c r="E621" s="3">
        <v>668</v>
      </c>
      <c r="F621" s="3">
        <v>9061417.8499999996</v>
      </c>
      <c r="G621" s="3">
        <f>_xlfn.XLOOKUP(
D621,
Dim_Products_COGS[Product_ID],
Dim_Products_COGS[Base_COGS_EUR],
0
)</f>
        <v>4717</v>
      </c>
      <c r="H621" s="3">
        <f>Fact_Sales_Orders[[#This Row],[Unit_COGS_EUR]] * Fact_Sales_Orders[[#This Row],[Quantity_Sold]]</f>
        <v>3150956</v>
      </c>
      <c r="I621" s="3">
        <f>_xlfn.XLOOKUP(Fact_Sales_Orders[[#This Row],[Product_ID]], Dim_Supply_Chain[Product_ID], Dim_Supply_Chain[Base_Shipping_Cost_USD], 2500)</f>
        <v>1088</v>
      </c>
      <c r="J621" s="2">
        <f>_xlfn.XLOOKUP(Fact_Sales_Orders[[#This Row],[Clean_Order_Date]], Dim_FX_Rates[Date], Dim_FX_Rates[Baseline_Rate], 1.05, -1)</f>
        <v>1.373</v>
      </c>
      <c r="K621" s="2">
        <f>Fact_Sales_Orders[[#This Row],[Total_Base_COGS_EUR]] * Fact_Sales_Orders[[#This Row],[Order_FX_Rate]]</f>
        <v>4326262.5880000005</v>
      </c>
      <c r="L621" s="3">
        <f>Fact_Sales_Orders[[#This Row],[Base_Shipping_USD]] * Fact_Sales_Orders[[#This Row],[Quantity_Sold]]</f>
        <v>726784</v>
      </c>
      <c r="M621" s="3">
        <f>Fact_Sales_Orders[[#This Row],[Base_Revenue_USD]] - Fact_Sales_Orders[[#This Row],[Total_COGS_USD]] - Fact_Sales_Orders[[#This Row],[Total_Freight_USD]]</f>
        <v>4008371.2619999992</v>
      </c>
      <c r="N621" s="6">
        <f>IFERROR(Fact_Sales_Orders[[#This Row],[Net_Profit_USD]] / Fact_Sales_Orders[[#This Row],[Base_Revenue_USD]], 0)</f>
        <v>0.44235585736728822</v>
      </c>
    </row>
    <row r="622" spans="1:14" x14ac:dyDescent="0.3">
      <c r="A622" t="s">
        <v>660</v>
      </c>
      <c r="B622" s="1">
        <v>45982</v>
      </c>
      <c r="C622" s="4" t="s">
        <v>16</v>
      </c>
      <c r="D622" t="s">
        <v>17</v>
      </c>
      <c r="E622" s="3">
        <v>621</v>
      </c>
      <c r="F622" s="3">
        <v>8157168.75</v>
      </c>
      <c r="G622" s="3">
        <f>_xlfn.XLOOKUP(
D622,
Dim_Products_COGS[Product_ID],
Dim_Products_COGS[Base_COGS_EUR],
0
)</f>
        <v>4299</v>
      </c>
      <c r="H622" s="3">
        <f>Fact_Sales_Orders[[#This Row],[Unit_COGS_EUR]] * Fact_Sales_Orders[[#This Row],[Quantity_Sold]]</f>
        <v>2669679</v>
      </c>
      <c r="I622" s="3">
        <f>_xlfn.XLOOKUP(Fact_Sales_Orders[[#This Row],[Product_ID]], Dim_Supply_Chain[Product_ID], Dim_Supply_Chain[Base_Shipping_Cost_USD], 2500)</f>
        <v>2109</v>
      </c>
      <c r="J622" s="2">
        <f>_xlfn.XLOOKUP(Fact_Sales_Orders[[#This Row],[Clean_Order_Date]], Dim_FX_Rates[Date], Dim_FX_Rates[Baseline_Rate], 1.05, -1)</f>
        <v>1.4191</v>
      </c>
      <c r="K622" s="2">
        <f>Fact_Sales_Orders[[#This Row],[Total_Base_COGS_EUR]] * Fact_Sales_Orders[[#This Row],[Order_FX_Rate]]</f>
        <v>3788541.4689000002</v>
      </c>
      <c r="L622" s="3">
        <f>Fact_Sales_Orders[[#This Row],[Base_Shipping_USD]] * Fact_Sales_Orders[[#This Row],[Quantity_Sold]]</f>
        <v>1309689</v>
      </c>
      <c r="M622" s="3">
        <f>Fact_Sales_Orders[[#This Row],[Base_Revenue_USD]] - Fact_Sales_Orders[[#This Row],[Total_COGS_USD]] - Fact_Sales_Orders[[#This Row],[Total_Freight_USD]]</f>
        <v>3058938.2810999993</v>
      </c>
      <c r="N622" s="6">
        <f>IFERROR(Fact_Sales_Orders[[#This Row],[Net_Profit_USD]] / Fact_Sales_Orders[[#This Row],[Base_Revenue_USD]], 0)</f>
        <v>0.37499999998161121</v>
      </c>
    </row>
    <row r="623" spans="1:14" x14ac:dyDescent="0.3">
      <c r="A623" t="s">
        <v>661</v>
      </c>
      <c r="B623" s="1">
        <v>45998</v>
      </c>
      <c r="C623" s="4" t="s">
        <v>16</v>
      </c>
      <c r="D623" t="s">
        <v>63</v>
      </c>
      <c r="E623" s="3">
        <v>713</v>
      </c>
      <c r="F623" s="3">
        <v>5120114.47</v>
      </c>
      <c r="G623" s="3">
        <f>_xlfn.XLOOKUP(
D623,
Dim_Products_COGS[Product_ID],
Dim_Products_COGS[Base_COGS_EUR],
0
)</f>
        <v>3822</v>
      </c>
      <c r="H623" s="3">
        <f>Fact_Sales_Orders[[#This Row],[Unit_COGS_EUR]] * Fact_Sales_Orders[[#This Row],[Quantity_Sold]]</f>
        <v>2725086</v>
      </c>
      <c r="I623" s="3">
        <f>_xlfn.XLOOKUP(Fact_Sales_Orders[[#This Row],[Product_ID]], Dim_Supply_Chain[Product_ID], Dim_Supply_Chain[Base_Shipping_Cost_USD], 2500)</f>
        <v>2109</v>
      </c>
      <c r="J623" s="2">
        <f>_xlfn.XLOOKUP(Fact_Sales_Orders[[#This Row],[Clean_Order_Date]], Dim_FX_Rates[Date], Dim_FX_Rates[Baseline_Rate], 1.05, -1)</f>
        <v>0.73509999999999998</v>
      </c>
      <c r="K623" s="2">
        <f>Fact_Sales_Orders[[#This Row],[Total_Base_COGS_EUR]] * Fact_Sales_Orders[[#This Row],[Order_FX_Rate]]</f>
        <v>2003210.7186</v>
      </c>
      <c r="L623" s="3">
        <f>Fact_Sales_Orders[[#This Row],[Base_Shipping_USD]] * Fact_Sales_Orders[[#This Row],[Quantity_Sold]]</f>
        <v>1503717</v>
      </c>
      <c r="M623" s="3">
        <f>Fact_Sales_Orders[[#This Row],[Base_Revenue_USD]] - Fact_Sales_Orders[[#This Row],[Total_COGS_USD]] - Fact_Sales_Orders[[#This Row],[Total_Freight_USD]]</f>
        <v>1613186.7513999995</v>
      </c>
      <c r="N623" s="6">
        <f>IFERROR(Fact_Sales_Orders[[#This Row],[Net_Profit_USD]] / Fact_Sales_Orders[[#This Row],[Base_Revenue_USD]], 0)</f>
        <v>0.31506849326358899</v>
      </c>
    </row>
    <row r="624" spans="1:14" x14ac:dyDescent="0.3">
      <c r="A624" t="s">
        <v>662</v>
      </c>
      <c r="B624" s="1">
        <v>46102</v>
      </c>
      <c r="C624" s="4" t="s">
        <v>16</v>
      </c>
      <c r="D624" t="s">
        <v>31</v>
      </c>
      <c r="E624" s="3">
        <v>329</v>
      </c>
      <c r="F624" s="3">
        <v>1617165.11</v>
      </c>
      <c r="G624" s="3">
        <f>_xlfn.XLOOKUP(
D624,
Dim_Products_COGS[Product_ID],
Dim_Products_COGS[Base_COGS_EUR],
0
)</f>
        <v>1536</v>
      </c>
      <c r="H624" s="3">
        <f>Fact_Sales_Orders[[#This Row],[Unit_COGS_EUR]] * Fact_Sales_Orders[[#This Row],[Quantity_Sold]]</f>
        <v>505344</v>
      </c>
      <c r="I624" s="3">
        <f>_xlfn.XLOOKUP(Fact_Sales_Orders[[#This Row],[Product_ID]], Dim_Supply_Chain[Product_ID], Dim_Supply_Chain[Base_Shipping_Cost_USD], 2500)</f>
        <v>2109</v>
      </c>
      <c r="J624" s="2">
        <f>_xlfn.XLOOKUP(Fact_Sales_Orders[[#This Row],[Clean_Order_Date]], Dim_FX_Rates[Date], Dim_FX_Rates[Baseline_Rate], 1.05, -1)</f>
        <v>0.73229999999999995</v>
      </c>
      <c r="K624" s="2">
        <f>Fact_Sales_Orders[[#This Row],[Total_Base_COGS_EUR]] * Fact_Sales_Orders[[#This Row],[Order_FX_Rate]]</f>
        <v>370063.41119999997</v>
      </c>
      <c r="L624" s="3">
        <f>Fact_Sales_Orders[[#This Row],[Base_Shipping_USD]] * Fact_Sales_Orders[[#This Row],[Quantity_Sold]]</f>
        <v>693861</v>
      </c>
      <c r="M624" s="3">
        <f>Fact_Sales_Orders[[#This Row],[Base_Revenue_USD]] - Fact_Sales_Orders[[#This Row],[Total_COGS_USD]] - Fact_Sales_Orders[[#This Row],[Total_Freight_USD]]</f>
        <v>553240.69880000013</v>
      </c>
      <c r="N624" s="6">
        <f>IFERROR(Fact_Sales_Orders[[#This Row],[Net_Profit_USD]] / Fact_Sales_Orders[[#This Row],[Base_Revenue_USD]], 0)</f>
        <v>0.34210526518222995</v>
      </c>
    </row>
    <row r="625" spans="1:14" x14ac:dyDescent="0.3">
      <c r="A625" t="s">
        <v>663</v>
      </c>
      <c r="B625" s="1">
        <v>46090</v>
      </c>
      <c r="C625" s="4" t="s">
        <v>16</v>
      </c>
      <c r="D625" t="s">
        <v>27</v>
      </c>
      <c r="E625" s="3">
        <v>790</v>
      </c>
      <c r="F625" s="3">
        <v>7809790.8099999996</v>
      </c>
      <c r="G625" s="3">
        <f>_xlfn.XLOOKUP(
D625,
Dim_Products_COGS[Product_ID],
Dim_Products_COGS[Base_COGS_EUR],
0
)</f>
        <v>3506</v>
      </c>
      <c r="H625" s="3">
        <f>Fact_Sales_Orders[[#This Row],[Unit_COGS_EUR]] * Fact_Sales_Orders[[#This Row],[Quantity_Sold]]</f>
        <v>2769740</v>
      </c>
      <c r="I625" s="3">
        <f>_xlfn.XLOOKUP(Fact_Sales_Orders[[#This Row],[Product_ID]], Dim_Supply_Chain[Product_ID], Dim_Supply_Chain[Base_Shipping_Cost_USD], 2500)</f>
        <v>2109</v>
      </c>
      <c r="J625" s="2">
        <f>_xlfn.XLOOKUP(Fact_Sales_Orders[[#This Row],[Clean_Order_Date]], Dim_FX_Rates[Date], Dim_FX_Rates[Baseline_Rate], 1.05, -1)</f>
        <v>1.2658</v>
      </c>
      <c r="K625" s="2">
        <f>Fact_Sales_Orders[[#This Row],[Total_Base_COGS_EUR]] * Fact_Sales_Orders[[#This Row],[Order_FX_Rate]]</f>
        <v>3505936.892</v>
      </c>
      <c r="L625" s="3">
        <f>Fact_Sales_Orders[[#This Row],[Base_Shipping_USD]] * Fact_Sales_Orders[[#This Row],[Quantity_Sold]]</f>
        <v>1666110</v>
      </c>
      <c r="M625" s="3">
        <f>Fact_Sales_Orders[[#This Row],[Base_Revenue_USD]] - Fact_Sales_Orders[[#This Row],[Total_COGS_USD]] - Fact_Sales_Orders[[#This Row],[Total_Freight_USD]]</f>
        <v>2637743.9179999996</v>
      </c>
      <c r="N625" s="6">
        <f>IFERROR(Fact_Sales_Orders[[#This Row],[Net_Profit_USD]] / Fact_Sales_Orders[[#This Row],[Base_Revenue_USD]], 0)</f>
        <v>0.33774834463203757</v>
      </c>
    </row>
    <row r="626" spans="1:14" x14ac:dyDescent="0.3">
      <c r="A626" t="s">
        <v>664</v>
      </c>
      <c r="B626" s="1">
        <v>45672</v>
      </c>
      <c r="C626" s="4" t="s">
        <v>16</v>
      </c>
      <c r="D626" t="s">
        <v>29</v>
      </c>
      <c r="E626" s="3">
        <v>790</v>
      </c>
      <c r="F626" s="3">
        <v>4410585.22</v>
      </c>
      <c r="G626" s="3">
        <f>_xlfn.XLOOKUP(
D626,
Dim_Products_COGS[Product_ID],
Dim_Products_COGS[Base_COGS_EUR],
0
)</f>
        <v>2418</v>
      </c>
      <c r="H626" s="3">
        <f>Fact_Sales_Orders[[#This Row],[Unit_COGS_EUR]] * Fact_Sales_Orders[[#This Row],[Quantity_Sold]]</f>
        <v>1910220</v>
      </c>
      <c r="I626" s="3">
        <f>_xlfn.XLOOKUP(Fact_Sales_Orders[[#This Row],[Product_ID]], Dim_Supply_Chain[Product_ID], Dim_Supply_Chain[Base_Shipping_Cost_USD], 2500)</f>
        <v>2109</v>
      </c>
      <c r="J626" s="2">
        <f>_xlfn.XLOOKUP(Fact_Sales_Orders[[#This Row],[Clean_Order_Date]], Dim_FX_Rates[Date], Dim_FX_Rates[Baseline_Rate], 1.05, -1)</f>
        <v>0.90390000000000004</v>
      </c>
      <c r="K626" s="2">
        <f>Fact_Sales_Orders[[#This Row],[Total_Base_COGS_EUR]] * Fact_Sales_Orders[[#This Row],[Order_FX_Rate]]</f>
        <v>1726647.858</v>
      </c>
      <c r="L626" s="3">
        <f>Fact_Sales_Orders[[#This Row],[Base_Shipping_USD]] * Fact_Sales_Orders[[#This Row],[Quantity_Sold]]</f>
        <v>1666110</v>
      </c>
      <c r="M626" s="3">
        <f>Fact_Sales_Orders[[#This Row],[Base_Revenue_USD]] - Fact_Sales_Orders[[#This Row],[Total_COGS_USD]] - Fact_Sales_Orders[[#This Row],[Total_Freight_USD]]</f>
        <v>1017827.3619999997</v>
      </c>
      <c r="N626" s="6">
        <f>IFERROR(Fact_Sales_Orders[[#This Row],[Net_Profit_USD]] / Fact_Sales_Orders[[#This Row],[Base_Revenue_USD]], 0)</f>
        <v>0.23076923157149648</v>
      </c>
    </row>
    <row r="627" spans="1:14" x14ac:dyDescent="0.3">
      <c r="A627" t="s">
        <v>665</v>
      </c>
      <c r="B627" s="1">
        <v>45872</v>
      </c>
      <c r="C627" s="4" t="s">
        <v>16</v>
      </c>
      <c r="D627" t="s">
        <v>61</v>
      </c>
      <c r="E627" s="3">
        <v>388</v>
      </c>
      <c r="F627" s="3">
        <v>3454320.86</v>
      </c>
      <c r="G627" s="3">
        <f>_xlfn.XLOOKUP(
D627,
Dim_Products_COGS[Product_ID],
Dim_Products_COGS[Base_COGS_EUR],
0
)</f>
        <v>2418</v>
      </c>
      <c r="H627" s="3">
        <f>Fact_Sales_Orders[[#This Row],[Unit_COGS_EUR]] * Fact_Sales_Orders[[#This Row],[Quantity_Sold]]</f>
        <v>938184</v>
      </c>
      <c r="I627" s="3">
        <f>_xlfn.XLOOKUP(Fact_Sales_Orders[[#This Row],[Product_ID]], Dim_Supply_Chain[Product_ID], Dim_Supply_Chain[Base_Shipping_Cost_USD], 2500)</f>
        <v>2109</v>
      </c>
      <c r="J627" s="2">
        <f>_xlfn.XLOOKUP(Fact_Sales_Orders[[#This Row],[Clean_Order_Date]], Dim_FX_Rates[Date], Dim_FX_Rates[Baseline_Rate], 1.05, -1)</f>
        <v>1.4147000000000001</v>
      </c>
      <c r="K627" s="2">
        <f>Fact_Sales_Orders[[#This Row],[Total_Base_COGS_EUR]] * Fact_Sales_Orders[[#This Row],[Order_FX_Rate]]</f>
        <v>1327248.9048000001</v>
      </c>
      <c r="L627" s="3">
        <f>Fact_Sales_Orders[[#This Row],[Base_Shipping_USD]] * Fact_Sales_Orders[[#This Row],[Quantity_Sold]]</f>
        <v>818292</v>
      </c>
      <c r="M627" s="3">
        <f>Fact_Sales_Orders[[#This Row],[Base_Revenue_USD]] - Fact_Sales_Orders[[#This Row],[Total_COGS_USD]] - Fact_Sales_Orders[[#This Row],[Total_Freight_USD]]</f>
        <v>1308779.9551999997</v>
      </c>
      <c r="N627" s="6">
        <f>IFERROR(Fact_Sales_Orders[[#This Row],[Net_Profit_USD]] / Fact_Sales_Orders[[#This Row],[Base_Revenue_USD]], 0)</f>
        <v>0.37888198816597479</v>
      </c>
    </row>
    <row r="628" spans="1:14" x14ac:dyDescent="0.3">
      <c r="A628" t="s">
        <v>666</v>
      </c>
      <c r="B628" s="1">
        <v>46003</v>
      </c>
      <c r="C628" s="4" t="s">
        <v>16</v>
      </c>
      <c r="D628" t="s">
        <v>51</v>
      </c>
      <c r="E628" s="3">
        <v>687</v>
      </c>
      <c r="F628" s="3">
        <v>8061300.5499999998</v>
      </c>
      <c r="G628" s="3">
        <f>_xlfn.XLOOKUP(
D628,
Dim_Products_COGS[Product_ID],
Dim_Products_COGS[Base_COGS_EUR],
0
)</f>
        <v>4717</v>
      </c>
      <c r="H628" s="3">
        <f>Fact_Sales_Orders[[#This Row],[Unit_COGS_EUR]] * Fact_Sales_Orders[[#This Row],[Quantity_Sold]]</f>
        <v>3240579</v>
      </c>
      <c r="I628" s="3">
        <f>_xlfn.XLOOKUP(Fact_Sales_Orders[[#This Row],[Product_ID]], Dim_Supply_Chain[Product_ID], Dim_Supply_Chain[Base_Shipping_Cost_USD], 2500)</f>
        <v>1088</v>
      </c>
      <c r="J628" s="2">
        <f>_xlfn.XLOOKUP(Fact_Sales_Orders[[#This Row],[Clean_Order_Date]], Dim_FX_Rates[Date], Dim_FX_Rates[Baseline_Rate], 1.05, -1)</f>
        <v>0.93489999999999995</v>
      </c>
      <c r="K628" s="2">
        <f>Fact_Sales_Orders[[#This Row],[Total_Base_COGS_EUR]] * Fact_Sales_Orders[[#This Row],[Order_FX_Rate]]</f>
        <v>3029617.3070999999</v>
      </c>
      <c r="L628" s="3">
        <f>Fact_Sales_Orders[[#This Row],[Base_Shipping_USD]] * Fact_Sales_Orders[[#This Row],[Quantity_Sold]]</f>
        <v>747456</v>
      </c>
      <c r="M628" s="3">
        <f>Fact_Sales_Orders[[#This Row],[Base_Revenue_USD]] - Fact_Sales_Orders[[#This Row],[Total_COGS_USD]] - Fact_Sales_Orders[[#This Row],[Total_Freight_USD]]</f>
        <v>4284227.2429</v>
      </c>
      <c r="N628" s="6">
        <f>IFERROR(Fact_Sales_Orders[[#This Row],[Net_Profit_USD]] / Fact_Sales_Orders[[#This Row],[Base_Revenue_USD]], 0)</f>
        <v>0.53145608656161569</v>
      </c>
    </row>
    <row r="629" spans="1:14" x14ac:dyDescent="0.3">
      <c r="A629" t="s">
        <v>667</v>
      </c>
      <c r="B629" s="1">
        <v>45884</v>
      </c>
      <c r="C629" s="4" t="s">
        <v>16</v>
      </c>
      <c r="D629" t="s">
        <v>58</v>
      </c>
      <c r="E629" s="3">
        <v>783</v>
      </c>
      <c r="F629" s="3">
        <v>5186346.01</v>
      </c>
      <c r="G629" s="3">
        <f>_xlfn.XLOOKUP(
D629,
Dim_Products_COGS[Product_ID],
Dim_Products_COGS[Base_COGS_EUR],
0
)</f>
        <v>2039</v>
      </c>
      <c r="H629" s="3">
        <f>Fact_Sales_Orders[[#This Row],[Unit_COGS_EUR]] * Fact_Sales_Orders[[#This Row],[Quantity_Sold]]</f>
        <v>1596537</v>
      </c>
      <c r="I629" s="3">
        <f>_xlfn.XLOOKUP(Fact_Sales_Orders[[#This Row],[Product_ID]], Dim_Supply_Chain[Product_ID], Dim_Supply_Chain[Base_Shipping_Cost_USD], 2500)</f>
        <v>2109</v>
      </c>
      <c r="J629" s="2">
        <f>_xlfn.XLOOKUP(Fact_Sales_Orders[[#This Row],[Clean_Order_Date]], Dim_FX_Rates[Date], Dim_FX_Rates[Baseline_Rate], 1.05, -1)</f>
        <v>1.1606000000000001</v>
      </c>
      <c r="K629" s="2">
        <f>Fact_Sales_Orders[[#This Row],[Total_Base_COGS_EUR]] * Fact_Sales_Orders[[#This Row],[Order_FX_Rate]]</f>
        <v>1852940.8422000001</v>
      </c>
      <c r="L629" s="3">
        <f>Fact_Sales_Orders[[#This Row],[Base_Shipping_USD]] * Fact_Sales_Orders[[#This Row],[Quantity_Sold]]</f>
        <v>1651347</v>
      </c>
      <c r="M629" s="3">
        <f>Fact_Sales_Orders[[#This Row],[Base_Revenue_USD]] - Fact_Sales_Orders[[#This Row],[Total_COGS_USD]] - Fact_Sales_Orders[[#This Row],[Total_Freight_USD]]</f>
        <v>1682058.1677999999</v>
      </c>
      <c r="N629" s="6">
        <f>IFERROR(Fact_Sales_Orders[[#This Row],[Net_Profit_USD]] / Fact_Sales_Orders[[#This Row],[Base_Revenue_USD]], 0)</f>
        <v>0.32432432478603562</v>
      </c>
    </row>
    <row r="630" spans="1:14" x14ac:dyDescent="0.3">
      <c r="A630" t="s">
        <v>668</v>
      </c>
      <c r="B630" s="1">
        <v>45878</v>
      </c>
      <c r="C630" s="4" t="s">
        <v>16</v>
      </c>
      <c r="D630" t="s">
        <v>86</v>
      </c>
      <c r="E630" s="3">
        <v>704</v>
      </c>
      <c r="F630" s="3">
        <v>9385939.6799999997</v>
      </c>
      <c r="G630" s="3">
        <f>_xlfn.XLOOKUP(
D630,
Dim_Products_COGS[Product_ID],
Dim_Products_COGS[Base_COGS_EUR],
0
)</f>
        <v>4978</v>
      </c>
      <c r="H630" s="3">
        <f>Fact_Sales_Orders[[#This Row],[Unit_COGS_EUR]] * Fact_Sales_Orders[[#This Row],[Quantity_Sold]]</f>
        <v>3504512</v>
      </c>
      <c r="I630" s="3">
        <f>_xlfn.XLOOKUP(Fact_Sales_Orders[[#This Row],[Product_ID]], Dim_Supply_Chain[Product_ID], Dim_Supply_Chain[Base_Shipping_Cost_USD], 2500)</f>
        <v>2640</v>
      </c>
      <c r="J630" s="2">
        <f>_xlfn.XLOOKUP(Fact_Sales_Orders[[#This Row],[Clean_Order_Date]], Dim_FX_Rates[Date], Dim_FX_Rates[Baseline_Rate], 1.05, -1)</f>
        <v>1.4758</v>
      </c>
      <c r="K630" s="2">
        <f>Fact_Sales_Orders[[#This Row],[Total_Base_COGS_EUR]] * Fact_Sales_Orders[[#This Row],[Order_FX_Rate]]</f>
        <v>5171958.8096000003</v>
      </c>
      <c r="L630" s="3">
        <f>Fact_Sales_Orders[[#This Row],[Base_Shipping_USD]] * Fact_Sales_Orders[[#This Row],[Quantity_Sold]]</f>
        <v>1858560</v>
      </c>
      <c r="M630" s="3">
        <f>Fact_Sales_Orders[[#This Row],[Base_Revenue_USD]] - Fact_Sales_Orders[[#This Row],[Total_COGS_USD]] - Fact_Sales_Orders[[#This Row],[Total_Freight_USD]]</f>
        <v>2355420.8703999994</v>
      </c>
      <c r="N630" s="6">
        <f>IFERROR(Fact_Sales_Orders[[#This Row],[Net_Profit_USD]] / Fact_Sales_Orders[[#This Row],[Base_Revenue_USD]], 0)</f>
        <v>0.25095205708801227</v>
      </c>
    </row>
    <row r="631" spans="1:14" x14ac:dyDescent="0.3">
      <c r="A631" t="s">
        <v>669</v>
      </c>
      <c r="B631" s="1">
        <v>45919</v>
      </c>
      <c r="C631" s="4" t="s">
        <v>16</v>
      </c>
      <c r="D631" t="s">
        <v>96</v>
      </c>
      <c r="E631" s="3">
        <v>754</v>
      </c>
      <c r="F631" s="3">
        <v>5256999.3600000003</v>
      </c>
      <c r="G631" s="3">
        <f>_xlfn.XLOOKUP(
D631,
Dim_Products_COGS[Product_ID],
Dim_Products_COGS[Base_COGS_EUR],
0
)</f>
        <v>2914</v>
      </c>
      <c r="H631" s="3">
        <f>Fact_Sales_Orders[[#This Row],[Unit_COGS_EUR]] * Fact_Sales_Orders[[#This Row],[Quantity_Sold]]</f>
        <v>2197156</v>
      </c>
      <c r="I631" s="3">
        <f>_xlfn.XLOOKUP(Fact_Sales_Orders[[#This Row],[Product_ID]], Dim_Supply_Chain[Product_ID], Dim_Supply_Chain[Base_Shipping_Cost_USD], 2500)</f>
        <v>2109</v>
      </c>
      <c r="J631" s="2">
        <f>_xlfn.XLOOKUP(Fact_Sales_Orders[[#This Row],[Clean_Order_Date]], Dim_FX_Rates[Date], Dim_FX_Rates[Baseline_Rate], 1.05, -1)</f>
        <v>0.89290000000000003</v>
      </c>
      <c r="K631" s="2">
        <f>Fact_Sales_Orders[[#This Row],[Total_Base_COGS_EUR]] * Fact_Sales_Orders[[#This Row],[Order_FX_Rate]]</f>
        <v>1961840.5924</v>
      </c>
      <c r="L631" s="3">
        <f>Fact_Sales_Orders[[#This Row],[Base_Shipping_USD]] * Fact_Sales_Orders[[#This Row],[Quantity_Sold]]</f>
        <v>1590186</v>
      </c>
      <c r="M631" s="3">
        <f>Fact_Sales_Orders[[#This Row],[Base_Revenue_USD]] - Fact_Sales_Orders[[#This Row],[Total_COGS_USD]] - Fact_Sales_Orders[[#This Row],[Total_Freight_USD]]</f>
        <v>1704972.7676000004</v>
      </c>
      <c r="N631" s="6">
        <f>IFERROR(Fact_Sales_Orders[[#This Row],[Net_Profit_USD]] / Fact_Sales_Orders[[#This Row],[Base_Revenue_USD]], 0)</f>
        <v>0.32432432474178585</v>
      </c>
    </row>
    <row r="632" spans="1:14" x14ac:dyDescent="0.3">
      <c r="A632" t="s">
        <v>670</v>
      </c>
      <c r="B632" s="1">
        <v>45983</v>
      </c>
      <c r="C632" s="4" t="s">
        <v>16</v>
      </c>
      <c r="D632" t="s">
        <v>88</v>
      </c>
      <c r="E632" s="3">
        <v>652</v>
      </c>
      <c r="F632" s="3">
        <v>5925452.9299999997</v>
      </c>
      <c r="G632" s="3">
        <f>_xlfn.XLOOKUP(
D632,
Dim_Products_COGS[Product_ID],
Dim_Products_COGS[Base_COGS_EUR],
0
)</f>
        <v>3776</v>
      </c>
      <c r="H632" s="3">
        <f>Fact_Sales_Orders[[#This Row],[Unit_COGS_EUR]] * Fact_Sales_Orders[[#This Row],[Quantity_Sold]]</f>
        <v>2461952</v>
      </c>
      <c r="I632" s="3">
        <f>_xlfn.XLOOKUP(Fact_Sales_Orders[[#This Row],[Product_ID]], Dim_Supply_Chain[Product_ID], Dim_Supply_Chain[Base_Shipping_Cost_USD], 2500)</f>
        <v>2221</v>
      </c>
      <c r="J632" s="2">
        <f>_xlfn.XLOOKUP(Fact_Sales_Orders[[#This Row],[Clean_Order_Date]], Dim_FX_Rates[Date], Dim_FX_Rates[Baseline_Rate], 1.05, -1)</f>
        <v>1.2376</v>
      </c>
      <c r="K632" s="2">
        <f>Fact_Sales_Orders[[#This Row],[Total_Base_COGS_EUR]] * Fact_Sales_Orders[[#This Row],[Order_FX_Rate]]</f>
        <v>3046911.7952000001</v>
      </c>
      <c r="L632" s="3">
        <f>Fact_Sales_Orders[[#This Row],[Base_Shipping_USD]] * Fact_Sales_Orders[[#This Row],[Quantity_Sold]]</f>
        <v>1448092</v>
      </c>
      <c r="M632" s="3">
        <f>Fact_Sales_Orders[[#This Row],[Base_Revenue_USD]] - Fact_Sales_Orders[[#This Row],[Total_COGS_USD]] - Fact_Sales_Orders[[#This Row],[Total_Freight_USD]]</f>
        <v>1430449.1347999997</v>
      </c>
      <c r="N632" s="6">
        <f>IFERROR(Fact_Sales_Orders[[#This Row],[Net_Profit_USD]] / Fact_Sales_Orders[[#This Row],[Base_Revenue_USD]], 0)</f>
        <v>0.24140756018122647</v>
      </c>
    </row>
    <row r="633" spans="1:14" x14ac:dyDescent="0.3">
      <c r="A633" t="s">
        <v>671</v>
      </c>
      <c r="B633" s="1">
        <v>46127</v>
      </c>
      <c r="C633" s="4" t="s">
        <v>16</v>
      </c>
      <c r="D633" t="s">
        <v>114</v>
      </c>
      <c r="E633" s="3">
        <v>725</v>
      </c>
      <c r="F633" s="3">
        <v>7455221.1699999999</v>
      </c>
      <c r="G633" s="3">
        <f>_xlfn.XLOOKUP(
D633,
Dim_Products_COGS[Product_ID],
Dim_Products_COGS[Base_COGS_EUR],
0
)</f>
        <v>4420</v>
      </c>
      <c r="H633" s="3">
        <f>Fact_Sales_Orders[[#This Row],[Unit_COGS_EUR]] * Fact_Sales_Orders[[#This Row],[Quantity_Sold]]</f>
        <v>3204500</v>
      </c>
      <c r="I633" s="3">
        <f>_xlfn.XLOOKUP(Fact_Sales_Orders[[#This Row],[Product_ID]], Dim_Supply_Chain[Product_ID], Dim_Supply_Chain[Base_Shipping_Cost_USD], 2500)</f>
        <v>2109</v>
      </c>
      <c r="J633" s="2">
        <f>_xlfn.XLOOKUP(Fact_Sales_Orders[[#This Row],[Clean_Order_Date]], Dim_FX_Rates[Date], Dim_FX_Rates[Baseline_Rate], 1.05, -1)</f>
        <v>1.0948</v>
      </c>
      <c r="K633" s="2">
        <f>Fact_Sales_Orders[[#This Row],[Total_Base_COGS_EUR]] * Fact_Sales_Orders[[#This Row],[Order_FX_Rate]]</f>
        <v>3508286.6</v>
      </c>
      <c r="L633" s="3">
        <f>Fact_Sales_Orders[[#This Row],[Base_Shipping_USD]] * Fact_Sales_Orders[[#This Row],[Quantity_Sold]]</f>
        <v>1529025</v>
      </c>
      <c r="M633" s="3">
        <f>Fact_Sales_Orders[[#This Row],[Base_Revenue_USD]] - Fact_Sales_Orders[[#This Row],[Total_COGS_USD]] - Fact_Sales_Orders[[#This Row],[Total_Freight_USD]]</f>
        <v>2417909.5699999998</v>
      </c>
      <c r="N633" s="6">
        <f>IFERROR(Fact_Sales_Orders[[#This Row],[Net_Profit_USD]] / Fact_Sales_Orders[[#This Row],[Base_Revenue_USD]], 0)</f>
        <v>0.32432432450558674</v>
      </c>
    </row>
    <row r="634" spans="1:14" x14ac:dyDescent="0.3">
      <c r="A634" t="s">
        <v>672</v>
      </c>
      <c r="B634" s="1">
        <v>45962</v>
      </c>
      <c r="C634" s="4" t="s">
        <v>16</v>
      </c>
      <c r="D634" t="s">
        <v>14</v>
      </c>
      <c r="E634" s="3">
        <v>395</v>
      </c>
      <c r="F634" s="3">
        <v>2290010.5499999998</v>
      </c>
      <c r="G634" s="3">
        <f>_xlfn.XLOOKUP(
D634,
Dim_Products_COGS[Product_ID],
Dim_Products_COGS[Base_COGS_EUR],
0
)</f>
        <v>2401</v>
      </c>
      <c r="H634" s="3">
        <f>Fact_Sales_Orders[[#This Row],[Unit_COGS_EUR]] * Fact_Sales_Orders[[#This Row],[Quantity_Sold]]</f>
        <v>948395</v>
      </c>
      <c r="I634" s="3">
        <f>_xlfn.XLOOKUP(Fact_Sales_Orders[[#This Row],[Product_ID]], Dim_Supply_Chain[Product_ID], Dim_Supply_Chain[Base_Shipping_Cost_USD], 2500)</f>
        <v>2109</v>
      </c>
      <c r="J634" s="2">
        <f>_xlfn.XLOOKUP(Fact_Sales_Orders[[#This Row],[Clean_Order_Date]], Dim_FX_Rates[Date], Dim_FX_Rates[Baseline_Rate], 1.05, -1)</f>
        <v>0.72070000000000001</v>
      </c>
      <c r="K634" s="2">
        <f>Fact_Sales_Orders[[#This Row],[Total_Base_COGS_EUR]] * Fact_Sales_Orders[[#This Row],[Order_FX_Rate]]</f>
        <v>683508.27650000004</v>
      </c>
      <c r="L634" s="3">
        <f>Fact_Sales_Orders[[#This Row],[Base_Shipping_USD]] * Fact_Sales_Orders[[#This Row],[Quantity_Sold]]</f>
        <v>833055</v>
      </c>
      <c r="M634" s="3">
        <f>Fact_Sales_Orders[[#This Row],[Base_Revenue_USD]] - Fact_Sales_Orders[[#This Row],[Total_COGS_USD]] - Fact_Sales_Orders[[#This Row],[Total_Freight_USD]]</f>
        <v>773447.27349999966</v>
      </c>
      <c r="N634" s="6">
        <f>IFERROR(Fact_Sales_Orders[[#This Row],[Net_Profit_USD]] / Fact_Sales_Orders[[#This Row],[Base_Revenue_USD]], 0)</f>
        <v>0.33774834508950174</v>
      </c>
    </row>
    <row r="635" spans="1:14" x14ac:dyDescent="0.3">
      <c r="A635" t="s">
        <v>673</v>
      </c>
      <c r="B635" s="1">
        <v>45885</v>
      </c>
      <c r="C635" s="4" t="s">
        <v>16</v>
      </c>
      <c r="D635" t="s">
        <v>69</v>
      </c>
      <c r="E635" s="3">
        <v>776</v>
      </c>
      <c r="F635" s="3">
        <v>9115366.3000000007</v>
      </c>
      <c r="G635" s="3">
        <f>_xlfn.XLOOKUP(
D635,
Dim_Products_COGS[Product_ID],
Dim_Products_COGS[Base_COGS_EUR],
0
)</f>
        <v>3901</v>
      </c>
      <c r="H635" s="3">
        <f>Fact_Sales_Orders[[#This Row],[Unit_COGS_EUR]] * Fact_Sales_Orders[[#This Row],[Quantity_Sold]]</f>
        <v>3027176</v>
      </c>
      <c r="I635" s="3">
        <f>_xlfn.XLOOKUP(Fact_Sales_Orders[[#This Row],[Product_ID]], Dim_Supply_Chain[Product_ID], Dim_Supply_Chain[Base_Shipping_Cost_USD], 2500)</f>
        <v>2109</v>
      </c>
      <c r="J635" s="2">
        <f>_xlfn.XLOOKUP(Fact_Sales_Orders[[#This Row],[Clean_Order_Date]], Dim_FX_Rates[Date], Dim_FX_Rates[Baseline_Rate], 1.05, -1)</f>
        <v>1.1606000000000001</v>
      </c>
      <c r="K635" s="2">
        <f>Fact_Sales_Orders[[#This Row],[Total_Base_COGS_EUR]] * Fact_Sales_Orders[[#This Row],[Order_FX_Rate]]</f>
        <v>3513340.4656000002</v>
      </c>
      <c r="L635" s="3">
        <f>Fact_Sales_Orders[[#This Row],[Base_Shipping_USD]] * Fact_Sales_Orders[[#This Row],[Quantity_Sold]]</f>
        <v>1636584</v>
      </c>
      <c r="M635" s="3">
        <f>Fact_Sales_Orders[[#This Row],[Base_Revenue_USD]] - Fact_Sales_Orders[[#This Row],[Total_COGS_USD]] - Fact_Sales_Orders[[#This Row],[Total_Freight_USD]]</f>
        <v>3965441.8344000001</v>
      </c>
      <c r="N635" s="6">
        <f>IFERROR(Fact_Sales_Orders[[#This Row],[Net_Profit_USD]] / Fact_Sales_Orders[[#This Row],[Base_Revenue_USD]], 0)</f>
        <v>0.4350282483327082</v>
      </c>
    </row>
    <row r="636" spans="1:14" x14ac:dyDescent="0.3">
      <c r="A636" t="s">
        <v>674</v>
      </c>
      <c r="B636" s="1">
        <v>45667</v>
      </c>
      <c r="C636" s="4" t="s">
        <v>16</v>
      </c>
      <c r="D636" t="s">
        <v>92</v>
      </c>
      <c r="E636" s="3">
        <v>813</v>
      </c>
      <c r="F636" s="3">
        <v>5731176.0499999998</v>
      </c>
      <c r="G636" s="3">
        <f>_xlfn.XLOOKUP(
D636,
Dim_Products_COGS[Product_ID],
Dim_Products_COGS[Base_COGS_EUR],
0
)</f>
        <v>3211</v>
      </c>
      <c r="H636" s="3">
        <f>Fact_Sales_Orders[[#This Row],[Unit_COGS_EUR]] * Fact_Sales_Orders[[#This Row],[Quantity_Sold]]</f>
        <v>2610543</v>
      </c>
      <c r="I636" s="3">
        <f>_xlfn.XLOOKUP(Fact_Sales_Orders[[#This Row],[Product_ID]], Dim_Supply_Chain[Product_ID], Dim_Supply_Chain[Base_Shipping_Cost_USD], 2500)</f>
        <v>2109</v>
      </c>
      <c r="J636" s="2">
        <f>_xlfn.XLOOKUP(Fact_Sales_Orders[[#This Row],[Clean_Order_Date]], Dim_FX_Rates[Date], Dim_FX_Rates[Baseline_Rate], 1.05, -1)</f>
        <v>0.79710000000000003</v>
      </c>
      <c r="K636" s="2">
        <f>Fact_Sales_Orders[[#This Row],[Total_Base_COGS_EUR]] * Fact_Sales_Orders[[#This Row],[Order_FX_Rate]]</f>
        <v>2080863.8253000001</v>
      </c>
      <c r="L636" s="3">
        <f>Fact_Sales_Orders[[#This Row],[Base_Shipping_USD]] * Fact_Sales_Orders[[#This Row],[Quantity_Sold]]</f>
        <v>1714617</v>
      </c>
      <c r="M636" s="3">
        <f>Fact_Sales_Orders[[#This Row],[Base_Revenue_USD]] - Fact_Sales_Orders[[#This Row],[Total_COGS_USD]] - Fact_Sales_Orders[[#This Row],[Total_Freight_USD]]</f>
        <v>1935695.2246999997</v>
      </c>
      <c r="N636" s="6">
        <f>IFERROR(Fact_Sales_Orders[[#This Row],[Net_Profit_USD]] / Fact_Sales_Orders[[#This Row],[Base_Revenue_USD]], 0)</f>
        <v>0.33774834480961369</v>
      </c>
    </row>
    <row r="637" spans="1:14" x14ac:dyDescent="0.3">
      <c r="A637" t="s">
        <v>675</v>
      </c>
      <c r="B637" s="1">
        <v>45874</v>
      </c>
      <c r="C637" s="4" t="s">
        <v>16</v>
      </c>
      <c r="D637" t="s">
        <v>19</v>
      </c>
      <c r="E637" s="3">
        <v>318</v>
      </c>
      <c r="F637" s="3">
        <v>1044453.16</v>
      </c>
      <c r="G637" s="3">
        <f>_xlfn.XLOOKUP(
D637,
Dim_Products_COGS[Product_ID],
Dim_Products_COGS[Base_COGS_EUR],
0
)</f>
        <v>374</v>
      </c>
      <c r="H637" s="3">
        <f>Fact_Sales_Orders[[#This Row],[Unit_COGS_EUR]] * Fact_Sales_Orders[[#This Row],[Quantity_Sold]]</f>
        <v>118932</v>
      </c>
      <c r="I637" s="3">
        <f>_xlfn.XLOOKUP(Fact_Sales_Orders[[#This Row],[Product_ID]], Dim_Supply_Chain[Product_ID], Dim_Supply_Chain[Base_Shipping_Cost_USD], 2500)</f>
        <v>1165</v>
      </c>
      <c r="J637" s="2">
        <f>_xlfn.XLOOKUP(Fact_Sales_Orders[[#This Row],[Clean_Order_Date]], Dim_FX_Rates[Date], Dim_FX_Rates[Baseline_Rate], 1.05, -1)</f>
        <v>0.86609999999999998</v>
      </c>
      <c r="K637" s="2">
        <f>Fact_Sales_Orders[[#This Row],[Total_Base_COGS_EUR]] * Fact_Sales_Orders[[#This Row],[Order_FX_Rate]]</f>
        <v>103007.0052</v>
      </c>
      <c r="L637" s="3">
        <f>Fact_Sales_Orders[[#This Row],[Base_Shipping_USD]] * Fact_Sales_Orders[[#This Row],[Quantity_Sold]]</f>
        <v>370470</v>
      </c>
      <c r="M637" s="3">
        <f>Fact_Sales_Orders[[#This Row],[Base_Revenue_USD]] - Fact_Sales_Orders[[#This Row],[Total_COGS_USD]] - Fact_Sales_Orders[[#This Row],[Total_Freight_USD]]</f>
        <v>570976.15480000002</v>
      </c>
      <c r="N637" s="6">
        <f>IFERROR(Fact_Sales_Orders[[#This Row],[Net_Profit_USD]] / Fact_Sales_Orders[[#This Row],[Base_Revenue_USD]], 0)</f>
        <v>0.54667473532274058</v>
      </c>
    </row>
    <row r="638" spans="1:14" x14ac:dyDescent="0.3">
      <c r="A638" t="s">
        <v>676</v>
      </c>
      <c r="B638" s="1">
        <v>45998</v>
      </c>
      <c r="C638" s="4" t="s">
        <v>16</v>
      </c>
      <c r="D638" t="s">
        <v>172</v>
      </c>
      <c r="E638" s="3">
        <v>986</v>
      </c>
      <c r="F638" s="3">
        <v>6649884.9000000004</v>
      </c>
      <c r="G638" s="3">
        <f>_xlfn.XLOOKUP(
D638,
Dim_Products_COGS[Product_ID],
Dim_Products_COGS[Base_COGS_EUR],
0
)</f>
        <v>3677</v>
      </c>
      <c r="H638" s="3">
        <f>Fact_Sales_Orders[[#This Row],[Unit_COGS_EUR]] * Fact_Sales_Orders[[#This Row],[Quantity_Sold]]</f>
        <v>3625522</v>
      </c>
      <c r="I638" s="3">
        <f>_xlfn.XLOOKUP(Fact_Sales_Orders[[#This Row],[Product_ID]], Dim_Supply_Chain[Product_ID], Dim_Supply_Chain[Base_Shipping_Cost_USD], 2500)</f>
        <v>263</v>
      </c>
      <c r="J638" s="2">
        <f>_xlfn.XLOOKUP(Fact_Sales_Orders[[#This Row],[Clean_Order_Date]], Dim_FX_Rates[Date], Dim_FX_Rates[Baseline_Rate], 1.05, -1)</f>
        <v>0.73509999999999998</v>
      </c>
      <c r="K638" s="2">
        <f>Fact_Sales_Orders[[#This Row],[Total_Base_COGS_EUR]] * Fact_Sales_Orders[[#This Row],[Order_FX_Rate]]</f>
        <v>2665121.2221999997</v>
      </c>
      <c r="L638" s="3">
        <f>Fact_Sales_Orders[[#This Row],[Base_Shipping_USD]] * Fact_Sales_Orders[[#This Row],[Quantity_Sold]]</f>
        <v>259318</v>
      </c>
      <c r="M638" s="3">
        <f>Fact_Sales_Orders[[#This Row],[Base_Revenue_USD]] - Fact_Sales_Orders[[#This Row],[Total_COGS_USD]] - Fact_Sales_Orders[[#This Row],[Total_Freight_USD]]</f>
        <v>3725445.6778000006</v>
      </c>
      <c r="N638" s="6">
        <f>IFERROR(Fact_Sales_Orders[[#This Row],[Net_Profit_USD]] / Fact_Sales_Orders[[#This Row],[Base_Revenue_USD]], 0)</f>
        <v>0.56022709172003871</v>
      </c>
    </row>
    <row r="639" spans="1:14" x14ac:dyDescent="0.3">
      <c r="A639" t="s">
        <v>677</v>
      </c>
      <c r="B639" s="1">
        <v>45856</v>
      </c>
      <c r="C639" s="4" t="s">
        <v>16</v>
      </c>
      <c r="D639" t="s">
        <v>21</v>
      </c>
      <c r="E639" s="3">
        <v>26</v>
      </c>
      <c r="F639" s="3">
        <v>91222.91</v>
      </c>
      <c r="G639" s="3">
        <f>_xlfn.XLOOKUP(
D639,
Dim_Products_COGS[Product_ID],
Dim_Products_COGS[Base_COGS_EUR],
0
)</f>
        <v>545</v>
      </c>
      <c r="H639" s="3">
        <f>Fact_Sales_Orders[[#This Row],[Unit_COGS_EUR]] * Fact_Sales_Orders[[#This Row],[Quantity_Sold]]</f>
        <v>14170</v>
      </c>
      <c r="I639" s="3">
        <f>_xlfn.XLOOKUP(Fact_Sales_Orders[[#This Row],[Product_ID]], Dim_Supply_Chain[Product_ID], Dim_Supply_Chain[Base_Shipping_Cost_USD], 2500)</f>
        <v>2109</v>
      </c>
      <c r="J639" s="2">
        <f>_xlfn.XLOOKUP(Fact_Sales_Orders[[#This Row],[Clean_Order_Date]], Dim_FX_Rates[Date], Dim_FX_Rates[Baseline_Rate], 1.05, -1)</f>
        <v>1.2396</v>
      </c>
      <c r="K639" s="2">
        <f>Fact_Sales_Orders[[#This Row],[Total_Base_COGS_EUR]] * Fact_Sales_Orders[[#This Row],[Order_FX_Rate]]</f>
        <v>17565.132000000001</v>
      </c>
      <c r="L639" s="3">
        <f>Fact_Sales_Orders[[#This Row],[Base_Shipping_USD]] * Fact_Sales_Orders[[#This Row],[Quantity_Sold]]</f>
        <v>54834</v>
      </c>
      <c r="M639" s="3">
        <f>Fact_Sales_Orders[[#This Row],[Base_Revenue_USD]] - Fact_Sales_Orders[[#This Row],[Total_COGS_USD]] - Fact_Sales_Orders[[#This Row],[Total_Freight_USD]]</f>
        <v>18823.778000000006</v>
      </c>
      <c r="N639" s="6">
        <f>IFERROR(Fact_Sales_Orders[[#This Row],[Net_Profit_USD]] / Fact_Sales_Orders[[#This Row],[Base_Revenue_USD]], 0)</f>
        <v>0.20634923836566937</v>
      </c>
    </row>
    <row r="640" spans="1:14" x14ac:dyDescent="0.3">
      <c r="A640" t="s">
        <v>678</v>
      </c>
      <c r="B640" s="1">
        <v>45726</v>
      </c>
      <c r="C640" s="4" t="s">
        <v>16</v>
      </c>
      <c r="D640" t="s">
        <v>14</v>
      </c>
      <c r="E640" s="3">
        <v>356</v>
      </c>
      <c r="F640" s="3">
        <v>2679332.12</v>
      </c>
      <c r="G640" s="3">
        <f>_xlfn.XLOOKUP(
D640,
Dim_Products_COGS[Product_ID],
Dim_Products_COGS[Base_COGS_EUR],
0
)</f>
        <v>2401</v>
      </c>
      <c r="H640" s="3">
        <f>Fact_Sales_Orders[[#This Row],[Unit_COGS_EUR]] * Fact_Sales_Orders[[#This Row],[Quantity_Sold]]</f>
        <v>854756</v>
      </c>
      <c r="I640" s="3">
        <f>_xlfn.XLOOKUP(Fact_Sales_Orders[[#This Row],[Product_ID]], Dim_Supply_Chain[Product_ID], Dim_Supply_Chain[Base_Shipping_Cost_USD], 2500)</f>
        <v>2109</v>
      </c>
      <c r="J640" s="2">
        <f>_xlfn.XLOOKUP(Fact_Sales_Orders[[#This Row],[Clean_Order_Date]], Dim_FX_Rates[Date], Dim_FX_Rates[Baseline_Rate], 1.05, -1)</f>
        <v>1.2396</v>
      </c>
      <c r="K640" s="2">
        <f>Fact_Sales_Orders[[#This Row],[Total_Base_COGS_EUR]] * Fact_Sales_Orders[[#This Row],[Order_FX_Rate]]</f>
        <v>1059555.5375999999</v>
      </c>
      <c r="L640" s="3">
        <f>Fact_Sales_Orders[[#This Row],[Base_Shipping_USD]] * Fact_Sales_Orders[[#This Row],[Quantity_Sold]]</f>
        <v>750804</v>
      </c>
      <c r="M640" s="3">
        <f>Fact_Sales_Orders[[#This Row],[Base_Revenue_USD]] - Fact_Sales_Orders[[#This Row],[Total_COGS_USD]] - Fact_Sales_Orders[[#This Row],[Total_Freight_USD]]</f>
        <v>868972.58240000019</v>
      </c>
      <c r="N640" s="6">
        <f>IFERROR(Fact_Sales_Orders[[#This Row],[Net_Profit_USD]] / Fact_Sales_Orders[[#This Row],[Base_Revenue_USD]], 0)</f>
        <v>0.3243243254218145</v>
      </c>
    </row>
    <row r="641" spans="1:14" x14ac:dyDescent="0.3">
      <c r="A641" t="s">
        <v>679</v>
      </c>
      <c r="B641" s="1">
        <v>46043</v>
      </c>
      <c r="C641" s="4" t="s">
        <v>16</v>
      </c>
      <c r="D641" t="s">
        <v>96</v>
      </c>
      <c r="E641" s="3">
        <v>892</v>
      </c>
      <c r="F641" s="3">
        <v>7368262.6399999997</v>
      </c>
      <c r="G641" s="3">
        <f>_xlfn.XLOOKUP(
D641,
Dim_Products_COGS[Product_ID],
Dim_Products_COGS[Base_COGS_EUR],
0
)</f>
        <v>2914</v>
      </c>
      <c r="H641" s="3">
        <f>Fact_Sales_Orders[[#This Row],[Unit_COGS_EUR]] * Fact_Sales_Orders[[#This Row],[Quantity_Sold]]</f>
        <v>2599288</v>
      </c>
      <c r="I641" s="3">
        <f>_xlfn.XLOOKUP(Fact_Sales_Orders[[#This Row],[Product_ID]], Dim_Supply_Chain[Product_ID], Dim_Supply_Chain[Base_Shipping_Cost_USD], 2500)</f>
        <v>2109</v>
      </c>
      <c r="J641" s="2">
        <f>_xlfn.XLOOKUP(Fact_Sales_Orders[[#This Row],[Clean_Order_Date]], Dim_FX_Rates[Date], Dim_FX_Rates[Baseline_Rate], 1.05, -1)</f>
        <v>1.3304</v>
      </c>
      <c r="K641" s="2">
        <f>Fact_Sales_Orders[[#This Row],[Total_Base_COGS_EUR]] * Fact_Sales_Orders[[#This Row],[Order_FX_Rate]]</f>
        <v>3458092.7552</v>
      </c>
      <c r="L641" s="3">
        <f>Fact_Sales_Orders[[#This Row],[Base_Shipping_USD]] * Fact_Sales_Orders[[#This Row],[Quantity_Sold]]</f>
        <v>1881228</v>
      </c>
      <c r="M641" s="3">
        <f>Fact_Sales_Orders[[#This Row],[Base_Revenue_USD]] - Fact_Sales_Orders[[#This Row],[Total_COGS_USD]] - Fact_Sales_Orders[[#This Row],[Total_Freight_USD]]</f>
        <v>2028941.8847999997</v>
      </c>
      <c r="N641" s="6">
        <f>IFERROR(Fact_Sales_Orders[[#This Row],[Net_Profit_USD]] / Fact_Sales_Orders[[#This Row],[Base_Revenue_USD]], 0)</f>
        <v>0.27536231862657923</v>
      </c>
    </row>
    <row r="642" spans="1:14" x14ac:dyDescent="0.3">
      <c r="A642" t="s">
        <v>680</v>
      </c>
      <c r="B642" s="1">
        <v>45846</v>
      </c>
      <c r="C642" s="4" t="s">
        <v>16</v>
      </c>
      <c r="D642" t="s">
        <v>92</v>
      </c>
      <c r="E642" s="3">
        <v>94</v>
      </c>
      <c r="F642" s="3">
        <v>943595.52000000002</v>
      </c>
      <c r="G642" s="3">
        <f>_xlfn.XLOOKUP(
D642,
Dim_Products_COGS[Product_ID],
Dim_Products_COGS[Base_COGS_EUR],
0
)</f>
        <v>3211</v>
      </c>
      <c r="H642" s="3">
        <f>Fact_Sales_Orders[[#This Row],[Unit_COGS_EUR]] * Fact_Sales_Orders[[#This Row],[Quantity_Sold]]</f>
        <v>301834</v>
      </c>
      <c r="I642" s="3">
        <f>_xlfn.XLOOKUP(Fact_Sales_Orders[[#This Row],[Product_ID]], Dim_Supply_Chain[Product_ID], Dim_Supply_Chain[Base_Shipping_Cost_USD], 2500)</f>
        <v>2109</v>
      </c>
      <c r="J642" s="2">
        <f>_xlfn.XLOOKUP(Fact_Sales_Orders[[#This Row],[Clean_Order_Date]], Dim_FX_Rates[Date], Dim_FX_Rates[Baseline_Rate], 1.05, -1)</f>
        <v>1.4992000000000001</v>
      </c>
      <c r="K642" s="2">
        <f>Fact_Sales_Orders[[#This Row],[Total_Base_COGS_EUR]] * Fact_Sales_Orders[[#This Row],[Order_FX_Rate]]</f>
        <v>452509.53280000004</v>
      </c>
      <c r="L642" s="3">
        <f>Fact_Sales_Orders[[#This Row],[Base_Shipping_USD]] * Fact_Sales_Orders[[#This Row],[Quantity_Sold]]</f>
        <v>198246</v>
      </c>
      <c r="M642" s="3">
        <f>Fact_Sales_Orders[[#This Row],[Base_Revenue_USD]] - Fact_Sales_Orders[[#This Row],[Total_COGS_USD]] - Fact_Sales_Orders[[#This Row],[Total_Freight_USD]]</f>
        <v>292839.98719999997</v>
      </c>
      <c r="N642" s="6">
        <f>IFERROR(Fact_Sales_Orders[[#This Row],[Net_Profit_USD]] / Fact_Sales_Orders[[#This Row],[Base_Revenue_USD]], 0)</f>
        <v>0.31034482571515387</v>
      </c>
    </row>
    <row r="643" spans="1:14" x14ac:dyDescent="0.3">
      <c r="A643" t="s">
        <v>681</v>
      </c>
      <c r="B643" s="1">
        <v>45825</v>
      </c>
      <c r="C643" s="4" t="s">
        <v>16</v>
      </c>
      <c r="D643" t="s">
        <v>51</v>
      </c>
      <c r="E643" s="3">
        <v>627</v>
      </c>
      <c r="F643" s="3">
        <v>5942658.8300000001</v>
      </c>
      <c r="G643" s="3">
        <f>_xlfn.XLOOKUP(
D643,
Dim_Products_COGS[Product_ID],
Dim_Products_COGS[Base_COGS_EUR],
0
)</f>
        <v>4717</v>
      </c>
      <c r="H643" s="3">
        <f>Fact_Sales_Orders[[#This Row],[Unit_COGS_EUR]] * Fact_Sales_Orders[[#This Row],[Quantity_Sold]]</f>
        <v>2957559</v>
      </c>
      <c r="I643" s="3">
        <f>_xlfn.XLOOKUP(Fact_Sales_Orders[[#This Row],[Product_ID]], Dim_Supply_Chain[Product_ID], Dim_Supply_Chain[Base_Shipping_Cost_USD], 2500)</f>
        <v>1088</v>
      </c>
      <c r="J643" s="2">
        <f>_xlfn.XLOOKUP(Fact_Sales_Orders[[#This Row],[Clean_Order_Date]], Dim_FX_Rates[Date], Dim_FX_Rates[Baseline_Rate], 1.05, -1)</f>
        <v>1.1105</v>
      </c>
      <c r="K643" s="2">
        <f>Fact_Sales_Orders[[#This Row],[Total_Base_COGS_EUR]] * Fact_Sales_Orders[[#This Row],[Order_FX_Rate]]</f>
        <v>3284369.2694999999</v>
      </c>
      <c r="L643" s="3">
        <f>Fact_Sales_Orders[[#This Row],[Base_Shipping_USD]] * Fact_Sales_Orders[[#This Row],[Quantity_Sold]]</f>
        <v>682176</v>
      </c>
      <c r="M643" s="3">
        <f>Fact_Sales_Orders[[#This Row],[Base_Revenue_USD]] - Fact_Sales_Orders[[#This Row],[Total_COGS_USD]] - Fact_Sales_Orders[[#This Row],[Total_Freight_USD]]</f>
        <v>1976113.5605000001</v>
      </c>
      <c r="N643" s="6">
        <f>IFERROR(Fact_Sales_Orders[[#This Row],[Net_Profit_USD]] / Fact_Sales_Orders[[#This Row],[Base_Revenue_USD]], 0)</f>
        <v>0.33253020525494309</v>
      </c>
    </row>
    <row r="644" spans="1:14" x14ac:dyDescent="0.3">
      <c r="A644" t="s">
        <v>682</v>
      </c>
      <c r="B644" s="1">
        <v>46011</v>
      </c>
      <c r="C644" s="4" t="s">
        <v>16</v>
      </c>
      <c r="D644" t="s">
        <v>51</v>
      </c>
      <c r="E644" s="3">
        <v>53</v>
      </c>
      <c r="F644" s="3">
        <v>654035.04</v>
      </c>
      <c r="G644" s="3">
        <f>_xlfn.XLOOKUP(
D644,
Dim_Products_COGS[Product_ID],
Dim_Products_COGS[Base_COGS_EUR],
0
)</f>
        <v>4717</v>
      </c>
      <c r="H644" s="3">
        <f>Fact_Sales_Orders[[#This Row],[Unit_COGS_EUR]] * Fact_Sales_Orders[[#This Row],[Quantity_Sold]]</f>
        <v>250001</v>
      </c>
      <c r="I644" s="3">
        <f>_xlfn.XLOOKUP(Fact_Sales_Orders[[#This Row],[Product_ID]], Dim_Supply_Chain[Product_ID], Dim_Supply_Chain[Base_Shipping_Cost_USD], 2500)</f>
        <v>1088</v>
      </c>
      <c r="J644" s="2">
        <f>_xlfn.XLOOKUP(Fact_Sales_Orders[[#This Row],[Clean_Order_Date]], Dim_FX_Rates[Date], Dim_FX_Rates[Baseline_Rate], 1.05, -1)</f>
        <v>1.2299</v>
      </c>
      <c r="K644" s="2">
        <f>Fact_Sales_Orders[[#This Row],[Total_Base_COGS_EUR]] * Fact_Sales_Orders[[#This Row],[Order_FX_Rate]]</f>
        <v>307476.22989999998</v>
      </c>
      <c r="L644" s="3">
        <f>Fact_Sales_Orders[[#This Row],[Base_Shipping_USD]] * Fact_Sales_Orders[[#This Row],[Quantity_Sold]]</f>
        <v>57664</v>
      </c>
      <c r="M644" s="3">
        <f>Fact_Sales_Orders[[#This Row],[Base_Revenue_USD]] - Fact_Sales_Orders[[#This Row],[Total_COGS_USD]] - Fact_Sales_Orders[[#This Row],[Total_Freight_USD]]</f>
        <v>288894.81010000006</v>
      </c>
      <c r="N644" s="6">
        <f>IFERROR(Fact_Sales_Orders[[#This Row],[Net_Profit_USD]] / Fact_Sales_Orders[[#This Row],[Base_Revenue_USD]], 0)</f>
        <v>0.44171151762755717</v>
      </c>
    </row>
    <row r="645" spans="1:14" x14ac:dyDescent="0.3">
      <c r="A645" t="s">
        <v>683</v>
      </c>
      <c r="B645" s="1">
        <v>45972</v>
      </c>
      <c r="C645" s="4" t="s">
        <v>16</v>
      </c>
      <c r="D645" t="s">
        <v>114</v>
      </c>
      <c r="E645" s="3">
        <v>820</v>
      </c>
      <c r="F645" s="3">
        <v>9195738.5</v>
      </c>
      <c r="G645" s="3">
        <f>_xlfn.XLOOKUP(
D645,
Dim_Products_COGS[Product_ID],
Dim_Products_COGS[Base_COGS_EUR],
0
)</f>
        <v>4420</v>
      </c>
      <c r="H645" s="3">
        <f>Fact_Sales_Orders[[#This Row],[Unit_COGS_EUR]] * Fact_Sales_Orders[[#This Row],[Quantity_Sold]]</f>
        <v>3624400</v>
      </c>
      <c r="I645" s="3">
        <f>_xlfn.XLOOKUP(Fact_Sales_Orders[[#This Row],[Product_ID]], Dim_Supply_Chain[Product_ID], Dim_Supply_Chain[Base_Shipping_Cost_USD], 2500)</f>
        <v>2109</v>
      </c>
      <c r="J645" s="2">
        <f>_xlfn.XLOOKUP(Fact_Sales_Orders[[#This Row],[Clean_Order_Date]], Dim_FX_Rates[Date], Dim_FX_Rates[Baseline_Rate], 1.05, -1)</f>
        <v>1.0793999999999999</v>
      </c>
      <c r="K645" s="2">
        <f>Fact_Sales_Orders[[#This Row],[Total_Base_COGS_EUR]] * Fact_Sales_Orders[[#This Row],[Order_FX_Rate]]</f>
        <v>3912177.36</v>
      </c>
      <c r="L645" s="3">
        <f>Fact_Sales_Orders[[#This Row],[Base_Shipping_USD]] * Fact_Sales_Orders[[#This Row],[Quantity_Sold]]</f>
        <v>1729380</v>
      </c>
      <c r="M645" s="3">
        <f>Fact_Sales_Orders[[#This Row],[Base_Revenue_USD]] - Fact_Sales_Orders[[#This Row],[Total_COGS_USD]] - Fact_Sales_Orders[[#This Row],[Total_Freight_USD]]</f>
        <v>3554181.1400000006</v>
      </c>
      <c r="N645" s="6">
        <f>IFERROR(Fact_Sales_Orders[[#This Row],[Net_Profit_USD]] / Fact_Sales_Orders[[#This Row],[Base_Revenue_USD]], 0)</f>
        <v>0.38650306769815179</v>
      </c>
    </row>
    <row r="646" spans="1:14" x14ac:dyDescent="0.3">
      <c r="A646" t="s">
        <v>684</v>
      </c>
      <c r="B646" s="1">
        <v>46001</v>
      </c>
      <c r="C646" s="4" t="s">
        <v>16</v>
      </c>
      <c r="D646" t="s">
        <v>25</v>
      </c>
      <c r="E646" s="3">
        <v>830</v>
      </c>
      <c r="F646" s="3">
        <v>4755798.62</v>
      </c>
      <c r="G646" s="3">
        <f>_xlfn.XLOOKUP(
D646,
Dim_Products_COGS[Product_ID],
Dim_Products_COGS[Base_COGS_EUR],
0
)</f>
        <v>775</v>
      </c>
      <c r="H646" s="3">
        <f>Fact_Sales_Orders[[#This Row],[Unit_COGS_EUR]] * Fact_Sales_Orders[[#This Row],[Quantity_Sold]]</f>
        <v>643250</v>
      </c>
      <c r="I646" s="3">
        <f>_xlfn.XLOOKUP(Fact_Sales_Orders[[#This Row],[Product_ID]], Dim_Supply_Chain[Product_ID], Dim_Supply_Chain[Base_Shipping_Cost_USD], 2500)</f>
        <v>2982</v>
      </c>
      <c r="J646" s="2">
        <f>_xlfn.XLOOKUP(Fact_Sales_Orders[[#This Row],[Clean_Order_Date]], Dim_FX_Rates[Date], Dim_FX_Rates[Baseline_Rate], 1.05, -1)</f>
        <v>1.4322999999999999</v>
      </c>
      <c r="K646" s="2">
        <f>Fact_Sales_Orders[[#This Row],[Total_Base_COGS_EUR]] * Fact_Sales_Orders[[#This Row],[Order_FX_Rate]]</f>
        <v>921326.97499999998</v>
      </c>
      <c r="L646" s="3">
        <f>Fact_Sales_Orders[[#This Row],[Base_Shipping_USD]] * Fact_Sales_Orders[[#This Row],[Quantity_Sold]]</f>
        <v>2475060</v>
      </c>
      <c r="M646" s="3">
        <f>Fact_Sales_Orders[[#This Row],[Base_Revenue_USD]] - Fact_Sales_Orders[[#This Row],[Total_COGS_USD]] - Fact_Sales_Orders[[#This Row],[Total_Freight_USD]]</f>
        <v>1359411.645</v>
      </c>
      <c r="N646" s="6">
        <f>IFERROR(Fact_Sales_Orders[[#This Row],[Net_Profit_USD]] / Fact_Sales_Orders[[#This Row],[Base_Revenue_USD]], 0)</f>
        <v>0.2858429789863558</v>
      </c>
    </row>
    <row r="647" spans="1:14" x14ac:dyDescent="0.3">
      <c r="A647" t="s">
        <v>685</v>
      </c>
      <c r="B647" s="1">
        <v>45767</v>
      </c>
      <c r="C647" s="4" t="s">
        <v>16</v>
      </c>
      <c r="D647" t="s">
        <v>29</v>
      </c>
      <c r="E647" s="3">
        <v>948</v>
      </c>
      <c r="F647" s="3">
        <v>5332228.51</v>
      </c>
      <c r="G647" s="3">
        <f>_xlfn.XLOOKUP(
D647,
Dim_Products_COGS[Product_ID],
Dim_Products_COGS[Base_COGS_EUR],
0
)</f>
        <v>2418</v>
      </c>
      <c r="H647" s="3">
        <f>Fact_Sales_Orders[[#This Row],[Unit_COGS_EUR]] * Fact_Sales_Orders[[#This Row],[Quantity_Sold]]</f>
        <v>2292264</v>
      </c>
      <c r="I647" s="3">
        <f>_xlfn.XLOOKUP(Fact_Sales_Orders[[#This Row],[Product_ID]], Dim_Supply_Chain[Product_ID], Dim_Supply_Chain[Base_Shipping_Cost_USD], 2500)</f>
        <v>2109</v>
      </c>
      <c r="J647" s="2">
        <f>_xlfn.XLOOKUP(Fact_Sales_Orders[[#This Row],[Clean_Order_Date]], Dim_FX_Rates[Date], Dim_FX_Rates[Baseline_Rate], 1.05, -1)</f>
        <v>1.0345</v>
      </c>
      <c r="K647" s="2">
        <f>Fact_Sales_Orders[[#This Row],[Total_Base_COGS_EUR]] * Fact_Sales_Orders[[#This Row],[Order_FX_Rate]]</f>
        <v>2371347.108</v>
      </c>
      <c r="L647" s="3">
        <f>Fact_Sales_Orders[[#This Row],[Base_Shipping_USD]] * Fact_Sales_Orders[[#This Row],[Quantity_Sold]]</f>
        <v>1999332</v>
      </c>
      <c r="M647" s="3">
        <f>Fact_Sales_Orders[[#This Row],[Base_Revenue_USD]] - Fact_Sales_Orders[[#This Row],[Total_COGS_USD]] - Fact_Sales_Orders[[#This Row],[Total_Freight_USD]]</f>
        <v>961549.40199999977</v>
      </c>
      <c r="N647" s="6">
        <f>IFERROR(Fact_Sales_Orders[[#This Row],[Net_Profit_USD]] / Fact_Sales_Orders[[#This Row],[Base_Revenue_USD]], 0)</f>
        <v>0.18032786858191113</v>
      </c>
    </row>
    <row r="648" spans="1:14" x14ac:dyDescent="0.3">
      <c r="A648" t="s">
        <v>686</v>
      </c>
      <c r="B648" s="1">
        <v>45702</v>
      </c>
      <c r="C648" s="4" t="s">
        <v>16</v>
      </c>
      <c r="D648" t="s">
        <v>29</v>
      </c>
      <c r="E648" s="3">
        <v>76</v>
      </c>
      <c r="F648" s="3">
        <v>448189.14</v>
      </c>
      <c r="G648" s="3">
        <f>_xlfn.XLOOKUP(
D648,
Dim_Products_COGS[Product_ID],
Dim_Products_COGS[Base_COGS_EUR],
0
)</f>
        <v>2418</v>
      </c>
      <c r="H648" s="3">
        <f>Fact_Sales_Orders[[#This Row],[Unit_COGS_EUR]] * Fact_Sales_Orders[[#This Row],[Quantity_Sold]]</f>
        <v>183768</v>
      </c>
      <c r="I648" s="3">
        <f>_xlfn.XLOOKUP(Fact_Sales_Orders[[#This Row],[Product_ID]], Dim_Supply_Chain[Product_ID], Dim_Supply_Chain[Base_Shipping_Cost_USD], 2500)</f>
        <v>2109</v>
      </c>
      <c r="J648" s="2">
        <f>_xlfn.XLOOKUP(Fact_Sales_Orders[[#This Row],[Clean_Order_Date]], Dim_FX_Rates[Date], Dim_FX_Rates[Baseline_Rate], 1.05, -1)</f>
        <v>0.89510000000000001</v>
      </c>
      <c r="K648" s="2">
        <f>Fact_Sales_Orders[[#This Row],[Total_Base_COGS_EUR]] * Fact_Sales_Orders[[#This Row],[Order_FX_Rate]]</f>
        <v>164490.73680000001</v>
      </c>
      <c r="L648" s="3">
        <f>Fact_Sales_Orders[[#This Row],[Base_Shipping_USD]] * Fact_Sales_Orders[[#This Row],[Quantity_Sold]]</f>
        <v>160284</v>
      </c>
      <c r="M648" s="3">
        <f>Fact_Sales_Orders[[#This Row],[Base_Revenue_USD]] - Fact_Sales_Orders[[#This Row],[Total_COGS_USD]] - Fact_Sales_Orders[[#This Row],[Total_Freight_USD]]</f>
        <v>123414.4032</v>
      </c>
      <c r="N648" s="6">
        <f>IFERROR(Fact_Sales_Orders[[#This Row],[Net_Profit_USD]] / Fact_Sales_Orders[[#This Row],[Base_Revenue_USD]], 0)</f>
        <v>0.2753623240402478</v>
      </c>
    </row>
    <row r="649" spans="1:14" x14ac:dyDescent="0.3">
      <c r="A649" t="s">
        <v>687</v>
      </c>
      <c r="B649" s="1">
        <v>45835</v>
      </c>
      <c r="C649" s="4" t="s">
        <v>16</v>
      </c>
      <c r="D649" t="s">
        <v>88</v>
      </c>
      <c r="E649" s="3">
        <v>90</v>
      </c>
      <c r="F649" s="3">
        <v>893422.91</v>
      </c>
      <c r="G649" s="3">
        <f>_xlfn.XLOOKUP(
D649,
Dim_Products_COGS[Product_ID],
Dim_Products_COGS[Base_COGS_EUR],
0
)</f>
        <v>3776</v>
      </c>
      <c r="H649" s="3">
        <f>Fact_Sales_Orders[[#This Row],[Unit_COGS_EUR]] * Fact_Sales_Orders[[#This Row],[Quantity_Sold]]</f>
        <v>339840</v>
      </c>
      <c r="I649" s="3">
        <f>_xlfn.XLOOKUP(Fact_Sales_Orders[[#This Row],[Product_ID]], Dim_Supply_Chain[Product_ID], Dim_Supply_Chain[Base_Shipping_Cost_USD], 2500)</f>
        <v>2221</v>
      </c>
      <c r="J649" s="2">
        <f>_xlfn.XLOOKUP(Fact_Sales_Orders[[#This Row],[Clean_Order_Date]], Dim_FX_Rates[Date], Dim_FX_Rates[Baseline_Rate], 1.05, -1)</f>
        <v>1.1825000000000001</v>
      </c>
      <c r="K649" s="2">
        <f>Fact_Sales_Orders[[#This Row],[Total_Base_COGS_EUR]] * Fact_Sales_Orders[[#This Row],[Order_FX_Rate]]</f>
        <v>401860.80000000005</v>
      </c>
      <c r="L649" s="3">
        <f>Fact_Sales_Orders[[#This Row],[Base_Shipping_USD]] * Fact_Sales_Orders[[#This Row],[Quantity_Sold]]</f>
        <v>199890</v>
      </c>
      <c r="M649" s="3">
        <f>Fact_Sales_Orders[[#This Row],[Base_Revenue_USD]] - Fact_Sales_Orders[[#This Row],[Total_COGS_USD]] - Fact_Sales_Orders[[#This Row],[Total_Freight_USD]]</f>
        <v>291672.11</v>
      </c>
      <c r="N649" s="6">
        <f>IFERROR(Fact_Sales_Orders[[#This Row],[Net_Profit_USD]] / Fact_Sales_Orders[[#This Row],[Base_Revenue_USD]], 0)</f>
        <v>0.32646589508209495</v>
      </c>
    </row>
    <row r="650" spans="1:14" x14ac:dyDescent="0.3">
      <c r="A650" t="s">
        <v>688</v>
      </c>
      <c r="B650" s="1">
        <v>46052</v>
      </c>
      <c r="C650" s="4" t="s">
        <v>16</v>
      </c>
      <c r="D650" t="s">
        <v>114</v>
      </c>
      <c r="E650" s="3">
        <v>225</v>
      </c>
      <c r="F650" s="3">
        <v>2505915.23</v>
      </c>
      <c r="G650" s="3">
        <f>_xlfn.XLOOKUP(
D650,
Dim_Products_COGS[Product_ID],
Dim_Products_COGS[Base_COGS_EUR],
0
)</f>
        <v>4420</v>
      </c>
      <c r="H650" s="3">
        <f>Fact_Sales_Orders[[#This Row],[Unit_COGS_EUR]] * Fact_Sales_Orders[[#This Row],[Quantity_Sold]]</f>
        <v>994500</v>
      </c>
      <c r="I650" s="3">
        <f>_xlfn.XLOOKUP(Fact_Sales_Orders[[#This Row],[Product_ID]], Dim_Supply_Chain[Product_ID], Dim_Supply_Chain[Base_Shipping_Cost_USD], 2500)</f>
        <v>2109</v>
      </c>
      <c r="J650" s="2">
        <f>_xlfn.XLOOKUP(Fact_Sales_Orders[[#This Row],[Clean_Order_Date]], Dim_FX_Rates[Date], Dim_FX_Rates[Baseline_Rate], 1.05, -1)</f>
        <v>1.2027000000000001</v>
      </c>
      <c r="K650" s="2">
        <f>Fact_Sales_Orders[[#This Row],[Total_Base_COGS_EUR]] * Fact_Sales_Orders[[#This Row],[Order_FX_Rate]]</f>
        <v>1196085.1500000001</v>
      </c>
      <c r="L650" s="3">
        <f>Fact_Sales_Orders[[#This Row],[Base_Shipping_USD]] * Fact_Sales_Orders[[#This Row],[Quantity_Sold]]</f>
        <v>474525</v>
      </c>
      <c r="M650" s="3">
        <f>Fact_Sales_Orders[[#This Row],[Base_Revenue_USD]] - Fact_Sales_Orders[[#This Row],[Total_COGS_USD]] - Fact_Sales_Orders[[#This Row],[Total_Freight_USD]]</f>
        <v>835305.07999999984</v>
      </c>
      <c r="N650" s="6">
        <f>IFERROR(Fact_Sales_Orders[[#This Row],[Net_Profit_USD]] / Fact_Sales_Orders[[#This Row],[Base_Revenue_USD]], 0)</f>
        <v>0.33333333466351928</v>
      </c>
    </row>
    <row r="651" spans="1:14" x14ac:dyDescent="0.3">
      <c r="A651" t="s">
        <v>689</v>
      </c>
      <c r="B651" s="1">
        <v>45862</v>
      </c>
      <c r="C651" s="4" t="s">
        <v>16</v>
      </c>
      <c r="D651" t="s">
        <v>25</v>
      </c>
      <c r="E651" s="3">
        <v>585</v>
      </c>
      <c r="F651" s="3">
        <v>2747190.95</v>
      </c>
      <c r="G651" s="3">
        <f>_xlfn.XLOOKUP(
D651,
Dim_Products_COGS[Product_ID],
Dim_Products_COGS[Base_COGS_EUR],
0
)</f>
        <v>775</v>
      </c>
      <c r="H651" s="3">
        <f>Fact_Sales_Orders[[#This Row],[Unit_COGS_EUR]] * Fact_Sales_Orders[[#This Row],[Quantity_Sold]]</f>
        <v>453375</v>
      </c>
      <c r="I651" s="3">
        <f>_xlfn.XLOOKUP(Fact_Sales_Orders[[#This Row],[Product_ID]], Dim_Supply_Chain[Product_ID], Dim_Supply_Chain[Base_Shipping_Cost_USD], 2500)</f>
        <v>2982</v>
      </c>
      <c r="J651" s="2">
        <f>_xlfn.XLOOKUP(Fact_Sales_Orders[[#This Row],[Clean_Order_Date]], Dim_FX_Rates[Date], Dim_FX_Rates[Baseline_Rate], 1.05, -1)</f>
        <v>1.2134</v>
      </c>
      <c r="K651" s="2">
        <f>Fact_Sales_Orders[[#This Row],[Total_Base_COGS_EUR]] * Fact_Sales_Orders[[#This Row],[Order_FX_Rate]]</f>
        <v>550125.22499999998</v>
      </c>
      <c r="L651" s="3">
        <f>Fact_Sales_Orders[[#This Row],[Base_Shipping_USD]] * Fact_Sales_Orders[[#This Row],[Quantity_Sold]]</f>
        <v>1744470</v>
      </c>
      <c r="M651" s="3">
        <f>Fact_Sales_Orders[[#This Row],[Base_Revenue_USD]] - Fact_Sales_Orders[[#This Row],[Total_COGS_USD]] - Fact_Sales_Orders[[#This Row],[Total_Freight_USD]]</f>
        <v>452595.72500000009</v>
      </c>
      <c r="N651" s="6">
        <f>IFERROR(Fact_Sales_Orders[[#This Row],[Net_Profit_USD]] / Fact_Sales_Orders[[#This Row],[Base_Revenue_USD]], 0)</f>
        <v>0.16474854978682862</v>
      </c>
    </row>
    <row r="652" spans="1:14" x14ac:dyDescent="0.3">
      <c r="A652" t="s">
        <v>690</v>
      </c>
      <c r="B652" s="1">
        <v>45963</v>
      </c>
      <c r="C652" s="4" t="s">
        <v>16</v>
      </c>
      <c r="D652" t="s">
        <v>14</v>
      </c>
      <c r="E652" s="3">
        <v>18</v>
      </c>
      <c r="F652" s="3">
        <v>133068.12</v>
      </c>
      <c r="G652" s="3">
        <f>_xlfn.XLOOKUP(
D652,
Dim_Products_COGS[Product_ID],
Dim_Products_COGS[Base_COGS_EUR],
0
)</f>
        <v>2401</v>
      </c>
      <c r="H652" s="3">
        <f>Fact_Sales_Orders[[#This Row],[Unit_COGS_EUR]] * Fact_Sales_Orders[[#This Row],[Quantity_Sold]]</f>
        <v>43218</v>
      </c>
      <c r="I652" s="3">
        <f>_xlfn.XLOOKUP(Fact_Sales_Orders[[#This Row],[Product_ID]], Dim_Supply_Chain[Product_ID], Dim_Supply_Chain[Base_Shipping_Cost_USD], 2500)</f>
        <v>2109</v>
      </c>
      <c r="J652" s="2">
        <f>_xlfn.XLOOKUP(Fact_Sales_Orders[[#This Row],[Clean_Order_Date]], Dim_FX_Rates[Date], Dim_FX_Rates[Baseline_Rate], 1.05, -1)</f>
        <v>1.3209</v>
      </c>
      <c r="K652" s="2">
        <f>Fact_Sales_Orders[[#This Row],[Total_Base_COGS_EUR]] * Fact_Sales_Orders[[#This Row],[Order_FX_Rate]]</f>
        <v>57086.656199999998</v>
      </c>
      <c r="L652" s="3">
        <f>Fact_Sales_Orders[[#This Row],[Base_Shipping_USD]] * Fact_Sales_Orders[[#This Row],[Quantity_Sold]]</f>
        <v>37962</v>
      </c>
      <c r="M652" s="3">
        <f>Fact_Sales_Orders[[#This Row],[Base_Revenue_USD]] - Fact_Sales_Orders[[#This Row],[Total_COGS_USD]] - Fact_Sales_Orders[[#This Row],[Total_Freight_USD]]</f>
        <v>38019.463799999998</v>
      </c>
      <c r="N652" s="6">
        <f>IFERROR(Fact_Sales_Orders[[#This Row],[Net_Profit_USD]] / Fact_Sales_Orders[[#This Row],[Base_Revenue_USD]], 0)</f>
        <v>0.28571429279980809</v>
      </c>
    </row>
    <row r="653" spans="1:14" x14ac:dyDescent="0.3">
      <c r="A653" t="s">
        <v>691</v>
      </c>
      <c r="B653" s="1">
        <v>45726</v>
      </c>
      <c r="C653" s="4" t="s">
        <v>16</v>
      </c>
      <c r="D653" t="s">
        <v>69</v>
      </c>
      <c r="E653" s="3">
        <v>422</v>
      </c>
      <c r="F653" s="3">
        <v>4513208.38</v>
      </c>
      <c r="G653" s="3">
        <f>_xlfn.XLOOKUP(
D653,
Dim_Products_COGS[Product_ID],
Dim_Products_COGS[Base_COGS_EUR],
0
)</f>
        <v>3901</v>
      </c>
      <c r="H653" s="3">
        <f>Fact_Sales_Orders[[#This Row],[Unit_COGS_EUR]] * Fact_Sales_Orders[[#This Row],[Quantity_Sold]]</f>
        <v>1646222</v>
      </c>
      <c r="I653" s="3">
        <f>_xlfn.XLOOKUP(Fact_Sales_Orders[[#This Row],[Product_ID]], Dim_Supply_Chain[Product_ID], Dim_Supply_Chain[Base_Shipping_Cost_USD], 2500)</f>
        <v>2109</v>
      </c>
      <c r="J653" s="2">
        <f>_xlfn.XLOOKUP(Fact_Sales_Orders[[#This Row],[Clean_Order_Date]], Dim_FX_Rates[Date], Dim_FX_Rates[Baseline_Rate], 1.05, -1)</f>
        <v>1.2396</v>
      </c>
      <c r="K653" s="2">
        <f>Fact_Sales_Orders[[#This Row],[Total_Base_COGS_EUR]] * Fact_Sales_Orders[[#This Row],[Order_FX_Rate]]</f>
        <v>2040656.7912000001</v>
      </c>
      <c r="L653" s="3">
        <f>Fact_Sales_Orders[[#This Row],[Base_Shipping_USD]] * Fact_Sales_Orders[[#This Row],[Quantity_Sold]]</f>
        <v>889998</v>
      </c>
      <c r="M653" s="3">
        <f>Fact_Sales_Orders[[#This Row],[Base_Revenue_USD]] - Fact_Sales_Orders[[#This Row],[Total_COGS_USD]] - Fact_Sales_Orders[[#This Row],[Total_Freight_USD]]</f>
        <v>1582553.5888</v>
      </c>
      <c r="N653" s="6">
        <f>IFERROR(Fact_Sales_Orders[[#This Row],[Net_Profit_USD]] / Fact_Sales_Orders[[#This Row],[Base_Revenue_USD]], 0)</f>
        <v>0.35064935087264909</v>
      </c>
    </row>
    <row r="654" spans="1:14" x14ac:dyDescent="0.3">
      <c r="A654" t="s">
        <v>692</v>
      </c>
      <c r="B654" s="1">
        <v>45916</v>
      </c>
      <c r="C654" s="4" t="s">
        <v>16</v>
      </c>
      <c r="D654" t="s">
        <v>76</v>
      </c>
      <c r="E654" s="3">
        <v>648</v>
      </c>
      <c r="F654" s="3">
        <v>3165583.59</v>
      </c>
      <c r="G654" s="3">
        <f>_xlfn.XLOOKUP(
D654,
Dim_Products_COGS[Product_ID],
Dim_Products_COGS[Base_COGS_EUR],
0
)</f>
        <v>1289</v>
      </c>
      <c r="H654" s="3">
        <f>Fact_Sales_Orders[[#This Row],[Unit_COGS_EUR]] * Fact_Sales_Orders[[#This Row],[Quantity_Sold]]</f>
        <v>835272</v>
      </c>
      <c r="I654" s="3">
        <f>_xlfn.XLOOKUP(Fact_Sales_Orders[[#This Row],[Product_ID]], Dim_Supply_Chain[Product_ID], Dim_Supply_Chain[Base_Shipping_Cost_USD], 2500)</f>
        <v>2109</v>
      </c>
      <c r="J654" s="2">
        <f>_xlfn.XLOOKUP(Fact_Sales_Orders[[#This Row],[Clean_Order_Date]], Dim_FX_Rates[Date], Dim_FX_Rates[Baseline_Rate], 1.05, -1)</f>
        <v>0.94199999999999995</v>
      </c>
      <c r="K654" s="2">
        <f>Fact_Sales_Orders[[#This Row],[Total_Base_COGS_EUR]] * Fact_Sales_Orders[[#This Row],[Order_FX_Rate]]</f>
        <v>786826.22399999993</v>
      </c>
      <c r="L654" s="3">
        <f>Fact_Sales_Orders[[#This Row],[Base_Shipping_USD]] * Fact_Sales_Orders[[#This Row],[Quantity_Sold]]</f>
        <v>1366632</v>
      </c>
      <c r="M654" s="3">
        <f>Fact_Sales_Orders[[#This Row],[Base_Revenue_USD]] - Fact_Sales_Orders[[#This Row],[Total_COGS_USD]] - Fact_Sales_Orders[[#This Row],[Total_Freight_USD]]</f>
        <v>1012125.3659999999</v>
      </c>
      <c r="N654" s="6">
        <f>IFERROR(Fact_Sales_Orders[[#This Row],[Net_Profit_USD]] / Fact_Sales_Orders[[#This Row],[Base_Revenue_USD]], 0)</f>
        <v>0.3197278913111879</v>
      </c>
    </row>
    <row r="655" spans="1:14" x14ac:dyDescent="0.3">
      <c r="A655" t="s">
        <v>693</v>
      </c>
      <c r="B655" s="1">
        <v>46134</v>
      </c>
      <c r="C655" s="4" t="s">
        <v>16</v>
      </c>
      <c r="D655" t="s">
        <v>61</v>
      </c>
      <c r="E655" s="3">
        <v>412</v>
      </c>
      <c r="F655" s="3">
        <v>3324240.86</v>
      </c>
      <c r="G655" s="3">
        <f>_xlfn.XLOOKUP(
D655,
Dim_Products_COGS[Product_ID],
Dim_Products_COGS[Base_COGS_EUR],
0
)</f>
        <v>2418</v>
      </c>
      <c r="H655" s="3">
        <f>Fact_Sales_Orders[[#This Row],[Unit_COGS_EUR]] * Fact_Sales_Orders[[#This Row],[Quantity_Sold]]</f>
        <v>996216</v>
      </c>
      <c r="I655" s="3">
        <f>_xlfn.XLOOKUP(Fact_Sales_Orders[[#This Row],[Product_ID]], Dim_Supply_Chain[Product_ID], Dim_Supply_Chain[Base_Shipping_Cost_USD], 2500)</f>
        <v>2109</v>
      </c>
      <c r="J655" s="2">
        <f>_xlfn.XLOOKUP(Fact_Sales_Orders[[#This Row],[Clean_Order_Date]], Dim_FX_Rates[Date], Dim_FX_Rates[Baseline_Rate], 1.05, -1)</f>
        <v>1.3673</v>
      </c>
      <c r="K655" s="2">
        <f>Fact_Sales_Orders[[#This Row],[Total_Base_COGS_EUR]] * Fact_Sales_Orders[[#This Row],[Order_FX_Rate]]</f>
        <v>1362126.1368</v>
      </c>
      <c r="L655" s="3">
        <f>Fact_Sales_Orders[[#This Row],[Base_Shipping_USD]] * Fact_Sales_Orders[[#This Row],[Quantity_Sold]]</f>
        <v>868908</v>
      </c>
      <c r="M655" s="3">
        <f>Fact_Sales_Orders[[#This Row],[Base_Revenue_USD]] - Fact_Sales_Orders[[#This Row],[Total_COGS_USD]] - Fact_Sales_Orders[[#This Row],[Total_Freight_USD]]</f>
        <v>1093206.7231999999</v>
      </c>
      <c r="N655" s="6">
        <f>IFERROR(Fact_Sales_Orders[[#This Row],[Net_Profit_USD]] / Fact_Sales_Orders[[#This Row],[Base_Revenue_USD]], 0)</f>
        <v>0.32885905962903061</v>
      </c>
    </row>
    <row r="656" spans="1:14" x14ac:dyDescent="0.3">
      <c r="A656" t="s">
        <v>694</v>
      </c>
      <c r="B656" s="1">
        <v>45927</v>
      </c>
      <c r="C656" s="4" t="s">
        <v>16</v>
      </c>
      <c r="D656" t="s">
        <v>61</v>
      </c>
      <c r="E656" s="3">
        <v>480</v>
      </c>
      <c r="F656" s="3">
        <v>3955247.67</v>
      </c>
      <c r="G656" s="3">
        <f>_xlfn.XLOOKUP(
D656,
Dim_Products_COGS[Product_ID],
Dim_Products_COGS[Base_COGS_EUR],
0
)</f>
        <v>2418</v>
      </c>
      <c r="H656" s="3">
        <f>Fact_Sales_Orders[[#This Row],[Unit_COGS_EUR]] * Fact_Sales_Orders[[#This Row],[Quantity_Sold]]</f>
        <v>1160640</v>
      </c>
      <c r="I656" s="3">
        <f>_xlfn.XLOOKUP(Fact_Sales_Orders[[#This Row],[Product_ID]], Dim_Supply_Chain[Product_ID], Dim_Supply_Chain[Base_Shipping_Cost_USD], 2500)</f>
        <v>2109</v>
      </c>
      <c r="J656" s="2">
        <f>_xlfn.XLOOKUP(Fact_Sales_Orders[[#This Row],[Clean_Order_Date]], Dim_FX_Rates[Date], Dim_FX_Rates[Baseline_Rate], 1.05, -1)</f>
        <v>1.1684000000000001</v>
      </c>
      <c r="K656" s="2">
        <f>Fact_Sales_Orders[[#This Row],[Total_Base_COGS_EUR]] * Fact_Sales_Orders[[#This Row],[Order_FX_Rate]]</f>
        <v>1356091.7760000001</v>
      </c>
      <c r="L656" s="3">
        <f>Fact_Sales_Orders[[#This Row],[Base_Shipping_USD]] * Fact_Sales_Orders[[#This Row],[Quantity_Sold]]</f>
        <v>1012320</v>
      </c>
      <c r="M656" s="3">
        <f>Fact_Sales_Orders[[#This Row],[Base_Revenue_USD]] - Fact_Sales_Orders[[#This Row],[Total_COGS_USD]] - Fact_Sales_Orders[[#This Row],[Total_Freight_USD]]</f>
        <v>1586835.8939999999</v>
      </c>
      <c r="N656" s="6">
        <f>IFERROR(Fact_Sales_Orders[[#This Row],[Net_Profit_USD]] / Fact_Sales_Orders[[#This Row],[Base_Revenue_USD]], 0)</f>
        <v>0.40119760540810834</v>
      </c>
    </row>
    <row r="657" spans="1:14" x14ac:dyDescent="0.3">
      <c r="A657" t="s">
        <v>695</v>
      </c>
      <c r="B657" s="1">
        <v>45937</v>
      </c>
      <c r="C657" s="4" t="s">
        <v>16</v>
      </c>
      <c r="D657" t="s">
        <v>31</v>
      </c>
      <c r="E657" s="3">
        <v>505</v>
      </c>
      <c r="F657" s="3">
        <v>2344171.69</v>
      </c>
      <c r="G657" s="3">
        <f>_xlfn.XLOOKUP(
D657,
Dim_Products_COGS[Product_ID],
Dim_Products_COGS[Base_COGS_EUR],
0
)</f>
        <v>1536</v>
      </c>
      <c r="H657" s="3">
        <f>Fact_Sales_Orders[[#This Row],[Unit_COGS_EUR]] * Fact_Sales_Orders[[#This Row],[Quantity_Sold]]</f>
        <v>775680</v>
      </c>
      <c r="I657" s="3">
        <f>_xlfn.XLOOKUP(Fact_Sales_Orders[[#This Row],[Product_ID]], Dim_Supply_Chain[Product_ID], Dim_Supply_Chain[Base_Shipping_Cost_USD], 2500)</f>
        <v>2109</v>
      </c>
      <c r="J657" s="2">
        <f>_xlfn.XLOOKUP(Fact_Sales_Orders[[#This Row],[Clean_Order_Date]], Dim_FX_Rates[Date], Dim_FX_Rates[Baseline_Rate], 1.05, -1)</f>
        <v>0.74029999999999996</v>
      </c>
      <c r="K657" s="2">
        <f>Fact_Sales_Orders[[#This Row],[Total_Base_COGS_EUR]] * Fact_Sales_Orders[[#This Row],[Order_FX_Rate]]</f>
        <v>574235.90399999998</v>
      </c>
      <c r="L657" s="3">
        <f>Fact_Sales_Orders[[#This Row],[Base_Shipping_USD]] * Fact_Sales_Orders[[#This Row],[Quantity_Sold]]</f>
        <v>1065045</v>
      </c>
      <c r="M657" s="3">
        <f>Fact_Sales_Orders[[#This Row],[Base_Revenue_USD]] - Fact_Sales_Orders[[#This Row],[Total_COGS_USD]] - Fact_Sales_Orders[[#This Row],[Total_Freight_USD]]</f>
        <v>704890.78599999985</v>
      </c>
      <c r="N657" s="6">
        <f>IFERROR(Fact_Sales_Orders[[#This Row],[Net_Profit_USD]] / Fact_Sales_Orders[[#This Row],[Base_Revenue_USD]], 0)</f>
        <v>0.30069929988788485</v>
      </c>
    </row>
    <row r="658" spans="1:14" x14ac:dyDescent="0.3">
      <c r="A658" t="s">
        <v>696</v>
      </c>
      <c r="B658" s="1">
        <v>46011</v>
      </c>
      <c r="C658" s="4" t="s">
        <v>16</v>
      </c>
      <c r="D658" t="s">
        <v>102</v>
      </c>
      <c r="E658" s="3">
        <v>367</v>
      </c>
      <c r="F658" s="3">
        <v>2686210.04</v>
      </c>
      <c r="G658" s="3">
        <f>_xlfn.XLOOKUP(
D658,
Dim_Products_COGS[Product_ID],
Dim_Products_COGS[Base_COGS_EUR],
0
)</f>
        <v>2418</v>
      </c>
      <c r="H658" s="3">
        <f>Fact_Sales_Orders[[#This Row],[Unit_COGS_EUR]] * Fact_Sales_Orders[[#This Row],[Quantity_Sold]]</f>
        <v>887406</v>
      </c>
      <c r="I658" s="3">
        <f>_xlfn.XLOOKUP(Fact_Sales_Orders[[#This Row],[Product_ID]], Dim_Supply_Chain[Product_ID], Dim_Supply_Chain[Base_Shipping_Cost_USD], 2500)</f>
        <v>2109</v>
      </c>
      <c r="J658" s="2">
        <f>_xlfn.XLOOKUP(Fact_Sales_Orders[[#This Row],[Clean_Order_Date]], Dim_FX_Rates[Date], Dim_FX_Rates[Baseline_Rate], 1.05, -1)</f>
        <v>1.2299</v>
      </c>
      <c r="K658" s="2">
        <f>Fact_Sales_Orders[[#This Row],[Total_Base_COGS_EUR]] * Fact_Sales_Orders[[#This Row],[Order_FX_Rate]]</f>
        <v>1091420.6394</v>
      </c>
      <c r="L658" s="3">
        <f>Fact_Sales_Orders[[#This Row],[Base_Shipping_USD]] * Fact_Sales_Orders[[#This Row],[Quantity_Sold]]</f>
        <v>774003</v>
      </c>
      <c r="M658" s="3">
        <f>Fact_Sales_Orders[[#This Row],[Base_Revenue_USD]] - Fact_Sales_Orders[[#This Row],[Total_COGS_USD]] - Fact_Sales_Orders[[#This Row],[Total_Freight_USD]]</f>
        <v>820786.40060000005</v>
      </c>
      <c r="N658" s="6">
        <f>IFERROR(Fact_Sales_Orders[[#This Row],[Net_Profit_USD]] / Fact_Sales_Orders[[#This Row],[Base_Revenue_USD]], 0)</f>
        <v>0.30555555536528334</v>
      </c>
    </row>
    <row r="659" spans="1:14" x14ac:dyDescent="0.3">
      <c r="A659" t="s">
        <v>697</v>
      </c>
      <c r="B659" s="1">
        <v>45806</v>
      </c>
      <c r="C659" s="4" t="s">
        <v>16</v>
      </c>
      <c r="D659" t="s">
        <v>29</v>
      </c>
      <c r="E659" s="3">
        <v>90</v>
      </c>
      <c r="F659" s="3">
        <v>603271.62</v>
      </c>
      <c r="G659" s="3">
        <f>_xlfn.XLOOKUP(
D659,
Dim_Products_COGS[Product_ID],
Dim_Products_COGS[Base_COGS_EUR],
0
)</f>
        <v>2418</v>
      </c>
      <c r="H659" s="3">
        <f>Fact_Sales_Orders[[#This Row],[Unit_COGS_EUR]] * Fact_Sales_Orders[[#This Row],[Quantity_Sold]]</f>
        <v>217620</v>
      </c>
      <c r="I659" s="3">
        <f>_xlfn.XLOOKUP(Fact_Sales_Orders[[#This Row],[Product_ID]], Dim_Supply_Chain[Product_ID], Dim_Supply_Chain[Base_Shipping_Cost_USD], 2500)</f>
        <v>2109</v>
      </c>
      <c r="J659" s="2">
        <f>_xlfn.XLOOKUP(Fact_Sales_Orders[[#This Row],[Clean_Order_Date]], Dim_FX_Rates[Date], Dim_FX_Rates[Baseline_Rate], 1.05, -1)</f>
        <v>0.90480000000000005</v>
      </c>
      <c r="K659" s="2">
        <f>Fact_Sales_Orders[[#This Row],[Total_Base_COGS_EUR]] * Fact_Sales_Orders[[#This Row],[Order_FX_Rate]]</f>
        <v>196902.576</v>
      </c>
      <c r="L659" s="3">
        <f>Fact_Sales_Orders[[#This Row],[Base_Shipping_USD]] * Fact_Sales_Orders[[#This Row],[Quantity_Sold]]</f>
        <v>189810</v>
      </c>
      <c r="M659" s="3">
        <f>Fact_Sales_Orders[[#This Row],[Base_Revenue_USD]] - Fact_Sales_Orders[[#This Row],[Total_COGS_USD]] - Fact_Sales_Orders[[#This Row],[Total_Freight_USD]]</f>
        <v>216559.04399999999</v>
      </c>
      <c r="N659" s="6">
        <f>IFERROR(Fact_Sales_Orders[[#This Row],[Net_Profit_USD]] / Fact_Sales_Orders[[#This Row],[Base_Revenue_USD]], 0)</f>
        <v>0.35897436050447723</v>
      </c>
    </row>
    <row r="660" spans="1:14" x14ac:dyDescent="0.3">
      <c r="A660" t="s">
        <v>698</v>
      </c>
      <c r="B660" s="1">
        <v>46135</v>
      </c>
      <c r="C660" s="4" t="s">
        <v>16</v>
      </c>
      <c r="D660" t="s">
        <v>63</v>
      </c>
      <c r="E660" s="3">
        <v>121</v>
      </c>
      <c r="F660" s="3">
        <v>705464.26</v>
      </c>
      <c r="G660" s="3">
        <f>_xlfn.XLOOKUP(
D660,
Dim_Products_COGS[Product_ID],
Dim_Products_COGS[Base_COGS_EUR],
0
)</f>
        <v>3822</v>
      </c>
      <c r="H660" s="3">
        <f>Fact_Sales_Orders[[#This Row],[Unit_COGS_EUR]] * Fact_Sales_Orders[[#This Row],[Quantity_Sold]]</f>
        <v>462462</v>
      </c>
      <c r="I660" s="3">
        <f>_xlfn.XLOOKUP(Fact_Sales_Orders[[#This Row],[Product_ID]], Dim_Supply_Chain[Product_ID], Dim_Supply_Chain[Base_Shipping_Cost_USD], 2500)</f>
        <v>2109</v>
      </c>
      <c r="J660" s="2">
        <f>_xlfn.XLOOKUP(Fact_Sales_Orders[[#This Row],[Clean_Order_Date]], Dim_FX_Rates[Date], Dim_FX_Rates[Baseline_Rate], 1.05, -1)</f>
        <v>0.70889999999999997</v>
      </c>
      <c r="K660" s="2">
        <f>Fact_Sales_Orders[[#This Row],[Total_Base_COGS_EUR]] * Fact_Sales_Orders[[#This Row],[Order_FX_Rate]]</f>
        <v>327839.31179999997</v>
      </c>
      <c r="L660" s="3">
        <f>Fact_Sales_Orders[[#This Row],[Base_Shipping_USD]] * Fact_Sales_Orders[[#This Row],[Quantity_Sold]]</f>
        <v>255189</v>
      </c>
      <c r="M660" s="3">
        <f>Fact_Sales_Orders[[#This Row],[Base_Revenue_USD]] - Fact_Sales_Orders[[#This Row],[Total_COGS_USD]] - Fact_Sales_Orders[[#This Row],[Total_Freight_USD]]</f>
        <v>122435.94820000004</v>
      </c>
      <c r="N660" s="6">
        <f>IFERROR(Fact_Sales_Orders[[#This Row],[Net_Profit_USD]] / Fact_Sales_Orders[[#This Row],[Base_Revenue_USD]], 0)</f>
        <v>0.17355372219706786</v>
      </c>
    </row>
    <row r="661" spans="1:14" x14ac:dyDescent="0.3">
      <c r="A661" t="s">
        <v>699</v>
      </c>
      <c r="B661" s="1">
        <v>45697</v>
      </c>
      <c r="C661" s="4" t="s">
        <v>16</v>
      </c>
      <c r="D661" t="s">
        <v>8</v>
      </c>
      <c r="E661" s="3">
        <v>302</v>
      </c>
      <c r="F661" s="3">
        <v>1402192.15</v>
      </c>
      <c r="G661" s="3">
        <f>_xlfn.XLOOKUP(
D661,
Dim_Products_COGS[Product_ID],
Dim_Products_COGS[Base_COGS_EUR],
0
)</f>
        <v>739</v>
      </c>
      <c r="H661" s="3">
        <f>Fact_Sales_Orders[[#This Row],[Unit_COGS_EUR]] * Fact_Sales_Orders[[#This Row],[Quantity_Sold]]</f>
        <v>223178</v>
      </c>
      <c r="I661" s="3">
        <f>_xlfn.XLOOKUP(Fact_Sales_Orders[[#This Row],[Product_ID]], Dim_Supply_Chain[Product_ID], Dim_Supply_Chain[Base_Shipping_Cost_USD], 2500)</f>
        <v>2109</v>
      </c>
      <c r="J661" s="2">
        <f>_xlfn.XLOOKUP(Fact_Sales_Orders[[#This Row],[Clean_Order_Date]], Dim_FX_Rates[Date], Dim_FX_Rates[Baseline_Rate], 1.05, -1)</f>
        <v>1.3154999999999999</v>
      </c>
      <c r="K661" s="2">
        <f>Fact_Sales_Orders[[#This Row],[Total_Base_COGS_EUR]] * Fact_Sales_Orders[[#This Row],[Order_FX_Rate]]</f>
        <v>293590.65899999999</v>
      </c>
      <c r="L661" s="3">
        <f>Fact_Sales_Orders[[#This Row],[Base_Shipping_USD]] * Fact_Sales_Orders[[#This Row],[Quantity_Sold]]</f>
        <v>636918</v>
      </c>
      <c r="M661" s="3">
        <f>Fact_Sales_Orders[[#This Row],[Base_Revenue_USD]] - Fact_Sales_Orders[[#This Row],[Total_COGS_USD]] - Fact_Sales_Orders[[#This Row],[Total_Freight_USD]]</f>
        <v>471683.49099999992</v>
      </c>
      <c r="N661" s="6">
        <f>IFERROR(Fact_Sales_Orders[[#This Row],[Net_Profit_USD]] / Fact_Sales_Orders[[#This Row],[Base_Revenue_USD]], 0)</f>
        <v>0.33639005253309967</v>
      </c>
    </row>
    <row r="662" spans="1:14" x14ac:dyDescent="0.3">
      <c r="A662" t="s">
        <v>700</v>
      </c>
      <c r="B662" s="1">
        <v>46081</v>
      </c>
      <c r="C662" s="4" t="s">
        <v>16</v>
      </c>
      <c r="D662" t="s">
        <v>172</v>
      </c>
      <c r="E662" s="3">
        <v>420</v>
      </c>
      <c r="F662" s="3">
        <v>4435608.74</v>
      </c>
      <c r="G662" s="3">
        <f>_xlfn.XLOOKUP(
D662,
Dim_Products_COGS[Product_ID],
Dim_Products_COGS[Base_COGS_EUR],
0
)</f>
        <v>3677</v>
      </c>
      <c r="H662" s="3">
        <f>Fact_Sales_Orders[[#This Row],[Unit_COGS_EUR]] * Fact_Sales_Orders[[#This Row],[Quantity_Sold]]</f>
        <v>1544340</v>
      </c>
      <c r="I662" s="3">
        <f>_xlfn.XLOOKUP(Fact_Sales_Orders[[#This Row],[Product_ID]], Dim_Supply_Chain[Product_ID], Dim_Supply_Chain[Base_Shipping_Cost_USD], 2500)</f>
        <v>263</v>
      </c>
      <c r="J662" s="2">
        <f>_xlfn.XLOOKUP(Fact_Sales_Orders[[#This Row],[Clean_Order_Date]], Dim_FX_Rates[Date], Dim_FX_Rates[Baseline_Rate], 1.05, -1)</f>
        <v>1.3524</v>
      </c>
      <c r="K662" s="2">
        <f>Fact_Sales_Orders[[#This Row],[Total_Base_COGS_EUR]] * Fact_Sales_Orders[[#This Row],[Order_FX_Rate]]</f>
        <v>2088565.416</v>
      </c>
      <c r="L662" s="3">
        <f>Fact_Sales_Orders[[#This Row],[Base_Shipping_USD]] * Fact_Sales_Orders[[#This Row],[Quantity_Sold]]</f>
        <v>110460</v>
      </c>
      <c r="M662" s="3">
        <f>Fact_Sales_Orders[[#This Row],[Base_Revenue_USD]] - Fact_Sales_Orders[[#This Row],[Total_COGS_USD]] - Fact_Sales_Orders[[#This Row],[Total_Freight_USD]]</f>
        <v>2236583.324</v>
      </c>
      <c r="N662" s="6">
        <f>IFERROR(Fact_Sales_Orders[[#This Row],[Net_Profit_USD]] / Fact_Sales_Orders[[#This Row],[Base_Revenue_USD]], 0)</f>
        <v>0.50423368135035285</v>
      </c>
    </row>
    <row r="663" spans="1:14" x14ac:dyDescent="0.3">
      <c r="A663" t="s">
        <v>701</v>
      </c>
      <c r="B663" s="1">
        <v>45886</v>
      </c>
      <c r="C663" s="4" t="s">
        <v>16</v>
      </c>
      <c r="D663" t="s">
        <v>40</v>
      </c>
      <c r="E663" s="3">
        <v>606</v>
      </c>
      <c r="F663" s="3">
        <v>3814407.46</v>
      </c>
      <c r="G663" s="3">
        <f>_xlfn.XLOOKUP(
D663,
Dim_Products_COGS[Product_ID],
Dim_Products_COGS[Base_COGS_EUR],
0
)</f>
        <v>3908</v>
      </c>
      <c r="H663" s="3">
        <f>Fact_Sales_Orders[[#This Row],[Unit_COGS_EUR]] * Fact_Sales_Orders[[#This Row],[Quantity_Sold]]</f>
        <v>2368248</v>
      </c>
      <c r="I663" s="3">
        <f>_xlfn.XLOOKUP(Fact_Sales_Orders[[#This Row],[Product_ID]], Dim_Supply_Chain[Product_ID], Dim_Supply_Chain[Base_Shipping_Cost_USD], 2500)</f>
        <v>2109</v>
      </c>
      <c r="J663" s="2">
        <f>_xlfn.XLOOKUP(Fact_Sales_Orders[[#This Row],[Clean_Order_Date]], Dim_FX_Rates[Date], Dim_FX_Rates[Baseline_Rate], 1.05, -1)</f>
        <v>0.70889999999999997</v>
      </c>
      <c r="K663" s="2">
        <f>Fact_Sales_Orders[[#This Row],[Total_Base_COGS_EUR]] * Fact_Sales_Orders[[#This Row],[Order_FX_Rate]]</f>
        <v>1678851.0071999999</v>
      </c>
      <c r="L663" s="3">
        <f>Fact_Sales_Orders[[#This Row],[Base_Shipping_USD]] * Fact_Sales_Orders[[#This Row],[Quantity_Sold]]</f>
        <v>1278054</v>
      </c>
      <c r="M663" s="3">
        <f>Fact_Sales_Orders[[#This Row],[Base_Revenue_USD]] - Fact_Sales_Orders[[#This Row],[Total_COGS_USD]] - Fact_Sales_Orders[[#This Row],[Total_Freight_USD]]</f>
        <v>857502.45280000009</v>
      </c>
      <c r="N663" s="6">
        <f>IFERROR(Fact_Sales_Orders[[#This Row],[Net_Profit_USD]] / Fact_Sales_Orders[[#This Row],[Base_Revenue_USD]], 0)</f>
        <v>0.22480620169508583</v>
      </c>
    </row>
    <row r="664" spans="1:14" x14ac:dyDescent="0.3">
      <c r="A664" t="s">
        <v>702</v>
      </c>
      <c r="B664" s="1">
        <v>45865</v>
      </c>
      <c r="C664" s="4" t="s">
        <v>16</v>
      </c>
      <c r="D664" t="s">
        <v>29</v>
      </c>
      <c r="E664" s="3">
        <v>130</v>
      </c>
      <c r="F664" s="3">
        <v>827822.09</v>
      </c>
      <c r="G664" s="3">
        <f>_xlfn.XLOOKUP(
D664,
Dim_Products_COGS[Product_ID],
Dim_Products_COGS[Base_COGS_EUR],
0
)</f>
        <v>2418</v>
      </c>
      <c r="H664" s="3">
        <f>Fact_Sales_Orders[[#This Row],[Unit_COGS_EUR]] * Fact_Sales_Orders[[#This Row],[Quantity_Sold]]</f>
        <v>314340</v>
      </c>
      <c r="I664" s="3">
        <f>_xlfn.XLOOKUP(Fact_Sales_Orders[[#This Row],[Product_ID]], Dim_Supply_Chain[Product_ID], Dim_Supply_Chain[Base_Shipping_Cost_USD], 2500)</f>
        <v>2109</v>
      </c>
      <c r="J664" s="2">
        <f>_xlfn.XLOOKUP(Fact_Sales_Orders[[#This Row],[Clean_Order_Date]], Dim_FX_Rates[Date], Dim_FX_Rates[Baseline_Rate], 1.05, -1)</f>
        <v>0.90720000000000001</v>
      </c>
      <c r="K664" s="2">
        <f>Fact_Sales_Orders[[#This Row],[Total_Base_COGS_EUR]] * Fact_Sales_Orders[[#This Row],[Order_FX_Rate]]</f>
        <v>285169.24800000002</v>
      </c>
      <c r="L664" s="3">
        <f>Fact_Sales_Orders[[#This Row],[Base_Shipping_USD]] * Fact_Sales_Orders[[#This Row],[Quantity_Sold]]</f>
        <v>274170</v>
      </c>
      <c r="M664" s="3">
        <f>Fact_Sales_Orders[[#This Row],[Base_Revenue_USD]] - Fact_Sales_Orders[[#This Row],[Total_COGS_USD]] - Fact_Sales_Orders[[#This Row],[Total_Freight_USD]]</f>
        <v>268482.84199999995</v>
      </c>
      <c r="N664" s="6">
        <f>IFERROR(Fact_Sales_Orders[[#This Row],[Net_Profit_USD]] / Fact_Sales_Orders[[#This Row],[Base_Revenue_USD]], 0)</f>
        <v>0.32432432674030232</v>
      </c>
    </row>
    <row r="665" spans="1:14" x14ac:dyDescent="0.3">
      <c r="A665" t="s">
        <v>703</v>
      </c>
      <c r="B665" s="1">
        <v>46040</v>
      </c>
      <c r="C665" s="4" t="s">
        <v>16</v>
      </c>
      <c r="D665" t="s">
        <v>54</v>
      </c>
      <c r="E665" s="3">
        <v>728</v>
      </c>
      <c r="F665" s="3">
        <v>9085002.6199999992</v>
      </c>
      <c r="G665" s="3">
        <f>_xlfn.XLOOKUP(
D665,
Dim_Products_COGS[Product_ID],
Dim_Products_COGS[Base_COGS_EUR],
0
)</f>
        <v>2513</v>
      </c>
      <c r="H665" s="3">
        <f>Fact_Sales_Orders[[#This Row],[Unit_COGS_EUR]] * Fact_Sales_Orders[[#This Row],[Quantity_Sold]]</f>
        <v>1829464</v>
      </c>
      <c r="I665" s="3">
        <f>_xlfn.XLOOKUP(Fact_Sales_Orders[[#This Row],[Product_ID]], Dim_Supply_Chain[Product_ID], Dim_Supply_Chain[Base_Shipping_Cost_USD], 2500)</f>
        <v>2109</v>
      </c>
      <c r="J665" s="2">
        <f>_xlfn.XLOOKUP(Fact_Sales_Orders[[#This Row],[Clean_Order_Date]], Dim_FX_Rates[Date], Dim_FX_Rates[Baseline_Rate], 1.05, -1)</f>
        <v>1.0178</v>
      </c>
      <c r="K665" s="2">
        <f>Fact_Sales_Orders[[#This Row],[Total_Base_COGS_EUR]] * Fact_Sales_Orders[[#This Row],[Order_FX_Rate]]</f>
        <v>1862028.4592000002</v>
      </c>
      <c r="L665" s="3">
        <f>Fact_Sales_Orders[[#This Row],[Base_Shipping_USD]] * Fact_Sales_Orders[[#This Row],[Quantity_Sold]]</f>
        <v>1535352</v>
      </c>
      <c r="M665" s="3">
        <f>Fact_Sales_Orders[[#This Row],[Base_Revenue_USD]] - Fact_Sales_Orders[[#This Row],[Total_COGS_USD]] - Fact_Sales_Orders[[#This Row],[Total_Freight_USD]]</f>
        <v>5687622.1607999988</v>
      </c>
      <c r="N665" s="6">
        <f>IFERROR(Fact_Sales_Orders[[#This Row],[Net_Profit_USD]] / Fact_Sales_Orders[[#This Row],[Base_Revenue_USD]], 0)</f>
        <v>0.62604518663308861</v>
      </c>
    </row>
    <row r="666" spans="1:14" x14ac:dyDescent="0.3">
      <c r="A666" t="s">
        <v>704</v>
      </c>
      <c r="B666" s="1">
        <v>46031</v>
      </c>
      <c r="C666" s="4" t="s">
        <v>16</v>
      </c>
      <c r="D666" t="s">
        <v>56</v>
      </c>
      <c r="E666" s="3">
        <v>401</v>
      </c>
      <c r="F666" s="3">
        <v>2110327.2200000002</v>
      </c>
      <c r="G666" s="3">
        <f>_xlfn.XLOOKUP(
D666,
Dim_Products_COGS[Product_ID],
Dim_Products_COGS[Base_COGS_EUR],
0
)</f>
        <v>897</v>
      </c>
      <c r="H666" s="3">
        <f>Fact_Sales_Orders[[#This Row],[Unit_COGS_EUR]] * Fact_Sales_Orders[[#This Row],[Quantity_Sold]]</f>
        <v>359697</v>
      </c>
      <c r="I666" s="3">
        <f>_xlfn.XLOOKUP(Fact_Sales_Orders[[#This Row],[Product_ID]], Dim_Supply_Chain[Product_ID], Dim_Supply_Chain[Base_Shipping_Cost_USD], 2500)</f>
        <v>2109</v>
      </c>
      <c r="J666" s="2">
        <f>_xlfn.XLOOKUP(Fact_Sales_Orders[[#This Row],[Clean_Order_Date]], Dim_FX_Rates[Date], Dim_FX_Rates[Baseline_Rate], 1.05, -1)</f>
        <v>1.4097</v>
      </c>
      <c r="K666" s="2">
        <f>Fact_Sales_Orders[[#This Row],[Total_Base_COGS_EUR]] * Fact_Sales_Orders[[#This Row],[Order_FX_Rate]]</f>
        <v>507064.86089999997</v>
      </c>
      <c r="L666" s="3">
        <f>Fact_Sales_Orders[[#This Row],[Base_Shipping_USD]] * Fact_Sales_Orders[[#This Row],[Quantity_Sold]]</f>
        <v>845709</v>
      </c>
      <c r="M666" s="3">
        <f>Fact_Sales_Orders[[#This Row],[Base_Revenue_USD]] - Fact_Sales_Orders[[#This Row],[Total_COGS_USD]] - Fact_Sales_Orders[[#This Row],[Total_Freight_USD]]</f>
        <v>757553.35910000023</v>
      </c>
      <c r="N666" s="6">
        <f>IFERROR(Fact_Sales_Orders[[#This Row],[Net_Profit_USD]] / Fact_Sales_Orders[[#This Row],[Base_Revenue_USD]], 0)</f>
        <v>0.3589743580618745</v>
      </c>
    </row>
    <row r="667" spans="1:14" x14ac:dyDescent="0.3">
      <c r="A667" t="s">
        <v>705</v>
      </c>
      <c r="B667" s="1">
        <v>46075</v>
      </c>
      <c r="C667" s="4" t="s">
        <v>16</v>
      </c>
      <c r="D667" t="s">
        <v>35</v>
      </c>
      <c r="E667" s="3">
        <v>622</v>
      </c>
      <c r="F667" s="3">
        <v>4661265.3899999997</v>
      </c>
      <c r="G667" s="3">
        <f>_xlfn.XLOOKUP(
D667,
Dim_Products_COGS[Product_ID],
Dim_Products_COGS[Base_COGS_EUR],
0
)</f>
        <v>1530</v>
      </c>
      <c r="H667" s="3">
        <f>Fact_Sales_Orders[[#This Row],[Unit_COGS_EUR]] * Fact_Sales_Orders[[#This Row],[Quantity_Sold]]</f>
        <v>951660</v>
      </c>
      <c r="I667" s="3">
        <f>_xlfn.XLOOKUP(Fact_Sales_Orders[[#This Row],[Product_ID]], Dim_Supply_Chain[Product_ID], Dim_Supply_Chain[Base_Shipping_Cost_USD], 2500)</f>
        <v>2109</v>
      </c>
      <c r="J667" s="2">
        <f>_xlfn.XLOOKUP(Fact_Sales_Orders[[#This Row],[Clean_Order_Date]], Dim_FX_Rates[Date], Dim_FX_Rates[Baseline_Rate], 1.05, -1)</f>
        <v>1.3427</v>
      </c>
      <c r="K667" s="2">
        <f>Fact_Sales_Orders[[#This Row],[Total_Base_COGS_EUR]] * Fact_Sales_Orders[[#This Row],[Order_FX_Rate]]</f>
        <v>1277793.882</v>
      </c>
      <c r="L667" s="3">
        <f>Fact_Sales_Orders[[#This Row],[Base_Shipping_USD]] * Fact_Sales_Orders[[#This Row],[Quantity_Sold]]</f>
        <v>1311798</v>
      </c>
      <c r="M667" s="3">
        <f>Fact_Sales_Orders[[#This Row],[Base_Revenue_USD]] - Fact_Sales_Orders[[#This Row],[Total_COGS_USD]] - Fact_Sales_Orders[[#This Row],[Total_Freight_USD]]</f>
        <v>2071673.5079999994</v>
      </c>
      <c r="N667" s="6">
        <f>IFERROR(Fact_Sales_Orders[[#This Row],[Net_Profit_USD]] / Fact_Sales_Orders[[#This Row],[Base_Revenue_USD]], 0)</f>
        <v>0.44444444473048972</v>
      </c>
    </row>
    <row r="668" spans="1:14" x14ac:dyDescent="0.3">
      <c r="A668" t="s">
        <v>706</v>
      </c>
      <c r="B668" s="1">
        <v>45867</v>
      </c>
      <c r="C668" s="4" t="s">
        <v>16</v>
      </c>
      <c r="D668" t="s">
        <v>17</v>
      </c>
      <c r="E668" s="3">
        <v>198</v>
      </c>
      <c r="F668" s="3">
        <v>1216312.3700000001</v>
      </c>
      <c r="G668" s="3">
        <f>_xlfn.XLOOKUP(
D668,
Dim_Products_COGS[Product_ID],
Dim_Products_COGS[Base_COGS_EUR],
0
)</f>
        <v>4299</v>
      </c>
      <c r="H668" s="3">
        <f>Fact_Sales_Orders[[#This Row],[Unit_COGS_EUR]] * Fact_Sales_Orders[[#This Row],[Quantity_Sold]]</f>
        <v>851202</v>
      </c>
      <c r="I668" s="3">
        <f>_xlfn.XLOOKUP(Fact_Sales_Orders[[#This Row],[Product_ID]], Dim_Supply_Chain[Product_ID], Dim_Supply_Chain[Base_Shipping_Cost_USD], 2500)</f>
        <v>2109</v>
      </c>
      <c r="J668" s="2">
        <f>_xlfn.XLOOKUP(Fact_Sales_Orders[[#This Row],[Clean_Order_Date]], Dim_FX_Rates[Date], Dim_FX_Rates[Baseline_Rate], 1.05, -1)</f>
        <v>0.70020000000000004</v>
      </c>
      <c r="K668" s="2">
        <f>Fact_Sales_Orders[[#This Row],[Total_Base_COGS_EUR]] * Fact_Sales_Orders[[#This Row],[Order_FX_Rate]]</f>
        <v>596011.64040000003</v>
      </c>
      <c r="L668" s="3">
        <f>Fact_Sales_Orders[[#This Row],[Base_Shipping_USD]] * Fact_Sales_Orders[[#This Row],[Quantity_Sold]]</f>
        <v>417582</v>
      </c>
      <c r="M668" s="3">
        <f>Fact_Sales_Orders[[#This Row],[Base_Revenue_USD]] - Fact_Sales_Orders[[#This Row],[Total_COGS_USD]] - Fact_Sales_Orders[[#This Row],[Total_Freight_USD]]</f>
        <v>202718.72960000008</v>
      </c>
      <c r="N668" s="6">
        <f>IFERROR(Fact_Sales_Orders[[#This Row],[Net_Profit_USD]] / Fact_Sales_Orders[[#This Row],[Base_Revenue_USD]], 0)</f>
        <v>0.16666666770806587</v>
      </c>
    </row>
    <row r="669" spans="1:14" x14ac:dyDescent="0.3">
      <c r="A669" t="s">
        <v>707</v>
      </c>
      <c r="B669" s="1">
        <v>46126</v>
      </c>
      <c r="C669" s="4" t="s">
        <v>16</v>
      </c>
      <c r="D669" t="s">
        <v>69</v>
      </c>
      <c r="E669" s="3">
        <v>299</v>
      </c>
      <c r="F669" s="3">
        <v>2191416.75</v>
      </c>
      <c r="G669" s="3">
        <f>_xlfn.XLOOKUP(
D669,
Dim_Products_COGS[Product_ID],
Dim_Products_COGS[Base_COGS_EUR],
0
)</f>
        <v>3901</v>
      </c>
      <c r="H669" s="3">
        <f>Fact_Sales_Orders[[#This Row],[Unit_COGS_EUR]] * Fact_Sales_Orders[[#This Row],[Quantity_Sold]]</f>
        <v>1166399</v>
      </c>
      <c r="I669" s="3">
        <f>_xlfn.XLOOKUP(Fact_Sales_Orders[[#This Row],[Product_ID]], Dim_Supply_Chain[Product_ID], Dim_Supply_Chain[Base_Shipping_Cost_USD], 2500)</f>
        <v>2109</v>
      </c>
      <c r="J669" s="2">
        <f>_xlfn.XLOOKUP(Fact_Sales_Orders[[#This Row],[Clean_Order_Date]], Dim_FX_Rates[Date], Dim_FX_Rates[Baseline_Rate], 1.05, -1)</f>
        <v>0.96240000000000003</v>
      </c>
      <c r="K669" s="2">
        <f>Fact_Sales_Orders[[#This Row],[Total_Base_COGS_EUR]] * Fact_Sales_Orders[[#This Row],[Order_FX_Rate]]</f>
        <v>1122542.3976</v>
      </c>
      <c r="L669" s="3">
        <f>Fact_Sales_Orders[[#This Row],[Base_Shipping_USD]] * Fact_Sales_Orders[[#This Row],[Quantity_Sold]]</f>
        <v>630591</v>
      </c>
      <c r="M669" s="3">
        <f>Fact_Sales_Orders[[#This Row],[Base_Revenue_USD]] - Fact_Sales_Orders[[#This Row],[Total_COGS_USD]] - Fact_Sales_Orders[[#This Row],[Total_Freight_USD]]</f>
        <v>438283.35239999997</v>
      </c>
      <c r="N669" s="6">
        <f>IFERROR(Fact_Sales_Orders[[#This Row],[Net_Profit_USD]] / Fact_Sales_Orders[[#This Row],[Base_Revenue_USD]], 0)</f>
        <v>0.2000000010951819</v>
      </c>
    </row>
    <row r="670" spans="1:14" x14ac:dyDescent="0.3">
      <c r="A670" t="s">
        <v>708</v>
      </c>
      <c r="B670" s="1">
        <v>45990</v>
      </c>
      <c r="C670" s="4" t="s">
        <v>16</v>
      </c>
      <c r="D670" t="s">
        <v>45</v>
      </c>
      <c r="E670" s="3">
        <v>378</v>
      </c>
      <c r="F670" s="3">
        <v>4939887.0999999996</v>
      </c>
      <c r="G670" s="3">
        <f>_xlfn.XLOOKUP(
D670,
Dim_Products_COGS[Product_ID],
Dim_Products_COGS[Base_COGS_EUR],
0
)</f>
        <v>4853</v>
      </c>
      <c r="H670" s="3">
        <f>Fact_Sales_Orders[[#This Row],[Unit_COGS_EUR]] * Fact_Sales_Orders[[#This Row],[Quantity_Sold]]</f>
        <v>1834434</v>
      </c>
      <c r="I670" s="3">
        <f>_xlfn.XLOOKUP(Fact_Sales_Orders[[#This Row],[Product_ID]], Dim_Supply_Chain[Product_ID], Dim_Supply_Chain[Base_Shipping_Cost_USD], 2500)</f>
        <v>1974</v>
      </c>
      <c r="J670" s="2">
        <f>_xlfn.XLOOKUP(Fact_Sales_Orders[[#This Row],[Clean_Order_Date]], Dim_FX_Rates[Date], Dim_FX_Rates[Baseline_Rate], 1.05, -1)</f>
        <v>1.4888999999999999</v>
      </c>
      <c r="K670" s="2">
        <f>Fact_Sales_Orders[[#This Row],[Total_Base_COGS_EUR]] * Fact_Sales_Orders[[#This Row],[Order_FX_Rate]]</f>
        <v>2731288.7825999996</v>
      </c>
      <c r="L670" s="3">
        <f>Fact_Sales_Orders[[#This Row],[Base_Shipping_USD]] * Fact_Sales_Orders[[#This Row],[Quantity_Sold]]</f>
        <v>746172</v>
      </c>
      <c r="M670" s="3">
        <f>Fact_Sales_Orders[[#This Row],[Base_Revenue_USD]] - Fact_Sales_Orders[[#This Row],[Total_COGS_USD]] - Fact_Sales_Orders[[#This Row],[Total_Freight_USD]]</f>
        <v>1462426.3174000001</v>
      </c>
      <c r="N670" s="6">
        <f>IFERROR(Fact_Sales_Orders[[#This Row],[Net_Profit_USD]] / Fact_Sales_Orders[[#This Row],[Base_Revenue_USD]], 0)</f>
        <v>0.29604448194777572</v>
      </c>
    </row>
    <row r="671" spans="1:14" x14ac:dyDescent="0.3">
      <c r="A671" t="s">
        <v>709</v>
      </c>
      <c r="B671" s="1">
        <v>46117</v>
      </c>
      <c r="C671" s="4" t="s">
        <v>16</v>
      </c>
      <c r="D671" t="s">
        <v>17</v>
      </c>
      <c r="E671" s="3">
        <v>783</v>
      </c>
      <c r="F671" s="3">
        <v>6709668.8700000001</v>
      </c>
      <c r="G671" s="3">
        <f>_xlfn.XLOOKUP(
D671,
Dim_Products_COGS[Product_ID],
Dim_Products_COGS[Base_COGS_EUR],
0
)</f>
        <v>4299</v>
      </c>
      <c r="H671" s="3">
        <f>Fact_Sales_Orders[[#This Row],[Unit_COGS_EUR]] * Fact_Sales_Orders[[#This Row],[Quantity_Sold]]</f>
        <v>3366117</v>
      </c>
      <c r="I671" s="3">
        <f>_xlfn.XLOOKUP(Fact_Sales_Orders[[#This Row],[Product_ID]], Dim_Supply_Chain[Product_ID], Dim_Supply_Chain[Base_Shipping_Cost_USD], 2500)</f>
        <v>2109</v>
      </c>
      <c r="J671" s="2">
        <f>_xlfn.XLOOKUP(Fact_Sales_Orders[[#This Row],[Clean_Order_Date]], Dim_FX_Rates[Date], Dim_FX_Rates[Baseline_Rate], 1.05, -1)</f>
        <v>0.82079999999999997</v>
      </c>
      <c r="K671" s="2">
        <f>Fact_Sales_Orders[[#This Row],[Total_Base_COGS_EUR]] * Fact_Sales_Orders[[#This Row],[Order_FX_Rate]]</f>
        <v>2762908.8336</v>
      </c>
      <c r="L671" s="3">
        <f>Fact_Sales_Orders[[#This Row],[Base_Shipping_USD]] * Fact_Sales_Orders[[#This Row],[Quantity_Sold]]</f>
        <v>1651347</v>
      </c>
      <c r="M671" s="3">
        <f>Fact_Sales_Orders[[#This Row],[Base_Revenue_USD]] - Fact_Sales_Orders[[#This Row],[Total_COGS_USD]] - Fact_Sales_Orders[[#This Row],[Total_Freight_USD]]</f>
        <v>2295413.0364000001</v>
      </c>
      <c r="N671" s="6">
        <f>IFERROR(Fact_Sales_Orders[[#This Row],[Net_Profit_USD]] / Fact_Sales_Orders[[#This Row],[Base_Revenue_USD]], 0)</f>
        <v>0.34210526344499026</v>
      </c>
    </row>
    <row r="672" spans="1:14" x14ac:dyDescent="0.3">
      <c r="A672" t="s">
        <v>710</v>
      </c>
      <c r="B672" s="1">
        <v>45909</v>
      </c>
      <c r="C672" s="4" t="s">
        <v>16</v>
      </c>
      <c r="D672" t="s">
        <v>14</v>
      </c>
      <c r="E672" s="3">
        <v>973</v>
      </c>
      <c r="F672" s="3">
        <v>8844116.1199999992</v>
      </c>
      <c r="G672" s="3">
        <f>_xlfn.XLOOKUP(
D672,
Dim_Products_COGS[Product_ID],
Dim_Products_COGS[Base_COGS_EUR],
0
)</f>
        <v>2401</v>
      </c>
      <c r="H672" s="3">
        <f>Fact_Sales_Orders[[#This Row],[Unit_COGS_EUR]] * Fact_Sales_Orders[[#This Row],[Quantity_Sold]]</f>
        <v>2336173</v>
      </c>
      <c r="I672" s="3">
        <f>_xlfn.XLOOKUP(Fact_Sales_Orders[[#This Row],[Product_ID]], Dim_Supply_Chain[Product_ID], Dim_Supply_Chain[Base_Shipping_Cost_USD], 2500)</f>
        <v>2109</v>
      </c>
      <c r="J672" s="2">
        <f>_xlfn.XLOOKUP(Fact_Sales_Orders[[#This Row],[Clean_Order_Date]], Dim_FX_Rates[Date], Dim_FX_Rates[Baseline_Rate], 1.05, -1)</f>
        <v>1.4730000000000001</v>
      </c>
      <c r="K672" s="2">
        <f>Fact_Sales_Orders[[#This Row],[Total_Base_COGS_EUR]] * Fact_Sales_Orders[[#This Row],[Order_FX_Rate]]</f>
        <v>3441182.8290000004</v>
      </c>
      <c r="L672" s="3">
        <f>Fact_Sales_Orders[[#This Row],[Base_Shipping_USD]] * Fact_Sales_Orders[[#This Row],[Quantity_Sold]]</f>
        <v>2052057</v>
      </c>
      <c r="M672" s="3">
        <f>Fact_Sales_Orders[[#This Row],[Base_Revenue_USD]] - Fact_Sales_Orders[[#This Row],[Total_COGS_USD]] - Fact_Sales_Orders[[#This Row],[Total_Freight_USD]]</f>
        <v>3350876.2909999993</v>
      </c>
      <c r="N672" s="6">
        <f>IFERROR(Fact_Sales_Orders[[#This Row],[Net_Profit_USD]] / Fact_Sales_Orders[[#This Row],[Base_Revenue_USD]], 0)</f>
        <v>0.37888198724826327</v>
      </c>
    </row>
    <row r="673" spans="1:14" x14ac:dyDescent="0.3">
      <c r="A673" t="s">
        <v>711</v>
      </c>
      <c r="B673" s="1">
        <v>45729</v>
      </c>
      <c r="C673" s="4" t="s">
        <v>16</v>
      </c>
      <c r="D673" t="s">
        <v>45</v>
      </c>
      <c r="E673" s="3">
        <v>514</v>
      </c>
      <c r="F673" s="3">
        <v>5970952.8300000001</v>
      </c>
      <c r="G673" s="3">
        <f>_xlfn.XLOOKUP(
D673,
Dim_Products_COGS[Product_ID],
Dim_Products_COGS[Base_COGS_EUR],
0
)</f>
        <v>4853</v>
      </c>
      <c r="H673" s="3">
        <f>Fact_Sales_Orders[[#This Row],[Unit_COGS_EUR]] * Fact_Sales_Orders[[#This Row],[Quantity_Sold]]</f>
        <v>2494442</v>
      </c>
      <c r="I673" s="3">
        <f>_xlfn.XLOOKUP(Fact_Sales_Orders[[#This Row],[Product_ID]], Dim_Supply_Chain[Product_ID], Dim_Supply_Chain[Base_Shipping_Cost_USD], 2500)</f>
        <v>1974</v>
      </c>
      <c r="J673" s="2">
        <f>_xlfn.XLOOKUP(Fact_Sales_Orders[[#This Row],[Clean_Order_Date]], Dim_FX_Rates[Date], Dim_FX_Rates[Baseline_Rate], 1.05, -1)</f>
        <v>1.3652</v>
      </c>
      <c r="K673" s="2">
        <f>Fact_Sales_Orders[[#This Row],[Total_Base_COGS_EUR]] * Fact_Sales_Orders[[#This Row],[Order_FX_Rate]]</f>
        <v>3405412.2184000001</v>
      </c>
      <c r="L673" s="3">
        <f>Fact_Sales_Orders[[#This Row],[Base_Shipping_USD]] * Fact_Sales_Orders[[#This Row],[Quantity_Sold]]</f>
        <v>1014636</v>
      </c>
      <c r="M673" s="3">
        <f>Fact_Sales_Orders[[#This Row],[Base_Revenue_USD]] - Fact_Sales_Orders[[#This Row],[Total_COGS_USD]] - Fact_Sales_Orders[[#This Row],[Total_Freight_USD]]</f>
        <v>1550904.6115999999</v>
      </c>
      <c r="N673" s="6">
        <f>IFERROR(Fact_Sales_Orders[[#This Row],[Net_Profit_USD]] / Fact_Sales_Orders[[#This Row],[Base_Revenue_USD]], 0)</f>
        <v>0.2597415614820725</v>
      </c>
    </row>
    <row r="674" spans="1:14" x14ac:dyDescent="0.3">
      <c r="A674" t="s">
        <v>712</v>
      </c>
      <c r="B674" s="1">
        <v>45807</v>
      </c>
      <c r="C674" s="4" t="s">
        <v>16</v>
      </c>
      <c r="D674" t="s">
        <v>19</v>
      </c>
      <c r="E674" s="3">
        <v>560</v>
      </c>
      <c r="F674" s="3">
        <v>2179160.69</v>
      </c>
      <c r="G674" s="3">
        <f>_xlfn.XLOOKUP(
D674,
Dim_Products_COGS[Product_ID],
Dim_Products_COGS[Base_COGS_EUR],
0
)</f>
        <v>374</v>
      </c>
      <c r="H674" s="3">
        <f>Fact_Sales_Orders[[#This Row],[Unit_COGS_EUR]] * Fact_Sales_Orders[[#This Row],[Quantity_Sold]]</f>
        <v>209440</v>
      </c>
      <c r="I674" s="3">
        <f>_xlfn.XLOOKUP(Fact_Sales_Orders[[#This Row],[Product_ID]], Dim_Supply_Chain[Product_ID], Dim_Supply_Chain[Base_Shipping_Cost_USD], 2500)</f>
        <v>1165</v>
      </c>
      <c r="J674" s="2">
        <f>_xlfn.XLOOKUP(Fact_Sales_Orders[[#This Row],[Clean_Order_Date]], Dim_FX_Rates[Date], Dim_FX_Rates[Baseline_Rate], 1.05, -1)</f>
        <v>0.90480000000000005</v>
      </c>
      <c r="K674" s="2">
        <f>Fact_Sales_Orders[[#This Row],[Total_Base_COGS_EUR]] * Fact_Sales_Orders[[#This Row],[Order_FX_Rate]]</f>
        <v>189501.31200000001</v>
      </c>
      <c r="L674" s="3">
        <f>Fact_Sales_Orders[[#This Row],[Base_Shipping_USD]] * Fact_Sales_Orders[[#This Row],[Quantity_Sold]]</f>
        <v>652400</v>
      </c>
      <c r="M674" s="3">
        <f>Fact_Sales_Orders[[#This Row],[Base_Revenue_USD]] - Fact_Sales_Orders[[#This Row],[Total_COGS_USD]] - Fact_Sales_Orders[[#This Row],[Total_Freight_USD]]</f>
        <v>1337259.378</v>
      </c>
      <c r="N674" s="6">
        <f>IFERROR(Fact_Sales_Orders[[#This Row],[Net_Profit_USD]] / Fact_Sales_Orders[[#This Row],[Base_Revenue_USD]], 0)</f>
        <v>0.61365799417022338</v>
      </c>
    </row>
    <row r="675" spans="1:14" x14ac:dyDescent="0.3">
      <c r="A675" t="s">
        <v>713</v>
      </c>
      <c r="B675" s="1">
        <v>45765</v>
      </c>
      <c r="C675" s="4" t="s">
        <v>16</v>
      </c>
      <c r="D675" t="s">
        <v>88</v>
      </c>
      <c r="E675" s="3">
        <v>737</v>
      </c>
      <c r="F675" s="3">
        <v>5689138.4000000004</v>
      </c>
      <c r="G675" s="3">
        <f>_xlfn.XLOOKUP(
D675,
Dim_Products_COGS[Product_ID],
Dim_Products_COGS[Base_COGS_EUR],
0
)</f>
        <v>3776</v>
      </c>
      <c r="H675" s="3">
        <f>Fact_Sales_Orders[[#This Row],[Unit_COGS_EUR]] * Fact_Sales_Orders[[#This Row],[Quantity_Sold]]</f>
        <v>2782912</v>
      </c>
      <c r="I675" s="3">
        <f>_xlfn.XLOOKUP(Fact_Sales_Orders[[#This Row],[Product_ID]], Dim_Supply_Chain[Product_ID], Dim_Supply_Chain[Base_Shipping_Cost_USD], 2500)</f>
        <v>2221</v>
      </c>
      <c r="J675" s="2">
        <f>_xlfn.XLOOKUP(Fact_Sales_Orders[[#This Row],[Clean_Order_Date]], Dim_FX_Rates[Date], Dim_FX_Rates[Baseline_Rate], 1.05, -1)</f>
        <v>0.91220000000000001</v>
      </c>
      <c r="K675" s="2">
        <f>Fact_Sales_Orders[[#This Row],[Total_Base_COGS_EUR]] * Fact_Sales_Orders[[#This Row],[Order_FX_Rate]]</f>
        <v>2538572.3264000001</v>
      </c>
      <c r="L675" s="3">
        <f>Fact_Sales_Orders[[#This Row],[Base_Shipping_USD]] * Fact_Sales_Orders[[#This Row],[Quantity_Sold]]</f>
        <v>1636877</v>
      </c>
      <c r="M675" s="3">
        <f>Fact_Sales_Orders[[#This Row],[Base_Revenue_USD]] - Fact_Sales_Orders[[#This Row],[Total_COGS_USD]] - Fact_Sales_Orders[[#This Row],[Total_Freight_USD]]</f>
        <v>1513689.0736000002</v>
      </c>
      <c r="N675" s="6">
        <f>IFERROR(Fact_Sales_Orders[[#This Row],[Net_Profit_USD]] / Fact_Sales_Orders[[#This Row],[Base_Revenue_USD]], 0)</f>
        <v>0.26606648795887972</v>
      </c>
    </row>
    <row r="676" spans="1:14" x14ac:dyDescent="0.3">
      <c r="A676" t="s">
        <v>714</v>
      </c>
      <c r="B676" s="1">
        <v>45806</v>
      </c>
      <c r="C676" s="4" t="s">
        <v>16</v>
      </c>
      <c r="D676" t="s">
        <v>88</v>
      </c>
      <c r="E676" s="3">
        <v>536</v>
      </c>
      <c r="F676" s="3">
        <v>3672484.8</v>
      </c>
      <c r="G676" s="3">
        <f>_xlfn.XLOOKUP(
D676,
Dim_Products_COGS[Product_ID],
Dim_Products_COGS[Base_COGS_EUR],
0
)</f>
        <v>3776</v>
      </c>
      <c r="H676" s="3">
        <f>Fact_Sales_Orders[[#This Row],[Unit_COGS_EUR]] * Fact_Sales_Orders[[#This Row],[Quantity_Sold]]</f>
        <v>2023936</v>
      </c>
      <c r="I676" s="3">
        <f>_xlfn.XLOOKUP(Fact_Sales_Orders[[#This Row],[Product_ID]], Dim_Supply_Chain[Product_ID], Dim_Supply_Chain[Base_Shipping_Cost_USD], 2500)</f>
        <v>2221</v>
      </c>
      <c r="J676" s="2">
        <f>_xlfn.XLOOKUP(Fact_Sales_Orders[[#This Row],[Clean_Order_Date]], Dim_FX_Rates[Date], Dim_FX_Rates[Baseline_Rate], 1.05, -1)</f>
        <v>0.90480000000000005</v>
      </c>
      <c r="K676" s="2">
        <f>Fact_Sales_Orders[[#This Row],[Total_Base_COGS_EUR]] * Fact_Sales_Orders[[#This Row],[Order_FX_Rate]]</f>
        <v>1831257.2928000002</v>
      </c>
      <c r="L676" s="3">
        <f>Fact_Sales_Orders[[#This Row],[Base_Shipping_USD]] * Fact_Sales_Orders[[#This Row],[Quantity_Sold]]</f>
        <v>1190456</v>
      </c>
      <c r="M676" s="3">
        <f>Fact_Sales_Orders[[#This Row],[Base_Revenue_USD]] - Fact_Sales_Orders[[#This Row],[Total_COGS_USD]] - Fact_Sales_Orders[[#This Row],[Total_Freight_USD]]</f>
        <v>650771.50719999964</v>
      </c>
      <c r="N676" s="6">
        <f>IFERROR(Fact_Sales_Orders[[#This Row],[Net_Profit_USD]] / Fact_Sales_Orders[[#This Row],[Base_Revenue_USD]], 0)</f>
        <v>0.17720196069974195</v>
      </c>
    </row>
    <row r="677" spans="1:14" x14ac:dyDescent="0.3">
      <c r="A677" t="s">
        <v>715</v>
      </c>
      <c r="B677" s="1">
        <v>45864</v>
      </c>
      <c r="C677" s="4" t="s">
        <v>16</v>
      </c>
      <c r="D677" t="s">
        <v>29</v>
      </c>
      <c r="E677" s="3">
        <v>968</v>
      </c>
      <c r="F677" s="3">
        <v>4243725.01</v>
      </c>
      <c r="G677" s="3">
        <f>_xlfn.XLOOKUP(
D677,
Dim_Products_COGS[Product_ID],
Dim_Products_COGS[Base_COGS_EUR],
0
)</f>
        <v>2418</v>
      </c>
      <c r="H677" s="3">
        <f>Fact_Sales_Orders[[#This Row],[Unit_COGS_EUR]] * Fact_Sales_Orders[[#This Row],[Quantity_Sold]]</f>
        <v>2340624</v>
      </c>
      <c r="I677" s="3">
        <f>_xlfn.XLOOKUP(Fact_Sales_Orders[[#This Row],[Product_ID]], Dim_Supply_Chain[Product_ID], Dim_Supply_Chain[Base_Shipping_Cost_USD], 2500)</f>
        <v>2109</v>
      </c>
      <c r="J677" s="2">
        <f>_xlfn.XLOOKUP(Fact_Sales_Orders[[#This Row],[Clean_Order_Date]], Dim_FX_Rates[Date], Dim_FX_Rates[Baseline_Rate], 1.05, -1)</f>
        <v>0.62619999999999998</v>
      </c>
      <c r="K677" s="2">
        <f>Fact_Sales_Orders[[#This Row],[Total_Base_COGS_EUR]] * Fact_Sales_Orders[[#This Row],[Order_FX_Rate]]</f>
        <v>1465698.7487999999</v>
      </c>
      <c r="L677" s="3">
        <f>Fact_Sales_Orders[[#This Row],[Base_Shipping_USD]] * Fact_Sales_Orders[[#This Row],[Quantity_Sold]]</f>
        <v>2041512</v>
      </c>
      <c r="M677" s="3">
        <f>Fact_Sales_Orders[[#This Row],[Base_Revenue_USD]] - Fact_Sales_Orders[[#This Row],[Total_COGS_USD]] - Fact_Sales_Orders[[#This Row],[Total_Freight_USD]]</f>
        <v>736514.2611999996</v>
      </c>
      <c r="N677" s="6">
        <f>IFERROR(Fact_Sales_Orders[[#This Row],[Net_Profit_USD]] / Fact_Sales_Orders[[#This Row],[Base_Revenue_USD]], 0)</f>
        <v>0.17355371977789852</v>
      </c>
    </row>
    <row r="678" spans="1:14" x14ac:dyDescent="0.3">
      <c r="A678" t="s">
        <v>716</v>
      </c>
      <c r="B678" s="1">
        <v>46032</v>
      </c>
      <c r="C678" s="4" t="s">
        <v>16</v>
      </c>
      <c r="D678" t="s">
        <v>88</v>
      </c>
      <c r="E678" s="3">
        <v>74</v>
      </c>
      <c r="F678" s="3">
        <v>673068.63</v>
      </c>
      <c r="G678" s="3">
        <f>_xlfn.XLOOKUP(
D678,
Dim_Products_COGS[Product_ID],
Dim_Products_COGS[Base_COGS_EUR],
0
)</f>
        <v>3776</v>
      </c>
      <c r="H678" s="3">
        <f>Fact_Sales_Orders[[#This Row],[Unit_COGS_EUR]] * Fact_Sales_Orders[[#This Row],[Quantity_Sold]]</f>
        <v>279424</v>
      </c>
      <c r="I678" s="3">
        <f>_xlfn.XLOOKUP(Fact_Sales_Orders[[#This Row],[Product_ID]], Dim_Supply_Chain[Product_ID], Dim_Supply_Chain[Base_Shipping_Cost_USD], 2500)</f>
        <v>2221</v>
      </c>
      <c r="J678" s="2">
        <f>_xlfn.XLOOKUP(Fact_Sales_Orders[[#This Row],[Clean_Order_Date]], Dim_FX_Rates[Date], Dim_FX_Rates[Baseline_Rate], 1.05, -1)</f>
        <v>1.1997</v>
      </c>
      <c r="K678" s="2">
        <f>Fact_Sales_Orders[[#This Row],[Total_Base_COGS_EUR]] * Fact_Sales_Orders[[#This Row],[Order_FX_Rate]]</f>
        <v>335224.97279999999</v>
      </c>
      <c r="L678" s="3">
        <f>Fact_Sales_Orders[[#This Row],[Base_Shipping_USD]] * Fact_Sales_Orders[[#This Row],[Quantity_Sold]]</f>
        <v>164354</v>
      </c>
      <c r="M678" s="3">
        <f>Fact_Sales_Orders[[#This Row],[Base_Revenue_USD]] - Fact_Sales_Orders[[#This Row],[Total_COGS_USD]] - Fact_Sales_Orders[[#This Row],[Total_Freight_USD]]</f>
        <v>173489.65720000002</v>
      </c>
      <c r="N678" s="6">
        <f>IFERROR(Fact_Sales_Orders[[#This Row],[Net_Profit_USD]] / Fact_Sales_Orders[[#This Row],[Base_Revenue_USD]], 0)</f>
        <v>0.2577592380141086</v>
      </c>
    </row>
    <row r="679" spans="1:14" x14ac:dyDescent="0.3">
      <c r="A679" t="s">
        <v>717</v>
      </c>
      <c r="B679" s="1">
        <v>46010</v>
      </c>
      <c r="C679" s="4" t="s">
        <v>16</v>
      </c>
      <c r="D679" t="s">
        <v>61</v>
      </c>
      <c r="E679" s="3">
        <v>905</v>
      </c>
      <c r="F679" s="3">
        <v>5364592.8899999997</v>
      </c>
      <c r="G679" s="3">
        <f>_xlfn.XLOOKUP(
D679,
Dim_Products_COGS[Product_ID],
Dim_Products_COGS[Base_COGS_EUR],
0
)</f>
        <v>2418</v>
      </c>
      <c r="H679" s="3">
        <f>Fact_Sales_Orders[[#This Row],[Unit_COGS_EUR]] * Fact_Sales_Orders[[#This Row],[Quantity_Sold]]</f>
        <v>2188290</v>
      </c>
      <c r="I679" s="3">
        <f>_xlfn.XLOOKUP(Fact_Sales_Orders[[#This Row],[Product_ID]], Dim_Supply_Chain[Product_ID], Dim_Supply_Chain[Base_Shipping_Cost_USD], 2500)</f>
        <v>2109</v>
      </c>
      <c r="J679" s="2">
        <f>_xlfn.XLOOKUP(Fact_Sales_Orders[[#This Row],[Clean_Order_Date]], Dim_FX_Rates[Date], Dim_FX_Rates[Baseline_Rate], 1.05, -1)</f>
        <v>0.85419999999999996</v>
      </c>
      <c r="K679" s="2">
        <f>Fact_Sales_Orders[[#This Row],[Total_Base_COGS_EUR]] * Fact_Sales_Orders[[#This Row],[Order_FX_Rate]]</f>
        <v>1869237.318</v>
      </c>
      <c r="L679" s="3">
        <f>Fact_Sales_Orders[[#This Row],[Base_Shipping_USD]] * Fact_Sales_Orders[[#This Row],[Quantity_Sold]]</f>
        <v>1908645</v>
      </c>
      <c r="M679" s="3">
        <f>Fact_Sales_Orders[[#This Row],[Base_Revenue_USD]] - Fact_Sales_Orders[[#This Row],[Total_COGS_USD]] - Fact_Sales_Orders[[#This Row],[Total_Freight_USD]]</f>
        <v>1586710.5719999997</v>
      </c>
      <c r="N679" s="6">
        <f>IFERROR(Fact_Sales_Orders[[#This Row],[Net_Profit_USD]] / Fact_Sales_Orders[[#This Row],[Base_Revenue_USD]], 0)</f>
        <v>0.29577464768253825</v>
      </c>
    </row>
    <row r="680" spans="1:14" x14ac:dyDescent="0.3">
      <c r="A680" t="s">
        <v>718</v>
      </c>
      <c r="B680" s="1">
        <v>45705</v>
      </c>
      <c r="C680" s="4" t="s">
        <v>16</v>
      </c>
      <c r="D680" t="s">
        <v>172</v>
      </c>
      <c r="E680" s="3">
        <v>390</v>
      </c>
      <c r="F680" s="3">
        <v>4308063.12</v>
      </c>
      <c r="G680" s="3">
        <f>_xlfn.XLOOKUP(
D680,
Dim_Products_COGS[Product_ID],
Dim_Products_COGS[Base_COGS_EUR],
0
)</f>
        <v>3677</v>
      </c>
      <c r="H680" s="3">
        <f>Fact_Sales_Orders[[#This Row],[Unit_COGS_EUR]] * Fact_Sales_Orders[[#This Row],[Quantity_Sold]]</f>
        <v>1434030</v>
      </c>
      <c r="I680" s="3">
        <f>_xlfn.XLOOKUP(Fact_Sales_Orders[[#This Row],[Product_ID]], Dim_Supply_Chain[Product_ID], Dim_Supply_Chain[Base_Shipping_Cost_USD], 2500)</f>
        <v>263</v>
      </c>
      <c r="J680" s="2">
        <f>_xlfn.XLOOKUP(Fact_Sales_Orders[[#This Row],[Clean_Order_Date]], Dim_FX_Rates[Date], Dim_FX_Rates[Baseline_Rate], 1.05, -1)</f>
        <v>1.3304</v>
      </c>
      <c r="K680" s="2">
        <f>Fact_Sales_Orders[[#This Row],[Total_Base_COGS_EUR]] * Fact_Sales_Orders[[#This Row],[Order_FX_Rate]]</f>
        <v>1907833.5120000001</v>
      </c>
      <c r="L680" s="3">
        <f>Fact_Sales_Orders[[#This Row],[Base_Shipping_USD]] * Fact_Sales_Orders[[#This Row],[Quantity_Sold]]</f>
        <v>102570</v>
      </c>
      <c r="M680" s="3">
        <f>Fact_Sales_Orders[[#This Row],[Base_Revenue_USD]] - Fact_Sales_Orders[[#This Row],[Total_COGS_USD]] - Fact_Sales_Orders[[#This Row],[Total_Freight_USD]]</f>
        <v>2297659.608</v>
      </c>
      <c r="N680" s="6">
        <f>IFERROR(Fact_Sales_Orders[[#This Row],[Net_Profit_USD]] / Fact_Sales_Orders[[#This Row],[Base_Revenue_USD]], 0)</f>
        <v>0.53333935552921985</v>
      </c>
    </row>
    <row r="681" spans="1:14" x14ac:dyDescent="0.3">
      <c r="A681" t="s">
        <v>719</v>
      </c>
      <c r="B681" s="1">
        <v>45710</v>
      </c>
      <c r="C681" s="4" t="s">
        <v>16</v>
      </c>
      <c r="D681" t="s">
        <v>56</v>
      </c>
      <c r="E681" s="3">
        <v>316</v>
      </c>
      <c r="F681" s="3">
        <v>1378722.36</v>
      </c>
      <c r="G681" s="3">
        <f>_xlfn.XLOOKUP(
D681,
Dim_Products_COGS[Product_ID],
Dim_Products_COGS[Base_COGS_EUR],
0
)</f>
        <v>897</v>
      </c>
      <c r="H681" s="3">
        <f>Fact_Sales_Orders[[#This Row],[Unit_COGS_EUR]] * Fact_Sales_Orders[[#This Row],[Quantity_Sold]]</f>
        <v>283452</v>
      </c>
      <c r="I681" s="3">
        <f>_xlfn.XLOOKUP(Fact_Sales_Orders[[#This Row],[Product_ID]], Dim_Supply_Chain[Product_ID], Dim_Supply_Chain[Base_Shipping_Cost_USD], 2500)</f>
        <v>2109</v>
      </c>
      <c r="J681" s="2">
        <f>_xlfn.XLOOKUP(Fact_Sales_Orders[[#This Row],[Clean_Order_Date]], Dim_FX_Rates[Date], Dim_FX_Rates[Baseline_Rate], 1.05, -1)</f>
        <v>1.3904000000000001</v>
      </c>
      <c r="K681" s="2">
        <f>Fact_Sales_Orders[[#This Row],[Total_Base_COGS_EUR]] * Fact_Sales_Orders[[#This Row],[Order_FX_Rate]]</f>
        <v>394111.66080000001</v>
      </c>
      <c r="L681" s="3">
        <f>Fact_Sales_Orders[[#This Row],[Base_Shipping_USD]] * Fact_Sales_Orders[[#This Row],[Quantity_Sold]]</f>
        <v>666444</v>
      </c>
      <c r="M681" s="3">
        <f>Fact_Sales_Orders[[#This Row],[Base_Revenue_USD]] - Fact_Sales_Orders[[#This Row],[Total_COGS_USD]] - Fact_Sales_Orders[[#This Row],[Total_Freight_USD]]</f>
        <v>318166.69920000015</v>
      </c>
      <c r="N681" s="6">
        <f>IFERROR(Fact_Sales_Orders[[#This Row],[Net_Profit_USD]] / Fact_Sales_Orders[[#This Row],[Base_Revenue_USD]], 0)</f>
        <v>0.23076923130484381</v>
      </c>
    </row>
    <row r="682" spans="1:14" x14ac:dyDescent="0.3">
      <c r="A682" t="s">
        <v>720</v>
      </c>
      <c r="B682" s="1">
        <v>46031</v>
      </c>
      <c r="C682" s="4" t="s">
        <v>16</v>
      </c>
      <c r="D682" t="s">
        <v>54</v>
      </c>
      <c r="E682" s="3">
        <v>332</v>
      </c>
      <c r="F682" s="3">
        <v>4252949.0599999996</v>
      </c>
      <c r="G682" s="3">
        <f>_xlfn.XLOOKUP(
D682,
Dim_Products_COGS[Product_ID],
Dim_Products_COGS[Base_COGS_EUR],
0
)</f>
        <v>2513</v>
      </c>
      <c r="H682" s="3">
        <f>Fact_Sales_Orders[[#This Row],[Unit_COGS_EUR]] * Fact_Sales_Orders[[#This Row],[Quantity_Sold]]</f>
        <v>834316</v>
      </c>
      <c r="I682" s="3">
        <f>_xlfn.XLOOKUP(Fact_Sales_Orders[[#This Row],[Product_ID]], Dim_Supply_Chain[Product_ID], Dim_Supply_Chain[Base_Shipping_Cost_USD], 2500)</f>
        <v>2109</v>
      </c>
      <c r="J682" s="2">
        <f>_xlfn.XLOOKUP(Fact_Sales_Orders[[#This Row],[Clean_Order_Date]], Dim_FX_Rates[Date], Dim_FX_Rates[Baseline_Rate], 1.05, -1)</f>
        <v>1.4097</v>
      </c>
      <c r="K682" s="2">
        <f>Fact_Sales_Orders[[#This Row],[Total_Base_COGS_EUR]] * Fact_Sales_Orders[[#This Row],[Order_FX_Rate]]</f>
        <v>1176135.2652</v>
      </c>
      <c r="L682" s="3">
        <f>Fact_Sales_Orders[[#This Row],[Base_Shipping_USD]] * Fact_Sales_Orders[[#This Row],[Quantity_Sold]]</f>
        <v>700188</v>
      </c>
      <c r="M682" s="3">
        <f>Fact_Sales_Orders[[#This Row],[Base_Revenue_USD]] - Fact_Sales_Orders[[#This Row],[Total_COGS_USD]] - Fact_Sales_Orders[[#This Row],[Total_Freight_USD]]</f>
        <v>2376625.7947999993</v>
      </c>
      <c r="N682" s="6">
        <f>IFERROR(Fact_Sales_Orders[[#This Row],[Net_Profit_USD]] / Fact_Sales_Orders[[#This Row],[Base_Revenue_USD]], 0)</f>
        <v>0.55881830731356086</v>
      </c>
    </row>
    <row r="683" spans="1:14" x14ac:dyDescent="0.3">
      <c r="A683" t="s">
        <v>721</v>
      </c>
      <c r="B683" s="1">
        <v>45803</v>
      </c>
      <c r="C683" s="4" t="s">
        <v>16</v>
      </c>
      <c r="D683" t="s">
        <v>58</v>
      </c>
      <c r="E683" s="3">
        <v>540</v>
      </c>
      <c r="F683" s="3">
        <v>4490399.41</v>
      </c>
      <c r="G683" s="3">
        <f>_xlfn.XLOOKUP(
D683,
Dim_Products_COGS[Product_ID],
Dim_Products_COGS[Base_COGS_EUR],
0
)</f>
        <v>2039</v>
      </c>
      <c r="H683" s="3">
        <f>Fact_Sales_Orders[[#This Row],[Unit_COGS_EUR]] * Fact_Sales_Orders[[#This Row],[Quantity_Sold]]</f>
        <v>1101060</v>
      </c>
      <c r="I683" s="3">
        <f>_xlfn.XLOOKUP(Fact_Sales_Orders[[#This Row],[Product_ID]], Dim_Supply_Chain[Product_ID], Dim_Supply_Chain[Base_Shipping_Cost_USD], 2500)</f>
        <v>2109</v>
      </c>
      <c r="J683" s="2">
        <f>_xlfn.XLOOKUP(Fact_Sales_Orders[[#This Row],[Clean_Order_Date]], Dim_FX_Rates[Date], Dim_FX_Rates[Baseline_Rate], 1.05, -1)</f>
        <v>1.3932</v>
      </c>
      <c r="K683" s="2">
        <f>Fact_Sales_Orders[[#This Row],[Total_Base_COGS_EUR]] * Fact_Sales_Orders[[#This Row],[Order_FX_Rate]]</f>
        <v>1533996.7919999999</v>
      </c>
      <c r="L683" s="3">
        <f>Fact_Sales_Orders[[#This Row],[Base_Shipping_USD]] * Fact_Sales_Orders[[#This Row],[Quantity_Sold]]</f>
        <v>1138860</v>
      </c>
      <c r="M683" s="3">
        <f>Fact_Sales_Orders[[#This Row],[Base_Revenue_USD]] - Fact_Sales_Orders[[#This Row],[Total_COGS_USD]] - Fact_Sales_Orders[[#This Row],[Total_Freight_USD]]</f>
        <v>1817542.6180000002</v>
      </c>
      <c r="N683" s="6">
        <f>IFERROR(Fact_Sales_Orders[[#This Row],[Net_Profit_USD]] / Fact_Sales_Orders[[#This Row],[Base_Revenue_USD]], 0)</f>
        <v>0.40476190468767237</v>
      </c>
    </row>
    <row r="684" spans="1:14" x14ac:dyDescent="0.3">
      <c r="A684" t="s">
        <v>722</v>
      </c>
      <c r="B684" s="1">
        <v>46040</v>
      </c>
      <c r="C684" s="4" t="s">
        <v>16</v>
      </c>
      <c r="D684" t="s">
        <v>114</v>
      </c>
      <c r="E684" s="3">
        <v>65</v>
      </c>
      <c r="F684" s="3">
        <v>773098.09</v>
      </c>
      <c r="G684" s="3">
        <f>_xlfn.XLOOKUP(
D684,
Dim_Products_COGS[Product_ID],
Dim_Products_COGS[Base_COGS_EUR],
0
)</f>
        <v>4420</v>
      </c>
      <c r="H684" s="3">
        <f>Fact_Sales_Orders[[#This Row],[Unit_COGS_EUR]] * Fact_Sales_Orders[[#This Row],[Quantity_Sold]]</f>
        <v>287300</v>
      </c>
      <c r="I684" s="3">
        <f>_xlfn.XLOOKUP(Fact_Sales_Orders[[#This Row],[Product_ID]], Dim_Supply_Chain[Product_ID], Dim_Supply_Chain[Base_Shipping_Cost_USD], 2500)</f>
        <v>2109</v>
      </c>
      <c r="J684" s="2">
        <f>_xlfn.XLOOKUP(Fact_Sales_Orders[[#This Row],[Clean_Order_Date]], Dim_FX_Rates[Date], Dim_FX_Rates[Baseline_Rate], 1.05, -1)</f>
        <v>1.0178</v>
      </c>
      <c r="K684" s="2">
        <f>Fact_Sales_Orders[[#This Row],[Total_Base_COGS_EUR]] * Fact_Sales_Orders[[#This Row],[Order_FX_Rate]]</f>
        <v>292413.94</v>
      </c>
      <c r="L684" s="3">
        <f>Fact_Sales_Orders[[#This Row],[Base_Shipping_USD]] * Fact_Sales_Orders[[#This Row],[Quantity_Sold]]</f>
        <v>137085</v>
      </c>
      <c r="M684" s="3">
        <f>Fact_Sales_Orders[[#This Row],[Base_Revenue_USD]] - Fact_Sales_Orders[[#This Row],[Total_COGS_USD]] - Fact_Sales_Orders[[#This Row],[Total_Freight_USD]]</f>
        <v>343599.14999999997</v>
      </c>
      <c r="N684" s="6">
        <f>IFERROR(Fact_Sales_Orders[[#This Row],[Net_Profit_USD]] / Fact_Sales_Orders[[#This Row],[Base_Revenue_USD]], 0)</f>
        <v>0.44444444300722563</v>
      </c>
    </row>
    <row r="685" spans="1:14" x14ac:dyDescent="0.3">
      <c r="A685" t="s">
        <v>723</v>
      </c>
      <c r="B685" s="1">
        <v>46048</v>
      </c>
      <c r="C685" s="4" t="s">
        <v>16</v>
      </c>
      <c r="D685" t="s">
        <v>29</v>
      </c>
      <c r="E685" s="3">
        <v>457</v>
      </c>
      <c r="F685" s="3">
        <v>2612863.4</v>
      </c>
      <c r="G685" s="3">
        <f>_xlfn.XLOOKUP(
D685,
Dim_Products_COGS[Product_ID],
Dim_Products_COGS[Base_COGS_EUR],
0
)</f>
        <v>2418</v>
      </c>
      <c r="H685" s="3">
        <f>Fact_Sales_Orders[[#This Row],[Unit_COGS_EUR]] * Fact_Sales_Orders[[#This Row],[Quantity_Sold]]</f>
        <v>1105026</v>
      </c>
      <c r="I685" s="3">
        <f>_xlfn.XLOOKUP(Fact_Sales_Orders[[#This Row],[Product_ID]], Dim_Supply_Chain[Product_ID], Dim_Supply_Chain[Base_Shipping_Cost_USD], 2500)</f>
        <v>2109</v>
      </c>
      <c r="J685" s="2">
        <f>_xlfn.XLOOKUP(Fact_Sales_Orders[[#This Row],[Clean_Order_Date]], Dim_FX_Rates[Date], Dim_FX_Rates[Baseline_Rate], 1.05, -1)</f>
        <v>1.0044</v>
      </c>
      <c r="K685" s="2">
        <f>Fact_Sales_Orders[[#This Row],[Total_Base_COGS_EUR]] * Fact_Sales_Orders[[#This Row],[Order_FX_Rate]]</f>
        <v>1109888.1143999998</v>
      </c>
      <c r="L685" s="3">
        <f>Fact_Sales_Orders[[#This Row],[Base_Shipping_USD]] * Fact_Sales_Orders[[#This Row],[Quantity_Sold]]</f>
        <v>963813</v>
      </c>
      <c r="M685" s="3">
        <f>Fact_Sales_Orders[[#This Row],[Base_Revenue_USD]] - Fact_Sales_Orders[[#This Row],[Total_COGS_USD]] - Fact_Sales_Orders[[#This Row],[Total_Freight_USD]]</f>
        <v>539162.28560000006</v>
      </c>
      <c r="N685" s="6">
        <f>IFERROR(Fact_Sales_Orders[[#This Row],[Net_Profit_USD]] / Fact_Sales_Orders[[#This Row],[Base_Revenue_USD]], 0)</f>
        <v>0.20634920509047663</v>
      </c>
    </row>
    <row r="686" spans="1:14" x14ac:dyDescent="0.3">
      <c r="A686" t="s">
        <v>724</v>
      </c>
      <c r="B686" s="1">
        <v>45741</v>
      </c>
      <c r="C686" s="4" t="s">
        <v>16</v>
      </c>
      <c r="D686" t="s">
        <v>25</v>
      </c>
      <c r="E686" s="3">
        <v>539</v>
      </c>
      <c r="F686" s="3">
        <v>2591183.6800000002</v>
      </c>
      <c r="G686" s="3">
        <f>_xlfn.XLOOKUP(
D686,
Dim_Products_COGS[Product_ID],
Dim_Products_COGS[Base_COGS_EUR],
0
)</f>
        <v>775</v>
      </c>
      <c r="H686" s="3">
        <f>Fact_Sales_Orders[[#This Row],[Unit_COGS_EUR]] * Fact_Sales_Orders[[#This Row],[Quantity_Sold]]</f>
        <v>417725</v>
      </c>
      <c r="I686" s="3">
        <f>_xlfn.XLOOKUP(Fact_Sales_Orders[[#This Row],[Product_ID]], Dim_Supply_Chain[Product_ID], Dim_Supply_Chain[Base_Shipping_Cost_USD], 2500)</f>
        <v>2982</v>
      </c>
      <c r="J686" s="2">
        <f>_xlfn.XLOOKUP(Fact_Sales_Orders[[#This Row],[Clean_Order_Date]], Dim_FX_Rates[Date], Dim_FX_Rates[Baseline_Rate], 1.05, -1)</f>
        <v>1.2806999999999999</v>
      </c>
      <c r="K686" s="2">
        <f>Fact_Sales_Orders[[#This Row],[Total_Base_COGS_EUR]] * Fact_Sales_Orders[[#This Row],[Order_FX_Rate]]</f>
        <v>534980.40749999997</v>
      </c>
      <c r="L686" s="3">
        <f>Fact_Sales_Orders[[#This Row],[Base_Shipping_USD]] * Fact_Sales_Orders[[#This Row],[Quantity_Sold]]</f>
        <v>1607298</v>
      </c>
      <c r="M686" s="3">
        <f>Fact_Sales_Orders[[#This Row],[Base_Revenue_USD]] - Fact_Sales_Orders[[#This Row],[Total_COGS_USD]] - Fact_Sales_Orders[[#This Row],[Total_Freight_USD]]</f>
        <v>448905.2725000002</v>
      </c>
      <c r="N686" s="6">
        <f>IFERROR(Fact_Sales_Orders[[#This Row],[Net_Profit_USD]] / Fact_Sales_Orders[[#This Row],[Base_Revenue_USD]], 0)</f>
        <v>0.1732433234914478</v>
      </c>
    </row>
    <row r="687" spans="1:14" x14ac:dyDescent="0.3">
      <c r="A687" t="s">
        <v>725</v>
      </c>
      <c r="B687" s="1">
        <v>46052</v>
      </c>
      <c r="C687" s="4" t="s">
        <v>16</v>
      </c>
      <c r="D687" t="s">
        <v>92</v>
      </c>
      <c r="E687" s="3">
        <v>449</v>
      </c>
      <c r="F687" s="3">
        <v>4584374.05</v>
      </c>
      <c r="G687" s="3">
        <f>_xlfn.XLOOKUP(
D687,
Dim_Products_COGS[Product_ID],
Dim_Products_COGS[Base_COGS_EUR],
0
)</f>
        <v>3211</v>
      </c>
      <c r="H687" s="3">
        <f>Fact_Sales_Orders[[#This Row],[Unit_COGS_EUR]] * Fact_Sales_Orders[[#This Row],[Quantity_Sold]]</f>
        <v>1441739</v>
      </c>
      <c r="I687" s="3">
        <f>_xlfn.XLOOKUP(Fact_Sales_Orders[[#This Row],[Product_ID]], Dim_Supply_Chain[Product_ID], Dim_Supply_Chain[Base_Shipping_Cost_USD], 2500)</f>
        <v>2109</v>
      </c>
      <c r="J687" s="2">
        <f>_xlfn.XLOOKUP(Fact_Sales_Orders[[#This Row],[Clean_Order_Date]], Dim_FX_Rates[Date], Dim_FX_Rates[Baseline_Rate], 1.05, -1)</f>
        <v>1.2027000000000001</v>
      </c>
      <c r="K687" s="2">
        <f>Fact_Sales_Orders[[#This Row],[Total_Base_COGS_EUR]] * Fact_Sales_Orders[[#This Row],[Order_FX_Rate]]</f>
        <v>1733979.4953000001</v>
      </c>
      <c r="L687" s="3">
        <f>Fact_Sales_Orders[[#This Row],[Base_Shipping_USD]] * Fact_Sales_Orders[[#This Row],[Quantity_Sold]]</f>
        <v>946941</v>
      </c>
      <c r="M687" s="3">
        <f>Fact_Sales_Orders[[#This Row],[Base_Revenue_USD]] - Fact_Sales_Orders[[#This Row],[Total_COGS_USD]] - Fact_Sales_Orders[[#This Row],[Total_Freight_USD]]</f>
        <v>1903453.5546999997</v>
      </c>
      <c r="N687" s="6">
        <f>IFERROR(Fact_Sales_Orders[[#This Row],[Net_Profit_USD]] / Fact_Sales_Orders[[#This Row],[Base_Revenue_USD]], 0)</f>
        <v>0.41520467874998113</v>
      </c>
    </row>
    <row r="688" spans="1:14" x14ac:dyDescent="0.3">
      <c r="A688" t="s">
        <v>726</v>
      </c>
      <c r="B688" s="1">
        <v>45796</v>
      </c>
      <c r="C688" s="4" t="s">
        <v>16</v>
      </c>
      <c r="D688" t="s">
        <v>27</v>
      </c>
      <c r="E688" s="3">
        <v>524</v>
      </c>
      <c r="F688" s="3">
        <v>3539511.2</v>
      </c>
      <c r="G688" s="3">
        <f>_xlfn.XLOOKUP(
D688,
Dim_Products_COGS[Product_ID],
Dim_Products_COGS[Base_COGS_EUR],
0
)</f>
        <v>3506</v>
      </c>
      <c r="H688" s="3">
        <f>Fact_Sales_Orders[[#This Row],[Unit_COGS_EUR]] * Fact_Sales_Orders[[#This Row],[Quantity_Sold]]</f>
        <v>1837144</v>
      </c>
      <c r="I688" s="3">
        <f>_xlfn.XLOOKUP(Fact_Sales_Orders[[#This Row],[Product_ID]], Dim_Supply_Chain[Product_ID], Dim_Supply_Chain[Base_Shipping_Cost_USD], 2500)</f>
        <v>2109</v>
      </c>
      <c r="J688" s="2">
        <f>_xlfn.XLOOKUP(Fact_Sales_Orders[[#This Row],[Clean_Order_Date]], Dim_FX_Rates[Date], Dim_FX_Rates[Baseline_Rate], 1.05, -1)</f>
        <v>0.95220000000000005</v>
      </c>
      <c r="K688" s="2">
        <f>Fact_Sales_Orders[[#This Row],[Total_Base_COGS_EUR]] * Fact_Sales_Orders[[#This Row],[Order_FX_Rate]]</f>
        <v>1749328.5168000001</v>
      </c>
      <c r="L688" s="3">
        <f>Fact_Sales_Orders[[#This Row],[Base_Shipping_USD]] * Fact_Sales_Orders[[#This Row],[Quantity_Sold]]</f>
        <v>1105116</v>
      </c>
      <c r="M688" s="3">
        <f>Fact_Sales_Orders[[#This Row],[Base_Revenue_USD]] - Fact_Sales_Orders[[#This Row],[Total_COGS_USD]] - Fact_Sales_Orders[[#This Row],[Total_Freight_USD]]</f>
        <v>685066.68320000009</v>
      </c>
      <c r="N688" s="6">
        <f>IFERROR(Fact_Sales_Orders[[#This Row],[Net_Profit_USD]] / Fact_Sales_Orders[[#This Row],[Base_Revenue_USD]], 0)</f>
        <v>0.19354838690720913</v>
      </c>
    </row>
    <row r="689" spans="1:14" x14ac:dyDescent="0.3">
      <c r="A689" t="s">
        <v>727</v>
      </c>
      <c r="B689" s="1">
        <v>46054</v>
      </c>
      <c r="C689" s="4" t="s">
        <v>16</v>
      </c>
      <c r="D689" t="s">
        <v>172</v>
      </c>
      <c r="E689" s="3">
        <v>576</v>
      </c>
      <c r="F689" s="3">
        <v>6621419.8899999997</v>
      </c>
      <c r="G689" s="3">
        <f>_xlfn.XLOOKUP(
D689,
Dim_Products_COGS[Product_ID],
Dim_Products_COGS[Base_COGS_EUR],
0
)</f>
        <v>3677</v>
      </c>
      <c r="H689" s="3">
        <f>Fact_Sales_Orders[[#This Row],[Unit_COGS_EUR]] * Fact_Sales_Orders[[#This Row],[Quantity_Sold]]</f>
        <v>2117952</v>
      </c>
      <c r="I689" s="3">
        <f>_xlfn.XLOOKUP(Fact_Sales_Orders[[#This Row],[Product_ID]], Dim_Supply_Chain[Product_ID], Dim_Supply_Chain[Base_Shipping_Cost_USD], 2500)</f>
        <v>263</v>
      </c>
      <c r="J689" s="2">
        <f>_xlfn.XLOOKUP(Fact_Sales_Orders[[#This Row],[Clean_Order_Date]], Dim_FX_Rates[Date], Dim_FX_Rates[Baseline_Rate], 1.05, -1)</f>
        <v>1.4536</v>
      </c>
      <c r="K689" s="2">
        <f>Fact_Sales_Orders[[#This Row],[Total_Base_COGS_EUR]] * Fact_Sales_Orders[[#This Row],[Order_FX_Rate]]</f>
        <v>3078655.0271999999</v>
      </c>
      <c r="L689" s="3">
        <f>Fact_Sales_Orders[[#This Row],[Base_Shipping_USD]] * Fact_Sales_Orders[[#This Row],[Quantity_Sold]]</f>
        <v>151488</v>
      </c>
      <c r="M689" s="3">
        <f>Fact_Sales_Orders[[#This Row],[Base_Revenue_USD]] - Fact_Sales_Orders[[#This Row],[Total_COGS_USD]] - Fact_Sales_Orders[[#This Row],[Total_Freight_USD]]</f>
        <v>3391276.8627999998</v>
      </c>
      <c r="N689" s="6">
        <f>IFERROR(Fact_Sales_Orders[[#This Row],[Net_Profit_USD]] / Fact_Sales_Orders[[#This Row],[Base_Revenue_USD]], 0)</f>
        <v>0.51216761950434164</v>
      </c>
    </row>
    <row r="690" spans="1:14" x14ac:dyDescent="0.3">
      <c r="A690" t="s">
        <v>728</v>
      </c>
      <c r="B690" s="1">
        <v>45777</v>
      </c>
      <c r="C690" s="4" t="s">
        <v>16</v>
      </c>
      <c r="D690" t="s">
        <v>114</v>
      </c>
      <c r="E690" s="3">
        <v>869</v>
      </c>
      <c r="F690" s="3">
        <v>6483219.2199999997</v>
      </c>
      <c r="G690" s="3">
        <f>_xlfn.XLOOKUP(
D690,
Dim_Products_COGS[Product_ID],
Dim_Products_COGS[Base_COGS_EUR],
0
)</f>
        <v>4420</v>
      </c>
      <c r="H690" s="3">
        <f>Fact_Sales_Orders[[#This Row],[Unit_COGS_EUR]] * Fact_Sales_Orders[[#This Row],[Quantity_Sold]]</f>
        <v>3840980</v>
      </c>
      <c r="I690" s="3">
        <f>_xlfn.XLOOKUP(Fact_Sales_Orders[[#This Row],[Product_ID]], Dim_Supply_Chain[Product_ID], Dim_Supply_Chain[Base_Shipping_Cost_USD], 2500)</f>
        <v>2109</v>
      </c>
      <c r="J690" s="2">
        <f>_xlfn.XLOOKUP(Fact_Sales_Orders[[#This Row],[Clean_Order_Date]], Dim_FX_Rates[Date], Dim_FX_Rates[Baseline_Rate], 1.05, -1)</f>
        <v>0.75490000000000002</v>
      </c>
      <c r="K690" s="2">
        <f>Fact_Sales_Orders[[#This Row],[Total_Base_COGS_EUR]] * Fact_Sales_Orders[[#This Row],[Order_FX_Rate]]</f>
        <v>2899555.8020000001</v>
      </c>
      <c r="L690" s="3">
        <f>Fact_Sales_Orders[[#This Row],[Base_Shipping_USD]] * Fact_Sales_Orders[[#This Row],[Quantity_Sold]]</f>
        <v>1832721</v>
      </c>
      <c r="M690" s="3">
        <f>Fact_Sales_Orders[[#This Row],[Base_Revenue_USD]] - Fact_Sales_Orders[[#This Row],[Total_COGS_USD]] - Fact_Sales_Orders[[#This Row],[Total_Freight_USD]]</f>
        <v>1750942.4179999996</v>
      </c>
      <c r="N690" s="6">
        <f>IFERROR(Fact_Sales_Orders[[#This Row],[Net_Profit_USD]] / Fact_Sales_Orders[[#This Row],[Base_Revenue_USD]], 0)</f>
        <v>0.27007299284258968</v>
      </c>
    </row>
    <row r="691" spans="1:14" x14ac:dyDescent="0.3">
      <c r="A691" t="s">
        <v>729</v>
      </c>
      <c r="B691" s="1">
        <v>45779</v>
      </c>
      <c r="C691" s="4" t="s">
        <v>16</v>
      </c>
      <c r="D691" t="s">
        <v>88</v>
      </c>
      <c r="E691" s="3">
        <v>332</v>
      </c>
      <c r="F691" s="3">
        <v>2726234.28</v>
      </c>
      <c r="G691" s="3">
        <f>_xlfn.XLOOKUP(
D691,
Dim_Products_COGS[Product_ID],
Dim_Products_COGS[Base_COGS_EUR],
0
)</f>
        <v>3776</v>
      </c>
      <c r="H691" s="3">
        <f>Fact_Sales_Orders[[#This Row],[Unit_COGS_EUR]] * Fact_Sales_Orders[[#This Row],[Quantity_Sold]]</f>
        <v>1253632</v>
      </c>
      <c r="I691" s="3">
        <f>_xlfn.XLOOKUP(Fact_Sales_Orders[[#This Row],[Product_ID]], Dim_Supply_Chain[Product_ID], Dim_Supply_Chain[Base_Shipping_Cost_USD], 2500)</f>
        <v>2221</v>
      </c>
      <c r="J691" s="2">
        <f>_xlfn.XLOOKUP(Fact_Sales_Orders[[#This Row],[Clean_Order_Date]], Dim_FX_Rates[Date], Dim_FX_Rates[Baseline_Rate], 1.05, -1)</f>
        <v>1.1674</v>
      </c>
      <c r="K691" s="2">
        <f>Fact_Sales_Orders[[#This Row],[Total_Base_COGS_EUR]] * Fact_Sales_Orders[[#This Row],[Order_FX_Rate]]</f>
        <v>1463489.9968000001</v>
      </c>
      <c r="L691" s="3">
        <f>Fact_Sales_Orders[[#This Row],[Base_Shipping_USD]] * Fact_Sales_Orders[[#This Row],[Quantity_Sold]]</f>
        <v>737372</v>
      </c>
      <c r="M691" s="3">
        <f>Fact_Sales_Orders[[#This Row],[Base_Revenue_USD]] - Fact_Sales_Orders[[#This Row],[Total_COGS_USD]] - Fact_Sales_Orders[[#This Row],[Total_Freight_USD]]</f>
        <v>525372.28319999971</v>
      </c>
      <c r="N691" s="6">
        <f>IFERROR(Fact_Sales_Orders[[#This Row],[Net_Profit_USD]] / Fact_Sales_Orders[[#This Row],[Base_Revenue_USD]], 0)</f>
        <v>0.19270988082506238</v>
      </c>
    </row>
    <row r="692" spans="1:14" x14ac:dyDescent="0.3">
      <c r="A692" t="s">
        <v>730</v>
      </c>
      <c r="B692" s="1">
        <v>46016</v>
      </c>
      <c r="C692" s="4" t="s">
        <v>16</v>
      </c>
      <c r="D692" t="s">
        <v>51</v>
      </c>
      <c r="E692" s="3">
        <v>288</v>
      </c>
      <c r="F692" s="3">
        <v>4237656.76</v>
      </c>
      <c r="G692" s="3">
        <f>_xlfn.XLOOKUP(
D692,
Dim_Products_COGS[Product_ID],
Dim_Products_COGS[Base_COGS_EUR],
0
)</f>
        <v>4717</v>
      </c>
      <c r="H692" s="3">
        <f>Fact_Sales_Orders[[#This Row],[Unit_COGS_EUR]] * Fact_Sales_Orders[[#This Row],[Quantity_Sold]]</f>
        <v>1358496</v>
      </c>
      <c r="I692" s="3">
        <f>_xlfn.XLOOKUP(Fact_Sales_Orders[[#This Row],[Product_ID]], Dim_Supply_Chain[Product_ID], Dim_Supply_Chain[Base_Shipping_Cost_USD], 2500)</f>
        <v>1088</v>
      </c>
      <c r="J692" s="2">
        <f>_xlfn.XLOOKUP(Fact_Sales_Orders[[#This Row],[Clean_Order_Date]], Dim_FX_Rates[Date], Dim_FX_Rates[Baseline_Rate], 1.05, -1)</f>
        <v>1.3560000000000001</v>
      </c>
      <c r="K692" s="2">
        <f>Fact_Sales_Orders[[#This Row],[Total_Base_COGS_EUR]] * Fact_Sales_Orders[[#This Row],[Order_FX_Rate]]</f>
        <v>1842120.5760000001</v>
      </c>
      <c r="L692" s="3">
        <f>Fact_Sales_Orders[[#This Row],[Base_Shipping_USD]] * Fact_Sales_Orders[[#This Row],[Quantity_Sold]]</f>
        <v>313344</v>
      </c>
      <c r="M692" s="3">
        <f>Fact_Sales_Orders[[#This Row],[Base_Revenue_USD]] - Fact_Sales_Orders[[#This Row],[Total_COGS_USD]] - Fact_Sales_Orders[[#This Row],[Total_Freight_USD]]</f>
        <v>2082192.1839999994</v>
      </c>
      <c r="N692" s="6">
        <f>IFERROR(Fact_Sales_Orders[[#This Row],[Net_Profit_USD]] / Fact_Sales_Orders[[#This Row],[Base_Revenue_USD]], 0)</f>
        <v>0.49135460985282808</v>
      </c>
    </row>
    <row r="693" spans="1:14" x14ac:dyDescent="0.3">
      <c r="A693" t="s">
        <v>731</v>
      </c>
      <c r="B693" s="1">
        <v>45866</v>
      </c>
      <c r="C693" s="4" t="s">
        <v>16</v>
      </c>
      <c r="D693" t="s">
        <v>69</v>
      </c>
      <c r="E693" s="3">
        <v>222</v>
      </c>
      <c r="F693" s="3">
        <v>3024666.59</v>
      </c>
      <c r="G693" s="3">
        <f>_xlfn.XLOOKUP(
D693,
Dim_Products_COGS[Product_ID],
Dim_Products_COGS[Base_COGS_EUR],
0
)</f>
        <v>3901</v>
      </c>
      <c r="H693" s="3">
        <f>Fact_Sales_Orders[[#This Row],[Unit_COGS_EUR]] * Fact_Sales_Orders[[#This Row],[Quantity_Sold]]</f>
        <v>866022</v>
      </c>
      <c r="I693" s="3">
        <f>_xlfn.XLOOKUP(Fact_Sales_Orders[[#This Row],[Product_ID]], Dim_Supply_Chain[Product_ID], Dim_Supply_Chain[Base_Shipping_Cost_USD], 2500)</f>
        <v>2109</v>
      </c>
      <c r="J693" s="2">
        <f>_xlfn.XLOOKUP(Fact_Sales_Orders[[#This Row],[Clean_Order_Date]], Dim_FX_Rates[Date], Dim_FX_Rates[Baseline_Rate], 1.05, -1)</f>
        <v>1.4438</v>
      </c>
      <c r="K693" s="2">
        <f>Fact_Sales_Orders[[#This Row],[Total_Base_COGS_EUR]] * Fact_Sales_Orders[[#This Row],[Order_FX_Rate]]</f>
        <v>1250362.5636</v>
      </c>
      <c r="L693" s="3">
        <f>Fact_Sales_Orders[[#This Row],[Base_Shipping_USD]] * Fact_Sales_Orders[[#This Row],[Quantity_Sold]]</f>
        <v>468198</v>
      </c>
      <c r="M693" s="3">
        <f>Fact_Sales_Orders[[#This Row],[Base_Revenue_USD]] - Fact_Sales_Orders[[#This Row],[Total_COGS_USD]] - Fact_Sales_Orders[[#This Row],[Total_Freight_USD]]</f>
        <v>1306106.0263999999</v>
      </c>
      <c r="N693" s="6">
        <f>IFERROR(Fact_Sales_Orders[[#This Row],[Net_Profit_USD]] / Fact_Sales_Orders[[#This Row],[Base_Revenue_USD]], 0)</f>
        <v>0.43181818145450535</v>
      </c>
    </row>
    <row r="694" spans="1:14" x14ac:dyDescent="0.3">
      <c r="A694" t="s">
        <v>732</v>
      </c>
      <c r="B694" s="1">
        <v>45678</v>
      </c>
      <c r="C694" s="4" t="s">
        <v>16</v>
      </c>
      <c r="D694" t="s">
        <v>63</v>
      </c>
      <c r="E694" s="3">
        <v>103</v>
      </c>
      <c r="F694" s="3">
        <v>1032226.43</v>
      </c>
      <c r="G694" s="3">
        <f>_xlfn.XLOOKUP(
D694,
Dim_Products_COGS[Product_ID],
Dim_Products_COGS[Base_COGS_EUR],
0
)</f>
        <v>3822</v>
      </c>
      <c r="H694" s="3">
        <f>Fact_Sales_Orders[[#This Row],[Unit_COGS_EUR]] * Fact_Sales_Orders[[#This Row],[Quantity_Sold]]</f>
        <v>393666</v>
      </c>
      <c r="I694" s="3">
        <f>_xlfn.XLOOKUP(Fact_Sales_Orders[[#This Row],[Product_ID]], Dim_Supply_Chain[Product_ID], Dim_Supply_Chain[Base_Shipping_Cost_USD], 2500)</f>
        <v>2109</v>
      </c>
      <c r="J694" s="2">
        <f>_xlfn.XLOOKUP(Fact_Sales_Orders[[#This Row],[Clean_Order_Date]], Dim_FX_Rates[Date], Dim_FX_Rates[Baseline_Rate], 1.05, -1)</f>
        <v>1.4966999999999999</v>
      </c>
      <c r="K694" s="2">
        <f>Fact_Sales_Orders[[#This Row],[Total_Base_COGS_EUR]] * Fact_Sales_Orders[[#This Row],[Order_FX_Rate]]</f>
        <v>589199.90220000001</v>
      </c>
      <c r="L694" s="3">
        <f>Fact_Sales_Orders[[#This Row],[Base_Shipping_USD]] * Fact_Sales_Orders[[#This Row],[Quantity_Sold]]</f>
        <v>217227</v>
      </c>
      <c r="M694" s="3">
        <f>Fact_Sales_Orders[[#This Row],[Base_Revenue_USD]] - Fact_Sales_Orders[[#This Row],[Total_COGS_USD]] - Fact_Sales_Orders[[#This Row],[Total_Freight_USD]]</f>
        <v>225799.52780000004</v>
      </c>
      <c r="N694" s="6">
        <f>IFERROR(Fact_Sales_Orders[[#This Row],[Net_Profit_USD]] / Fact_Sales_Orders[[#This Row],[Base_Revenue_USD]], 0)</f>
        <v>0.21874999635496645</v>
      </c>
    </row>
    <row r="695" spans="1:14" x14ac:dyDescent="0.3">
      <c r="A695" t="s">
        <v>733</v>
      </c>
      <c r="B695" s="1">
        <v>45759</v>
      </c>
      <c r="C695" s="4" t="s">
        <v>16</v>
      </c>
      <c r="D695" t="s">
        <v>86</v>
      </c>
      <c r="E695" s="3">
        <v>655</v>
      </c>
      <c r="F695" s="3">
        <v>8053316.3099999996</v>
      </c>
      <c r="G695" s="3">
        <f>_xlfn.XLOOKUP(
D695,
Dim_Products_COGS[Product_ID],
Dim_Products_COGS[Base_COGS_EUR],
0
)</f>
        <v>4978</v>
      </c>
      <c r="H695" s="3">
        <f>Fact_Sales_Orders[[#This Row],[Unit_COGS_EUR]] * Fact_Sales_Orders[[#This Row],[Quantity_Sold]]</f>
        <v>3260590</v>
      </c>
      <c r="I695" s="3">
        <f>_xlfn.XLOOKUP(Fact_Sales_Orders[[#This Row],[Product_ID]], Dim_Supply_Chain[Product_ID], Dim_Supply_Chain[Base_Shipping_Cost_USD], 2500)</f>
        <v>2640</v>
      </c>
      <c r="J695" s="2">
        <f>_xlfn.XLOOKUP(Fact_Sales_Orders[[#This Row],[Clean_Order_Date]], Dim_FX_Rates[Date], Dim_FX_Rates[Baseline_Rate], 1.05, -1)</f>
        <v>0.94850000000000001</v>
      </c>
      <c r="K695" s="2">
        <f>Fact_Sales_Orders[[#This Row],[Total_Base_COGS_EUR]] * Fact_Sales_Orders[[#This Row],[Order_FX_Rate]]</f>
        <v>3092669.6150000002</v>
      </c>
      <c r="L695" s="3">
        <f>Fact_Sales_Orders[[#This Row],[Base_Shipping_USD]] * Fact_Sales_Orders[[#This Row],[Quantity_Sold]]</f>
        <v>1729200</v>
      </c>
      <c r="M695" s="3">
        <f>Fact_Sales_Orders[[#This Row],[Base_Revenue_USD]] - Fact_Sales_Orders[[#This Row],[Total_COGS_USD]] - Fact_Sales_Orders[[#This Row],[Total_Freight_USD]]</f>
        <v>3231446.6949999994</v>
      </c>
      <c r="N695" s="6">
        <f>IFERROR(Fact_Sales_Orders[[#This Row],[Net_Profit_USD]] / Fact_Sales_Orders[[#This Row],[Base_Revenue_USD]], 0)</f>
        <v>0.40125664640632991</v>
      </c>
    </row>
    <row r="696" spans="1:14" x14ac:dyDescent="0.3">
      <c r="A696" t="s">
        <v>734</v>
      </c>
      <c r="B696" s="1">
        <v>45956</v>
      </c>
      <c r="C696" s="4" t="s">
        <v>16</v>
      </c>
      <c r="D696" t="s">
        <v>23</v>
      </c>
      <c r="E696" s="3">
        <v>842</v>
      </c>
      <c r="F696" s="3">
        <v>7471388.7800000003</v>
      </c>
      <c r="G696" s="3">
        <f>_xlfn.XLOOKUP(
D696,
Dim_Products_COGS[Product_ID],
Dim_Products_COGS[Base_COGS_EUR],
0
)</f>
        <v>2844</v>
      </c>
      <c r="H696" s="3">
        <f>Fact_Sales_Orders[[#This Row],[Unit_COGS_EUR]] * Fact_Sales_Orders[[#This Row],[Quantity_Sold]]</f>
        <v>2394648</v>
      </c>
      <c r="I696" s="3">
        <f>_xlfn.XLOOKUP(Fact_Sales_Orders[[#This Row],[Product_ID]], Dim_Supply_Chain[Product_ID], Dim_Supply_Chain[Base_Shipping_Cost_USD], 2500)</f>
        <v>3514</v>
      </c>
      <c r="J696" s="2">
        <f>_xlfn.XLOOKUP(Fact_Sales_Orders[[#This Row],[Clean_Order_Date]], Dim_FX_Rates[Date], Dim_FX_Rates[Baseline_Rate], 1.05, -1)</f>
        <v>1.1609</v>
      </c>
      <c r="K696" s="2">
        <f>Fact_Sales_Orders[[#This Row],[Total_Base_COGS_EUR]] * Fact_Sales_Orders[[#This Row],[Order_FX_Rate]]</f>
        <v>2779946.8632</v>
      </c>
      <c r="L696" s="3">
        <f>Fact_Sales_Orders[[#This Row],[Base_Shipping_USD]] * Fact_Sales_Orders[[#This Row],[Quantity_Sold]]</f>
        <v>2958788</v>
      </c>
      <c r="M696" s="3">
        <f>Fact_Sales_Orders[[#This Row],[Base_Revenue_USD]] - Fact_Sales_Orders[[#This Row],[Total_COGS_USD]] - Fact_Sales_Orders[[#This Row],[Total_Freight_USD]]</f>
        <v>1732653.9167999998</v>
      </c>
      <c r="N696" s="6">
        <f>IFERROR(Fact_Sales_Orders[[#This Row],[Net_Profit_USD]] / Fact_Sales_Orders[[#This Row],[Base_Revenue_USD]], 0)</f>
        <v>0.23190520100334006</v>
      </c>
    </row>
    <row r="697" spans="1:14" x14ac:dyDescent="0.3">
      <c r="A697" t="s">
        <v>735</v>
      </c>
      <c r="B697" s="1">
        <v>45661</v>
      </c>
      <c r="C697" s="4" t="s">
        <v>16</v>
      </c>
      <c r="D697" t="s">
        <v>92</v>
      </c>
      <c r="E697" s="3">
        <v>765</v>
      </c>
      <c r="F697" s="3">
        <v>6359171.9800000004</v>
      </c>
      <c r="G697" s="3">
        <f>_xlfn.XLOOKUP(
D697,
Dim_Products_COGS[Product_ID],
Dim_Products_COGS[Base_COGS_EUR],
0
)</f>
        <v>3211</v>
      </c>
      <c r="H697" s="3">
        <f>Fact_Sales_Orders[[#This Row],[Unit_COGS_EUR]] * Fact_Sales_Orders[[#This Row],[Quantity_Sold]]</f>
        <v>2456415</v>
      </c>
      <c r="I697" s="3">
        <f>_xlfn.XLOOKUP(Fact_Sales_Orders[[#This Row],[Product_ID]], Dim_Supply_Chain[Product_ID], Dim_Supply_Chain[Base_Shipping_Cost_USD], 2500)</f>
        <v>2109</v>
      </c>
      <c r="J697" s="2">
        <f>_xlfn.XLOOKUP(Fact_Sales_Orders[[#This Row],[Clean_Order_Date]], Dim_FX_Rates[Date], Dim_FX_Rates[Baseline_Rate], 1.05, -1)</f>
        <v>1.3977999999999999</v>
      </c>
      <c r="K697" s="2">
        <f>Fact_Sales_Orders[[#This Row],[Total_Base_COGS_EUR]] * Fact_Sales_Orders[[#This Row],[Order_FX_Rate]]</f>
        <v>3433576.8869999996</v>
      </c>
      <c r="L697" s="3">
        <f>Fact_Sales_Orders[[#This Row],[Base_Shipping_USD]] * Fact_Sales_Orders[[#This Row],[Quantity_Sold]]</f>
        <v>1613385</v>
      </c>
      <c r="M697" s="3">
        <f>Fact_Sales_Orders[[#This Row],[Base_Revenue_USD]] - Fact_Sales_Orders[[#This Row],[Total_COGS_USD]] - Fact_Sales_Orders[[#This Row],[Total_Freight_USD]]</f>
        <v>1312210.0930000008</v>
      </c>
      <c r="N697" s="6">
        <f>IFERROR(Fact_Sales_Orders[[#This Row],[Net_Profit_USD]] / Fact_Sales_Orders[[#This Row],[Base_Revenue_USD]], 0)</f>
        <v>0.20634920664624024</v>
      </c>
    </row>
    <row r="698" spans="1:14" x14ac:dyDescent="0.3">
      <c r="A698" t="s">
        <v>736</v>
      </c>
      <c r="B698" s="1">
        <v>46070</v>
      </c>
      <c r="C698" s="4" t="s">
        <v>16</v>
      </c>
      <c r="D698" t="s">
        <v>29</v>
      </c>
      <c r="E698" s="3">
        <v>191</v>
      </c>
      <c r="F698" s="3">
        <v>1769452.9</v>
      </c>
      <c r="G698" s="3">
        <f>_xlfn.XLOOKUP(
D698,
Dim_Products_COGS[Product_ID],
Dim_Products_COGS[Base_COGS_EUR],
0
)</f>
        <v>2418</v>
      </c>
      <c r="H698" s="3">
        <f>Fact_Sales_Orders[[#This Row],[Unit_COGS_EUR]] * Fact_Sales_Orders[[#This Row],[Quantity_Sold]]</f>
        <v>461838</v>
      </c>
      <c r="I698" s="3">
        <f>_xlfn.XLOOKUP(Fact_Sales_Orders[[#This Row],[Product_ID]], Dim_Supply_Chain[Product_ID], Dim_Supply_Chain[Base_Shipping_Cost_USD], 2500)</f>
        <v>2109</v>
      </c>
      <c r="J698" s="2">
        <f>_xlfn.XLOOKUP(Fact_Sales_Orders[[#This Row],[Clean_Order_Date]], Dim_FX_Rates[Date], Dim_FX_Rates[Baseline_Rate], 1.05, -1)</f>
        <v>1.4219999999999999</v>
      </c>
      <c r="K698" s="2">
        <f>Fact_Sales_Orders[[#This Row],[Total_Base_COGS_EUR]] * Fact_Sales_Orders[[#This Row],[Order_FX_Rate]]</f>
        <v>656733.63599999994</v>
      </c>
      <c r="L698" s="3">
        <f>Fact_Sales_Orders[[#This Row],[Base_Shipping_USD]] * Fact_Sales_Orders[[#This Row],[Quantity_Sold]]</f>
        <v>402819</v>
      </c>
      <c r="M698" s="3">
        <f>Fact_Sales_Orders[[#This Row],[Base_Revenue_USD]] - Fact_Sales_Orders[[#This Row],[Total_COGS_USD]] - Fact_Sales_Orders[[#This Row],[Total_Freight_USD]]</f>
        <v>709900.26399999997</v>
      </c>
      <c r="N698" s="6">
        <f>IFERROR(Fact_Sales_Orders[[#This Row],[Net_Profit_USD]] / Fact_Sales_Orders[[#This Row],[Base_Revenue_USD]], 0)</f>
        <v>0.40119760407298777</v>
      </c>
    </row>
    <row r="699" spans="1:14" x14ac:dyDescent="0.3">
      <c r="A699" t="s">
        <v>737</v>
      </c>
      <c r="B699" s="1">
        <v>46091</v>
      </c>
      <c r="C699" s="4" t="s">
        <v>16</v>
      </c>
      <c r="D699" t="s">
        <v>172</v>
      </c>
      <c r="E699" s="3">
        <v>392</v>
      </c>
      <c r="F699" s="3">
        <v>3285104.91</v>
      </c>
      <c r="G699" s="3">
        <f>_xlfn.XLOOKUP(
D699,
Dim_Products_COGS[Product_ID],
Dim_Products_COGS[Base_COGS_EUR],
0
)</f>
        <v>3677</v>
      </c>
      <c r="H699" s="3">
        <f>Fact_Sales_Orders[[#This Row],[Unit_COGS_EUR]] * Fact_Sales_Orders[[#This Row],[Quantity_Sold]]</f>
        <v>1441384</v>
      </c>
      <c r="I699" s="3">
        <f>_xlfn.XLOOKUP(Fact_Sales_Orders[[#This Row],[Product_ID]], Dim_Supply_Chain[Product_ID], Dim_Supply_Chain[Base_Shipping_Cost_USD], 2500)</f>
        <v>263</v>
      </c>
      <c r="J699" s="2">
        <f>_xlfn.XLOOKUP(Fact_Sales_Orders[[#This Row],[Clean_Order_Date]], Dim_FX_Rates[Date], Dim_FX_Rates[Baseline_Rate], 1.05, -1)</f>
        <v>0.79720000000000002</v>
      </c>
      <c r="K699" s="2">
        <f>Fact_Sales_Orders[[#This Row],[Total_Base_COGS_EUR]] * Fact_Sales_Orders[[#This Row],[Order_FX_Rate]]</f>
        <v>1149071.3248000001</v>
      </c>
      <c r="L699" s="3">
        <f>Fact_Sales_Orders[[#This Row],[Base_Shipping_USD]] * Fact_Sales_Orders[[#This Row],[Quantity_Sold]]</f>
        <v>103096</v>
      </c>
      <c r="M699" s="3">
        <f>Fact_Sales_Orders[[#This Row],[Base_Revenue_USD]] - Fact_Sales_Orders[[#This Row],[Total_COGS_USD]] - Fact_Sales_Orders[[#This Row],[Total_Freight_USD]]</f>
        <v>2032937.5852000001</v>
      </c>
      <c r="N699" s="6">
        <f>IFERROR(Fact_Sales_Orders[[#This Row],[Net_Profit_USD]] / Fact_Sales_Orders[[#This Row],[Base_Revenue_USD]], 0)</f>
        <v>0.61883490509287875</v>
      </c>
    </row>
    <row r="700" spans="1:14" x14ac:dyDescent="0.3">
      <c r="A700" t="s">
        <v>738</v>
      </c>
      <c r="B700" s="1">
        <v>45779</v>
      </c>
      <c r="C700" s="4" t="s">
        <v>16</v>
      </c>
      <c r="D700" t="s">
        <v>61</v>
      </c>
      <c r="E700" s="3">
        <v>661</v>
      </c>
      <c r="F700" s="3">
        <v>5215843.34</v>
      </c>
      <c r="G700" s="3">
        <f>_xlfn.XLOOKUP(
D700,
Dim_Products_COGS[Product_ID],
Dim_Products_COGS[Base_COGS_EUR],
0
)</f>
        <v>2418</v>
      </c>
      <c r="H700" s="3">
        <f>Fact_Sales_Orders[[#This Row],[Unit_COGS_EUR]] * Fact_Sales_Orders[[#This Row],[Quantity_Sold]]</f>
        <v>1598298</v>
      </c>
      <c r="I700" s="3">
        <f>_xlfn.XLOOKUP(Fact_Sales_Orders[[#This Row],[Product_ID]], Dim_Supply_Chain[Product_ID], Dim_Supply_Chain[Base_Shipping_Cost_USD], 2500)</f>
        <v>2109</v>
      </c>
      <c r="J700" s="2">
        <f>_xlfn.XLOOKUP(Fact_Sales_Orders[[#This Row],[Clean_Order_Date]], Dim_FX_Rates[Date], Dim_FX_Rates[Baseline_Rate], 1.05, -1)</f>
        <v>1.1674</v>
      </c>
      <c r="K700" s="2">
        <f>Fact_Sales_Orders[[#This Row],[Total_Base_COGS_EUR]] * Fact_Sales_Orders[[#This Row],[Order_FX_Rate]]</f>
        <v>1865853.0852000001</v>
      </c>
      <c r="L700" s="3">
        <f>Fact_Sales_Orders[[#This Row],[Base_Shipping_USD]] * Fact_Sales_Orders[[#This Row],[Quantity_Sold]]</f>
        <v>1394049</v>
      </c>
      <c r="M700" s="3">
        <f>Fact_Sales_Orders[[#This Row],[Base_Revenue_USD]] - Fact_Sales_Orders[[#This Row],[Total_COGS_USD]] - Fact_Sales_Orders[[#This Row],[Total_Freight_USD]]</f>
        <v>1955941.2547999998</v>
      </c>
      <c r="N700" s="6">
        <f>IFERROR(Fact_Sales_Orders[[#This Row],[Net_Profit_USD]] / Fact_Sales_Orders[[#This Row],[Base_Revenue_USD]], 0)</f>
        <v>0.37500000044096415</v>
      </c>
    </row>
    <row r="701" spans="1:14" x14ac:dyDescent="0.3">
      <c r="A701" t="s">
        <v>739</v>
      </c>
      <c r="B701" s="1">
        <v>45668</v>
      </c>
      <c r="C701" s="4" t="s">
        <v>16</v>
      </c>
      <c r="D701" t="s">
        <v>27</v>
      </c>
      <c r="E701" s="3">
        <v>85</v>
      </c>
      <c r="F701" s="3">
        <v>721079.17</v>
      </c>
      <c r="G701" s="3">
        <f>_xlfn.XLOOKUP(
D701,
Dim_Products_COGS[Product_ID],
Dim_Products_COGS[Base_COGS_EUR],
0
)</f>
        <v>3506</v>
      </c>
      <c r="H701" s="3">
        <f>Fact_Sales_Orders[[#This Row],[Unit_COGS_EUR]] * Fact_Sales_Orders[[#This Row],[Quantity_Sold]]</f>
        <v>298010</v>
      </c>
      <c r="I701" s="3">
        <f>_xlfn.XLOOKUP(Fact_Sales_Orders[[#This Row],[Product_ID]], Dim_Supply_Chain[Product_ID], Dim_Supply_Chain[Base_Shipping_Cost_USD], 2500)</f>
        <v>2109</v>
      </c>
      <c r="J701" s="2">
        <f>_xlfn.XLOOKUP(Fact_Sales_Orders[[#This Row],[Clean_Order_Date]], Dim_FX_Rates[Date], Dim_FX_Rates[Baseline_Rate], 1.05, -1)</f>
        <v>0.79710000000000003</v>
      </c>
      <c r="K701" s="2">
        <f>Fact_Sales_Orders[[#This Row],[Total_Base_COGS_EUR]] * Fact_Sales_Orders[[#This Row],[Order_FX_Rate]]</f>
        <v>237543.77100000001</v>
      </c>
      <c r="L701" s="3">
        <f>Fact_Sales_Orders[[#This Row],[Base_Shipping_USD]] * Fact_Sales_Orders[[#This Row],[Quantity_Sold]]</f>
        <v>179265</v>
      </c>
      <c r="M701" s="3">
        <f>Fact_Sales_Orders[[#This Row],[Base_Revenue_USD]] - Fact_Sales_Orders[[#This Row],[Total_COGS_USD]] - Fact_Sales_Orders[[#This Row],[Total_Freight_USD]]</f>
        <v>304270.39900000003</v>
      </c>
      <c r="N701" s="6">
        <f>IFERROR(Fact_Sales_Orders[[#This Row],[Net_Profit_USD]] / Fact_Sales_Orders[[#This Row],[Base_Revenue_USD]], 0)</f>
        <v>0.42196531484885358</v>
      </c>
    </row>
    <row r="702" spans="1:14" x14ac:dyDescent="0.3">
      <c r="A702" t="s">
        <v>740</v>
      </c>
      <c r="B702" s="1">
        <v>46014</v>
      </c>
      <c r="C702" s="4" t="s">
        <v>16</v>
      </c>
      <c r="D702" t="s">
        <v>86</v>
      </c>
      <c r="E702" s="3">
        <v>298</v>
      </c>
      <c r="F702" s="3">
        <v>2286750.9900000002</v>
      </c>
      <c r="G702" s="3">
        <f>_xlfn.XLOOKUP(
D702,
Dim_Products_COGS[Product_ID],
Dim_Products_COGS[Base_COGS_EUR],
0
)</f>
        <v>4978</v>
      </c>
      <c r="H702" s="3">
        <f>Fact_Sales_Orders[[#This Row],[Unit_COGS_EUR]] * Fact_Sales_Orders[[#This Row],[Quantity_Sold]]</f>
        <v>1483444</v>
      </c>
      <c r="I702" s="3">
        <f>_xlfn.XLOOKUP(Fact_Sales_Orders[[#This Row],[Product_ID]], Dim_Supply_Chain[Product_ID], Dim_Supply_Chain[Base_Shipping_Cost_USD], 2500)</f>
        <v>2640</v>
      </c>
      <c r="J702" s="2">
        <f>_xlfn.XLOOKUP(Fact_Sales_Orders[[#This Row],[Clean_Order_Date]], Dim_FX_Rates[Date], Dim_FX_Rates[Baseline_Rate], 1.05, -1)</f>
        <v>0.8296</v>
      </c>
      <c r="K702" s="2">
        <f>Fact_Sales_Orders[[#This Row],[Total_Base_COGS_EUR]] * Fact_Sales_Orders[[#This Row],[Order_FX_Rate]]</f>
        <v>1230665.1424</v>
      </c>
      <c r="L702" s="3">
        <f>Fact_Sales_Orders[[#This Row],[Base_Shipping_USD]] * Fact_Sales_Orders[[#This Row],[Quantity_Sold]]</f>
        <v>786720</v>
      </c>
      <c r="M702" s="3">
        <f>Fact_Sales_Orders[[#This Row],[Base_Revenue_USD]] - Fact_Sales_Orders[[#This Row],[Total_COGS_USD]] - Fact_Sales_Orders[[#This Row],[Total_Freight_USD]]</f>
        <v>269365.84760000021</v>
      </c>
      <c r="N702" s="6">
        <f>IFERROR(Fact_Sales_Orders[[#This Row],[Net_Profit_USD]] / Fact_Sales_Orders[[#This Row],[Base_Revenue_USD]], 0)</f>
        <v>0.11779413183942698</v>
      </c>
    </row>
    <row r="703" spans="1:14" x14ac:dyDescent="0.3">
      <c r="A703" t="s">
        <v>741</v>
      </c>
      <c r="B703" s="1">
        <v>45899</v>
      </c>
      <c r="C703" s="4" t="s">
        <v>16</v>
      </c>
      <c r="D703" t="s">
        <v>172</v>
      </c>
      <c r="E703" s="3">
        <v>667</v>
      </c>
      <c r="F703" s="3">
        <v>6058448.2999999998</v>
      </c>
      <c r="G703" s="3">
        <f>_xlfn.XLOOKUP(
D703,
Dim_Products_COGS[Product_ID],
Dim_Products_COGS[Base_COGS_EUR],
0
)</f>
        <v>3677</v>
      </c>
      <c r="H703" s="3">
        <f>Fact_Sales_Orders[[#This Row],[Unit_COGS_EUR]] * Fact_Sales_Orders[[#This Row],[Quantity_Sold]]</f>
        <v>2452559</v>
      </c>
      <c r="I703" s="3">
        <f>_xlfn.XLOOKUP(Fact_Sales_Orders[[#This Row],[Product_ID]], Dim_Supply_Chain[Product_ID], Dim_Supply_Chain[Base_Shipping_Cost_USD], 2500)</f>
        <v>263</v>
      </c>
      <c r="J703" s="2">
        <f>_xlfn.XLOOKUP(Fact_Sales_Orders[[#This Row],[Clean_Order_Date]], Dim_FX_Rates[Date], Dim_FX_Rates[Baseline_Rate], 1.05, -1)</f>
        <v>1.1677999999999999</v>
      </c>
      <c r="K703" s="2">
        <f>Fact_Sales_Orders[[#This Row],[Total_Base_COGS_EUR]] * Fact_Sales_Orders[[#This Row],[Order_FX_Rate]]</f>
        <v>2864098.4002</v>
      </c>
      <c r="L703" s="3">
        <f>Fact_Sales_Orders[[#This Row],[Base_Shipping_USD]] * Fact_Sales_Orders[[#This Row],[Quantity_Sold]]</f>
        <v>175421</v>
      </c>
      <c r="M703" s="3">
        <f>Fact_Sales_Orders[[#This Row],[Base_Revenue_USD]] - Fact_Sales_Orders[[#This Row],[Total_COGS_USD]] - Fact_Sales_Orders[[#This Row],[Total_Freight_USD]]</f>
        <v>3018928.8997999998</v>
      </c>
      <c r="N703" s="6">
        <f>IFERROR(Fact_Sales_Orders[[#This Row],[Net_Profit_USD]] / Fact_Sales_Orders[[#This Row],[Base_Revenue_USD]], 0)</f>
        <v>0.49830067870679029</v>
      </c>
    </row>
    <row r="704" spans="1:14" x14ac:dyDescent="0.3">
      <c r="A704" t="s">
        <v>742</v>
      </c>
      <c r="B704" s="1">
        <v>45707</v>
      </c>
      <c r="C704" s="4" t="s">
        <v>16</v>
      </c>
      <c r="D704" t="s">
        <v>92</v>
      </c>
      <c r="E704" s="3">
        <v>564</v>
      </c>
      <c r="F704" s="3">
        <v>4814843.13</v>
      </c>
      <c r="G704" s="3">
        <f>_xlfn.XLOOKUP(
D704,
Dim_Products_COGS[Product_ID],
Dim_Products_COGS[Base_COGS_EUR],
0
)</f>
        <v>3211</v>
      </c>
      <c r="H704" s="3">
        <f>Fact_Sales_Orders[[#This Row],[Unit_COGS_EUR]] * Fact_Sales_Orders[[#This Row],[Quantity_Sold]]</f>
        <v>1811004</v>
      </c>
      <c r="I704" s="3">
        <f>_xlfn.XLOOKUP(Fact_Sales_Orders[[#This Row],[Product_ID]], Dim_Supply_Chain[Product_ID], Dim_Supply_Chain[Base_Shipping_Cost_USD], 2500)</f>
        <v>2109</v>
      </c>
      <c r="J704" s="2">
        <f>_xlfn.XLOOKUP(Fact_Sales_Orders[[#This Row],[Clean_Order_Date]], Dim_FX_Rates[Date], Dim_FX_Rates[Baseline_Rate], 1.05, -1)</f>
        <v>1.2559</v>
      </c>
      <c r="K704" s="2">
        <f>Fact_Sales_Orders[[#This Row],[Total_Base_COGS_EUR]] * Fact_Sales_Orders[[#This Row],[Order_FX_Rate]]</f>
        <v>2274439.9235999999</v>
      </c>
      <c r="L704" s="3">
        <f>Fact_Sales_Orders[[#This Row],[Base_Shipping_USD]] * Fact_Sales_Orders[[#This Row],[Quantity_Sold]]</f>
        <v>1189476</v>
      </c>
      <c r="M704" s="3">
        <f>Fact_Sales_Orders[[#This Row],[Base_Revenue_USD]] - Fact_Sales_Orders[[#This Row],[Total_COGS_USD]] - Fact_Sales_Orders[[#This Row],[Total_Freight_USD]]</f>
        <v>1350927.2064</v>
      </c>
      <c r="N704" s="6">
        <f>IFERROR(Fact_Sales_Orders[[#This Row],[Net_Profit_USD]] / Fact_Sales_Orders[[#This Row],[Base_Revenue_USD]], 0)</f>
        <v>0.28057553899995907</v>
      </c>
    </row>
    <row r="705" spans="1:14" x14ac:dyDescent="0.3">
      <c r="A705" t="s">
        <v>743</v>
      </c>
      <c r="B705" s="1">
        <v>46054</v>
      </c>
      <c r="C705" s="4" t="s">
        <v>16</v>
      </c>
      <c r="D705" t="s">
        <v>21</v>
      </c>
      <c r="E705" s="3">
        <v>436</v>
      </c>
      <c r="F705" s="3">
        <v>1581160.54</v>
      </c>
      <c r="G705" s="3">
        <f>_xlfn.XLOOKUP(
D705,
Dim_Products_COGS[Product_ID],
Dim_Products_COGS[Base_COGS_EUR],
0
)</f>
        <v>545</v>
      </c>
      <c r="H705" s="3">
        <f>Fact_Sales_Orders[[#This Row],[Unit_COGS_EUR]] * Fact_Sales_Orders[[#This Row],[Quantity_Sold]]</f>
        <v>237620</v>
      </c>
      <c r="I705" s="3">
        <f>_xlfn.XLOOKUP(Fact_Sales_Orders[[#This Row],[Product_ID]], Dim_Supply_Chain[Product_ID], Dim_Supply_Chain[Base_Shipping_Cost_USD], 2500)</f>
        <v>2109</v>
      </c>
      <c r="J705" s="2">
        <f>_xlfn.XLOOKUP(Fact_Sales_Orders[[#This Row],[Clean_Order_Date]], Dim_FX_Rates[Date], Dim_FX_Rates[Baseline_Rate], 1.05, -1)</f>
        <v>1.4536</v>
      </c>
      <c r="K705" s="2">
        <f>Fact_Sales_Orders[[#This Row],[Total_Base_COGS_EUR]] * Fact_Sales_Orders[[#This Row],[Order_FX_Rate]]</f>
        <v>345404.43200000003</v>
      </c>
      <c r="L705" s="3">
        <f>Fact_Sales_Orders[[#This Row],[Base_Shipping_USD]] * Fact_Sales_Orders[[#This Row],[Quantity_Sold]]</f>
        <v>919524</v>
      </c>
      <c r="M705" s="3">
        <f>Fact_Sales_Orders[[#This Row],[Base_Revenue_USD]] - Fact_Sales_Orders[[#This Row],[Total_COGS_USD]] - Fact_Sales_Orders[[#This Row],[Total_Freight_USD]]</f>
        <v>316232.10800000001</v>
      </c>
      <c r="N705" s="6">
        <f>IFERROR(Fact_Sales_Orders[[#This Row],[Net_Profit_USD]] / Fact_Sales_Orders[[#This Row],[Base_Revenue_USD]], 0)</f>
        <v>0.2</v>
      </c>
    </row>
    <row r="706" spans="1:14" x14ac:dyDescent="0.3">
      <c r="A706" t="s">
        <v>744</v>
      </c>
      <c r="B706" s="1">
        <v>46046</v>
      </c>
      <c r="C706" s="4" t="s">
        <v>16</v>
      </c>
      <c r="D706" t="s">
        <v>76</v>
      </c>
      <c r="E706" s="3">
        <v>67</v>
      </c>
      <c r="F706" s="3">
        <v>302804.2</v>
      </c>
      <c r="G706" s="3">
        <f>_xlfn.XLOOKUP(
D706,
Dim_Products_COGS[Product_ID],
Dim_Products_COGS[Base_COGS_EUR],
0
)</f>
        <v>1289</v>
      </c>
      <c r="H706" s="3">
        <f>Fact_Sales_Orders[[#This Row],[Unit_COGS_EUR]] * Fact_Sales_Orders[[#This Row],[Quantity_Sold]]</f>
        <v>86363</v>
      </c>
      <c r="I706" s="3">
        <f>_xlfn.XLOOKUP(Fact_Sales_Orders[[#This Row],[Product_ID]], Dim_Supply_Chain[Product_ID], Dim_Supply_Chain[Base_Shipping_Cost_USD], 2500)</f>
        <v>2109</v>
      </c>
      <c r="J706" s="2">
        <f>_xlfn.XLOOKUP(Fact_Sales_Orders[[#This Row],[Clean_Order_Date]], Dim_FX_Rates[Date], Dim_FX_Rates[Baseline_Rate], 1.05, -1)</f>
        <v>0.98040000000000005</v>
      </c>
      <c r="K706" s="2">
        <f>Fact_Sales_Orders[[#This Row],[Total_Base_COGS_EUR]] * Fact_Sales_Orders[[#This Row],[Order_FX_Rate]]</f>
        <v>84670.285199999998</v>
      </c>
      <c r="L706" s="3">
        <f>Fact_Sales_Orders[[#This Row],[Base_Shipping_USD]] * Fact_Sales_Orders[[#This Row],[Quantity_Sold]]</f>
        <v>141303</v>
      </c>
      <c r="M706" s="3">
        <f>Fact_Sales_Orders[[#This Row],[Base_Revenue_USD]] - Fact_Sales_Orders[[#This Row],[Total_COGS_USD]] - Fact_Sales_Orders[[#This Row],[Total_Freight_USD]]</f>
        <v>76830.914800000028</v>
      </c>
      <c r="N706" s="6">
        <f>IFERROR(Fact_Sales_Orders[[#This Row],[Net_Profit_USD]] / Fact_Sales_Orders[[#This Row],[Base_Revenue_USD]], 0)</f>
        <v>0.25373133794049102</v>
      </c>
    </row>
    <row r="707" spans="1:14" x14ac:dyDescent="0.3">
      <c r="A707" t="s">
        <v>745</v>
      </c>
      <c r="B707" s="1">
        <v>45940</v>
      </c>
      <c r="C707" s="4" t="s">
        <v>16</v>
      </c>
      <c r="D707" t="s">
        <v>61</v>
      </c>
      <c r="E707" s="3">
        <v>867</v>
      </c>
      <c r="F707" s="3">
        <v>5482958.4500000002</v>
      </c>
      <c r="G707" s="3">
        <f>_xlfn.XLOOKUP(
D707,
Dim_Products_COGS[Product_ID],
Dim_Products_COGS[Base_COGS_EUR],
0
)</f>
        <v>2418</v>
      </c>
      <c r="H707" s="3">
        <f>Fact_Sales_Orders[[#This Row],[Unit_COGS_EUR]] * Fact_Sales_Orders[[#This Row],[Quantity_Sold]]</f>
        <v>2096406</v>
      </c>
      <c r="I707" s="3">
        <f>_xlfn.XLOOKUP(Fact_Sales_Orders[[#This Row],[Product_ID]], Dim_Supply_Chain[Product_ID], Dim_Supply_Chain[Base_Shipping_Cost_USD], 2500)</f>
        <v>2109</v>
      </c>
      <c r="J707" s="2">
        <f>_xlfn.XLOOKUP(Fact_Sales_Orders[[#This Row],[Clean_Order_Date]], Dim_FX_Rates[Date], Dim_FX_Rates[Baseline_Rate], 1.05, -1)</f>
        <v>0.63090000000000002</v>
      </c>
      <c r="K707" s="2">
        <f>Fact_Sales_Orders[[#This Row],[Total_Base_COGS_EUR]] * Fact_Sales_Orders[[#This Row],[Order_FX_Rate]]</f>
        <v>1322622.5453999999</v>
      </c>
      <c r="L707" s="3">
        <f>Fact_Sales_Orders[[#This Row],[Base_Shipping_USD]] * Fact_Sales_Orders[[#This Row],[Quantity_Sold]]</f>
        <v>1828503</v>
      </c>
      <c r="M707" s="3">
        <f>Fact_Sales_Orders[[#This Row],[Base_Revenue_USD]] - Fact_Sales_Orders[[#This Row],[Total_COGS_USD]] - Fact_Sales_Orders[[#This Row],[Total_Freight_USD]]</f>
        <v>2331832.9046</v>
      </c>
      <c r="N707" s="6">
        <f>IFERROR(Fact_Sales_Orders[[#This Row],[Net_Profit_USD]] / Fact_Sales_Orders[[#This Row],[Base_Revenue_USD]], 0)</f>
        <v>0.42528735642707632</v>
      </c>
    </row>
    <row r="708" spans="1:14" x14ac:dyDescent="0.3">
      <c r="A708" t="s">
        <v>746</v>
      </c>
      <c r="B708" s="1">
        <v>45945</v>
      </c>
      <c r="C708" s="4" t="s">
        <v>16</v>
      </c>
      <c r="D708" t="s">
        <v>40</v>
      </c>
      <c r="E708" s="3">
        <v>710</v>
      </c>
      <c r="F708" s="3">
        <v>3915901.17</v>
      </c>
      <c r="G708" s="3">
        <f>_xlfn.XLOOKUP(
D708,
Dim_Products_COGS[Product_ID],
Dim_Products_COGS[Base_COGS_EUR],
0
)</f>
        <v>3908</v>
      </c>
      <c r="H708" s="3">
        <f>Fact_Sales_Orders[[#This Row],[Unit_COGS_EUR]] * Fact_Sales_Orders[[#This Row],[Quantity_Sold]]</f>
        <v>2774680</v>
      </c>
      <c r="I708" s="3">
        <f>_xlfn.XLOOKUP(Fact_Sales_Orders[[#This Row],[Product_ID]], Dim_Supply_Chain[Product_ID], Dim_Supply_Chain[Base_Shipping_Cost_USD], 2500)</f>
        <v>2109</v>
      </c>
      <c r="J708" s="2">
        <f>_xlfn.XLOOKUP(Fact_Sales_Orders[[#This Row],[Clean_Order_Date]], Dim_FX_Rates[Date], Dim_FX_Rates[Baseline_Rate], 1.05, -1)</f>
        <v>0.62670000000000003</v>
      </c>
      <c r="K708" s="2">
        <f>Fact_Sales_Orders[[#This Row],[Total_Base_COGS_EUR]] * Fact_Sales_Orders[[#This Row],[Order_FX_Rate]]</f>
        <v>1738891.956</v>
      </c>
      <c r="L708" s="3">
        <f>Fact_Sales_Orders[[#This Row],[Base_Shipping_USD]] * Fact_Sales_Orders[[#This Row],[Quantity_Sold]]</f>
        <v>1497390</v>
      </c>
      <c r="M708" s="3">
        <f>Fact_Sales_Orders[[#This Row],[Base_Revenue_USD]] - Fact_Sales_Orders[[#This Row],[Total_COGS_USD]] - Fact_Sales_Orders[[#This Row],[Total_Freight_USD]]</f>
        <v>679619.21399999969</v>
      </c>
      <c r="N708" s="6">
        <f>IFERROR(Fact_Sales_Orders[[#This Row],[Net_Profit_USD]] / Fact_Sales_Orders[[#This Row],[Base_Revenue_USD]], 0)</f>
        <v>0.17355371969206254</v>
      </c>
    </row>
    <row r="709" spans="1:14" x14ac:dyDescent="0.3">
      <c r="A709" t="s">
        <v>747</v>
      </c>
      <c r="B709" s="1">
        <v>45799</v>
      </c>
      <c r="C709" s="4" t="s">
        <v>16</v>
      </c>
      <c r="D709" t="s">
        <v>45</v>
      </c>
      <c r="E709" s="3">
        <v>681</v>
      </c>
      <c r="F709" s="3">
        <v>8490591.6699999999</v>
      </c>
      <c r="G709" s="3">
        <f>_xlfn.XLOOKUP(
D709,
Dim_Products_COGS[Product_ID],
Dim_Products_COGS[Base_COGS_EUR],
0
)</f>
        <v>4853</v>
      </c>
      <c r="H709" s="3">
        <f>Fact_Sales_Orders[[#This Row],[Unit_COGS_EUR]] * Fact_Sales_Orders[[#This Row],[Quantity_Sold]]</f>
        <v>3304893</v>
      </c>
      <c r="I709" s="3">
        <f>_xlfn.XLOOKUP(Fact_Sales_Orders[[#This Row],[Product_ID]], Dim_Supply_Chain[Product_ID], Dim_Supply_Chain[Base_Shipping_Cost_USD], 2500)</f>
        <v>1974</v>
      </c>
      <c r="J709" s="2">
        <f>_xlfn.XLOOKUP(Fact_Sales_Orders[[#This Row],[Clean_Order_Date]], Dim_FX_Rates[Date], Dim_FX_Rates[Baseline_Rate], 1.05, -1)</f>
        <v>1.3012999999999999</v>
      </c>
      <c r="K709" s="2">
        <f>Fact_Sales_Orders[[#This Row],[Total_Base_COGS_EUR]] * Fact_Sales_Orders[[#This Row],[Order_FX_Rate]]</f>
        <v>4300657.2609000001</v>
      </c>
      <c r="L709" s="3">
        <f>Fact_Sales_Orders[[#This Row],[Base_Shipping_USD]] * Fact_Sales_Orders[[#This Row],[Quantity_Sold]]</f>
        <v>1344294</v>
      </c>
      <c r="M709" s="3">
        <f>Fact_Sales_Orders[[#This Row],[Base_Revenue_USD]] - Fact_Sales_Orders[[#This Row],[Total_COGS_USD]] - Fact_Sales_Orders[[#This Row],[Total_Freight_USD]]</f>
        <v>2845640.4090999998</v>
      </c>
      <c r="N709" s="6">
        <f>IFERROR(Fact_Sales_Orders[[#This Row],[Net_Profit_USD]] / Fact_Sales_Orders[[#This Row],[Base_Revenue_USD]], 0)</f>
        <v>0.33515219194376827</v>
      </c>
    </row>
    <row r="710" spans="1:14" x14ac:dyDescent="0.3">
      <c r="A710" t="s">
        <v>748</v>
      </c>
      <c r="B710" s="1">
        <v>46059</v>
      </c>
      <c r="C710" s="4" t="s">
        <v>16</v>
      </c>
      <c r="D710" t="s">
        <v>25</v>
      </c>
      <c r="E710" s="3">
        <v>317</v>
      </c>
      <c r="F710" s="3">
        <v>1076318.98</v>
      </c>
      <c r="G710" s="3">
        <f>_xlfn.XLOOKUP(
D710,
Dim_Products_COGS[Product_ID],
Dim_Products_COGS[Base_COGS_EUR],
0
)</f>
        <v>775</v>
      </c>
      <c r="H710" s="3">
        <f>Fact_Sales_Orders[[#This Row],[Unit_COGS_EUR]] * Fact_Sales_Orders[[#This Row],[Quantity_Sold]]</f>
        <v>245675</v>
      </c>
      <c r="I710" s="3">
        <f>_xlfn.XLOOKUP(Fact_Sales_Orders[[#This Row],[Product_ID]], Dim_Supply_Chain[Product_ID], Dim_Supply_Chain[Base_Shipping_Cost_USD], 2500)</f>
        <v>2982</v>
      </c>
      <c r="J710" s="2">
        <f>_xlfn.XLOOKUP(Fact_Sales_Orders[[#This Row],[Clean_Order_Date]], Dim_FX_Rates[Date], Dim_FX_Rates[Baseline_Rate], 1.05, -1)</f>
        <v>0.92959999999999998</v>
      </c>
      <c r="K710" s="2">
        <f>Fact_Sales_Orders[[#This Row],[Total_Base_COGS_EUR]] * Fact_Sales_Orders[[#This Row],[Order_FX_Rate]]</f>
        <v>228379.47999999998</v>
      </c>
      <c r="L710" s="3">
        <f>Fact_Sales_Orders[[#This Row],[Base_Shipping_USD]] * Fact_Sales_Orders[[#This Row],[Quantity_Sold]]</f>
        <v>945294</v>
      </c>
      <c r="M710" s="3">
        <f>Fact_Sales_Orders[[#This Row],[Base_Revenue_USD]] - Fact_Sales_Orders[[#This Row],[Total_COGS_USD]] - Fact_Sales_Orders[[#This Row],[Total_Freight_USD]]</f>
        <v>-97354.5</v>
      </c>
      <c r="N710" s="6">
        <f>IFERROR(Fact_Sales_Orders[[#This Row],[Net_Profit_USD]] / Fact_Sales_Orders[[#This Row],[Base_Revenue_USD]], 0)</f>
        <v>-9.0451345566720381E-2</v>
      </c>
    </row>
    <row r="711" spans="1:14" x14ac:dyDescent="0.3">
      <c r="A711" t="s">
        <v>749</v>
      </c>
      <c r="B711" s="1">
        <v>45848</v>
      </c>
      <c r="C711" s="4" t="s">
        <v>16</v>
      </c>
      <c r="D711" t="s">
        <v>51</v>
      </c>
      <c r="E711" s="3">
        <v>881</v>
      </c>
      <c r="F711" s="3">
        <v>13030208.609999999</v>
      </c>
      <c r="G711" s="3">
        <f>_xlfn.XLOOKUP(
D711,
Dim_Products_COGS[Product_ID],
Dim_Products_COGS[Base_COGS_EUR],
0
)</f>
        <v>4717</v>
      </c>
      <c r="H711" s="3">
        <f>Fact_Sales_Orders[[#This Row],[Unit_COGS_EUR]] * Fact_Sales_Orders[[#This Row],[Quantity_Sold]]</f>
        <v>4155677</v>
      </c>
      <c r="I711" s="3">
        <f>_xlfn.XLOOKUP(Fact_Sales_Orders[[#This Row],[Product_ID]], Dim_Supply_Chain[Product_ID], Dim_Supply_Chain[Base_Shipping_Cost_USD], 2500)</f>
        <v>1088</v>
      </c>
      <c r="J711" s="2">
        <f>_xlfn.XLOOKUP(Fact_Sales_Orders[[#This Row],[Clean_Order_Date]], Dim_FX_Rates[Date], Dim_FX_Rates[Baseline_Rate], 1.05, -1)</f>
        <v>1.4883999999999999</v>
      </c>
      <c r="K711" s="2">
        <f>Fact_Sales_Orders[[#This Row],[Total_Base_COGS_EUR]] * Fact_Sales_Orders[[#This Row],[Order_FX_Rate]]</f>
        <v>6185309.6468000002</v>
      </c>
      <c r="L711" s="3">
        <f>Fact_Sales_Orders[[#This Row],[Base_Shipping_USD]] * Fact_Sales_Orders[[#This Row],[Quantity_Sold]]</f>
        <v>958528</v>
      </c>
      <c r="M711" s="3">
        <f>Fact_Sales_Orders[[#This Row],[Base_Revenue_USD]] - Fact_Sales_Orders[[#This Row],[Total_COGS_USD]] - Fact_Sales_Orders[[#This Row],[Total_Freight_USD]]</f>
        <v>5886370.9631999992</v>
      </c>
      <c r="N711" s="6">
        <f>IFERROR(Fact_Sales_Orders[[#This Row],[Net_Profit_USD]] / Fact_Sales_Orders[[#This Row],[Base_Revenue_USD]], 0)</f>
        <v>0.4517480217993225</v>
      </c>
    </row>
    <row r="712" spans="1:14" x14ac:dyDescent="0.3">
      <c r="A712" t="s">
        <v>750</v>
      </c>
      <c r="B712" s="1">
        <v>45853</v>
      </c>
      <c r="C712" s="4" t="s">
        <v>16</v>
      </c>
      <c r="D712" t="s">
        <v>54</v>
      </c>
      <c r="E712" s="3">
        <v>65</v>
      </c>
      <c r="F712" s="3">
        <v>706974.94</v>
      </c>
      <c r="G712" s="3">
        <f>_xlfn.XLOOKUP(
D712,
Dim_Products_COGS[Product_ID],
Dim_Products_COGS[Base_COGS_EUR],
0
)</f>
        <v>2513</v>
      </c>
      <c r="H712" s="3">
        <f>Fact_Sales_Orders[[#This Row],[Unit_COGS_EUR]] * Fact_Sales_Orders[[#This Row],[Quantity_Sold]]</f>
        <v>163345</v>
      </c>
      <c r="I712" s="3">
        <f>_xlfn.XLOOKUP(Fact_Sales_Orders[[#This Row],[Product_ID]], Dim_Supply_Chain[Product_ID], Dim_Supply_Chain[Base_Shipping_Cost_USD], 2500)</f>
        <v>2109</v>
      </c>
      <c r="J712" s="2">
        <f>_xlfn.XLOOKUP(Fact_Sales_Orders[[#This Row],[Clean_Order_Date]], Dim_FX_Rates[Date], Dim_FX_Rates[Baseline_Rate], 1.05, -1)</f>
        <v>0.93179999999999996</v>
      </c>
      <c r="K712" s="2">
        <f>Fact_Sales_Orders[[#This Row],[Total_Base_COGS_EUR]] * Fact_Sales_Orders[[#This Row],[Order_FX_Rate]]</f>
        <v>152204.87099999998</v>
      </c>
      <c r="L712" s="3">
        <f>Fact_Sales_Orders[[#This Row],[Base_Shipping_USD]] * Fact_Sales_Orders[[#This Row],[Quantity_Sold]]</f>
        <v>137085</v>
      </c>
      <c r="M712" s="3">
        <f>Fact_Sales_Orders[[#This Row],[Base_Revenue_USD]] - Fact_Sales_Orders[[#This Row],[Total_COGS_USD]] - Fact_Sales_Orders[[#This Row],[Total_Freight_USD]]</f>
        <v>417685.0689999999</v>
      </c>
      <c r="N712" s="6">
        <f>IFERROR(Fact_Sales_Orders[[#This Row],[Net_Profit_USD]] / Fact_Sales_Orders[[#This Row],[Base_Revenue_USD]], 0)</f>
        <v>0.59080604610963994</v>
      </c>
    </row>
    <row r="713" spans="1:14" x14ac:dyDescent="0.3">
      <c r="A713" t="s">
        <v>751</v>
      </c>
      <c r="B713" s="1">
        <v>45994</v>
      </c>
      <c r="C713" s="4" t="s">
        <v>16</v>
      </c>
      <c r="D713" t="s">
        <v>54</v>
      </c>
      <c r="E713" s="3">
        <v>593</v>
      </c>
      <c r="F713" s="3">
        <v>7145427.2599999998</v>
      </c>
      <c r="G713" s="3">
        <f>_xlfn.XLOOKUP(
D713,
Dim_Products_COGS[Product_ID],
Dim_Products_COGS[Base_COGS_EUR],
0
)</f>
        <v>2513</v>
      </c>
      <c r="H713" s="3">
        <f>Fact_Sales_Orders[[#This Row],[Unit_COGS_EUR]] * Fact_Sales_Orders[[#This Row],[Quantity_Sold]]</f>
        <v>1490209</v>
      </c>
      <c r="I713" s="3">
        <f>_xlfn.XLOOKUP(Fact_Sales_Orders[[#This Row],[Product_ID]], Dim_Supply_Chain[Product_ID], Dim_Supply_Chain[Base_Shipping_Cost_USD], 2500)</f>
        <v>2109</v>
      </c>
      <c r="J713" s="2">
        <f>_xlfn.XLOOKUP(Fact_Sales_Orders[[#This Row],[Clean_Order_Date]], Dim_FX_Rates[Date], Dim_FX_Rates[Baseline_Rate], 1.05, -1)</f>
        <v>1.1852</v>
      </c>
      <c r="K713" s="2">
        <f>Fact_Sales_Orders[[#This Row],[Total_Base_COGS_EUR]] * Fact_Sales_Orders[[#This Row],[Order_FX_Rate]]</f>
        <v>1766195.7068</v>
      </c>
      <c r="L713" s="3">
        <f>Fact_Sales_Orders[[#This Row],[Base_Shipping_USD]] * Fact_Sales_Orders[[#This Row],[Quantity_Sold]]</f>
        <v>1250637</v>
      </c>
      <c r="M713" s="3">
        <f>Fact_Sales_Orders[[#This Row],[Base_Revenue_USD]] - Fact_Sales_Orders[[#This Row],[Total_COGS_USD]] - Fact_Sales_Orders[[#This Row],[Total_Freight_USD]]</f>
        <v>4128594.5532</v>
      </c>
      <c r="N713" s="6">
        <f>IFERROR(Fact_Sales_Orders[[#This Row],[Net_Profit_USD]] / Fact_Sales_Orders[[#This Row],[Base_Revenue_USD]], 0)</f>
        <v>0.57779533720982834</v>
      </c>
    </row>
    <row r="714" spans="1:14" x14ac:dyDescent="0.3">
      <c r="A714" t="s">
        <v>752</v>
      </c>
      <c r="B714" s="1">
        <v>45773</v>
      </c>
      <c r="C714" s="4" t="s">
        <v>16</v>
      </c>
      <c r="D714" t="s">
        <v>63</v>
      </c>
      <c r="E714" s="3">
        <v>115</v>
      </c>
      <c r="F714" s="3">
        <v>1138742.8400000001</v>
      </c>
      <c r="G714" s="3">
        <f>_xlfn.XLOOKUP(
D714,
Dim_Products_COGS[Product_ID],
Dim_Products_COGS[Base_COGS_EUR],
0
)</f>
        <v>3822</v>
      </c>
      <c r="H714" s="3">
        <f>Fact_Sales_Orders[[#This Row],[Unit_COGS_EUR]] * Fact_Sales_Orders[[#This Row],[Quantity_Sold]]</f>
        <v>439530</v>
      </c>
      <c r="I714" s="3">
        <f>_xlfn.XLOOKUP(Fact_Sales_Orders[[#This Row],[Product_ID]], Dim_Supply_Chain[Product_ID], Dim_Supply_Chain[Base_Shipping_Cost_USD], 2500)</f>
        <v>2109</v>
      </c>
      <c r="J714" s="2">
        <f>_xlfn.XLOOKUP(Fact_Sales_Orders[[#This Row],[Clean_Order_Date]], Dim_FX_Rates[Date], Dim_FX_Rates[Baseline_Rate], 1.05, -1)</f>
        <v>1.3255999999999999</v>
      </c>
      <c r="K714" s="2">
        <f>Fact_Sales_Orders[[#This Row],[Total_Base_COGS_EUR]] * Fact_Sales_Orders[[#This Row],[Order_FX_Rate]]</f>
        <v>582640.96799999999</v>
      </c>
      <c r="L714" s="3">
        <f>Fact_Sales_Orders[[#This Row],[Base_Shipping_USD]] * Fact_Sales_Orders[[#This Row],[Quantity_Sold]]</f>
        <v>242535</v>
      </c>
      <c r="M714" s="3">
        <f>Fact_Sales_Orders[[#This Row],[Base_Revenue_USD]] - Fact_Sales_Orders[[#This Row],[Total_COGS_USD]] - Fact_Sales_Orders[[#This Row],[Total_Freight_USD]]</f>
        <v>313566.87200000009</v>
      </c>
      <c r="N714" s="6">
        <f>IFERROR(Fact_Sales_Orders[[#This Row],[Net_Profit_USD]] / Fact_Sales_Orders[[#This Row],[Base_Revenue_USD]], 0)</f>
        <v>0.27536232148779094</v>
      </c>
    </row>
    <row r="715" spans="1:14" x14ac:dyDescent="0.3">
      <c r="A715" t="s">
        <v>753</v>
      </c>
      <c r="B715" s="1">
        <v>45891</v>
      </c>
      <c r="C715" s="4" t="s">
        <v>16</v>
      </c>
      <c r="D715" t="s">
        <v>54</v>
      </c>
      <c r="E715" s="3">
        <v>919</v>
      </c>
      <c r="F715" s="3">
        <v>10500826.48</v>
      </c>
      <c r="G715" s="3">
        <f>_xlfn.XLOOKUP(
D715,
Dim_Products_COGS[Product_ID],
Dim_Products_COGS[Base_COGS_EUR],
0
)</f>
        <v>2513</v>
      </c>
      <c r="H715" s="3">
        <f>Fact_Sales_Orders[[#This Row],[Unit_COGS_EUR]] * Fact_Sales_Orders[[#This Row],[Quantity_Sold]]</f>
        <v>2309447</v>
      </c>
      <c r="I715" s="3">
        <f>_xlfn.XLOOKUP(Fact_Sales_Orders[[#This Row],[Product_ID]], Dim_Supply_Chain[Product_ID], Dim_Supply_Chain[Base_Shipping_Cost_USD], 2500)</f>
        <v>2109</v>
      </c>
      <c r="J715" s="2">
        <f>_xlfn.XLOOKUP(Fact_Sales_Orders[[#This Row],[Clean_Order_Date]], Dim_FX_Rates[Date], Dim_FX_Rates[Baseline_Rate], 1.05, -1)</f>
        <v>0.87180000000000002</v>
      </c>
      <c r="K715" s="2">
        <f>Fact_Sales_Orders[[#This Row],[Total_Base_COGS_EUR]] * Fact_Sales_Orders[[#This Row],[Order_FX_Rate]]</f>
        <v>2013375.8946</v>
      </c>
      <c r="L715" s="3">
        <f>Fact_Sales_Orders[[#This Row],[Base_Shipping_USD]] * Fact_Sales_Orders[[#This Row],[Quantity_Sold]]</f>
        <v>1938171</v>
      </c>
      <c r="M715" s="3">
        <f>Fact_Sales_Orders[[#This Row],[Base_Revenue_USD]] - Fact_Sales_Orders[[#This Row],[Total_COGS_USD]] - Fact_Sales_Orders[[#This Row],[Total_Freight_USD]]</f>
        <v>6549279.5854000002</v>
      </c>
      <c r="N715" s="6">
        <f>IFERROR(Fact_Sales_Orders[[#This Row],[Net_Profit_USD]] / Fact_Sales_Orders[[#This Row],[Base_Revenue_USD]], 0)</f>
        <v>0.62369182062705597</v>
      </c>
    </row>
    <row r="716" spans="1:14" x14ac:dyDescent="0.3">
      <c r="A716" t="s">
        <v>754</v>
      </c>
      <c r="B716" s="1">
        <v>45873</v>
      </c>
      <c r="C716" s="4" t="s">
        <v>16</v>
      </c>
      <c r="D716" t="s">
        <v>31</v>
      </c>
      <c r="E716" s="3">
        <v>630</v>
      </c>
      <c r="F716" s="3">
        <v>3109693.54</v>
      </c>
      <c r="G716" s="3">
        <f>_xlfn.XLOOKUP(
D716,
Dim_Products_COGS[Product_ID],
Dim_Products_COGS[Base_COGS_EUR],
0
)</f>
        <v>1536</v>
      </c>
      <c r="H716" s="3">
        <f>Fact_Sales_Orders[[#This Row],[Unit_COGS_EUR]] * Fact_Sales_Orders[[#This Row],[Quantity_Sold]]</f>
        <v>967680</v>
      </c>
      <c r="I716" s="3">
        <f>_xlfn.XLOOKUP(Fact_Sales_Orders[[#This Row],[Product_ID]], Dim_Supply_Chain[Product_ID], Dim_Supply_Chain[Base_Shipping_Cost_USD], 2500)</f>
        <v>2109</v>
      </c>
      <c r="J716" s="2">
        <f>_xlfn.XLOOKUP(Fact_Sales_Orders[[#This Row],[Clean_Order_Date]], Dim_FX_Rates[Date], Dim_FX_Rates[Baseline_Rate], 1.05, -1)</f>
        <v>1.2396</v>
      </c>
      <c r="K716" s="2">
        <f>Fact_Sales_Orders[[#This Row],[Total_Base_COGS_EUR]] * Fact_Sales_Orders[[#This Row],[Order_FX_Rate]]</f>
        <v>1199536.128</v>
      </c>
      <c r="L716" s="3">
        <f>Fact_Sales_Orders[[#This Row],[Base_Shipping_USD]] * Fact_Sales_Orders[[#This Row],[Quantity_Sold]]</f>
        <v>1328670</v>
      </c>
      <c r="M716" s="3">
        <f>Fact_Sales_Orders[[#This Row],[Base_Revenue_USD]] - Fact_Sales_Orders[[#This Row],[Total_COGS_USD]] - Fact_Sales_Orders[[#This Row],[Total_Freight_USD]]</f>
        <v>581487.41200000001</v>
      </c>
      <c r="N716" s="6">
        <f>IFERROR(Fact_Sales_Orders[[#This Row],[Net_Profit_USD]] / Fact_Sales_Orders[[#This Row],[Base_Revenue_USD]], 0)</f>
        <v>0.18699187058799369</v>
      </c>
    </row>
    <row r="717" spans="1:14" x14ac:dyDescent="0.3">
      <c r="A717" t="s">
        <v>755</v>
      </c>
      <c r="B717" s="1">
        <v>45841</v>
      </c>
      <c r="C717" s="4" t="s">
        <v>16</v>
      </c>
      <c r="D717" t="s">
        <v>61</v>
      </c>
      <c r="E717" s="3">
        <v>50</v>
      </c>
      <c r="F717" s="3">
        <v>427502.55</v>
      </c>
      <c r="G717" s="3">
        <f>_xlfn.XLOOKUP(
D717,
Dim_Products_COGS[Product_ID],
Dim_Products_COGS[Base_COGS_EUR],
0
)</f>
        <v>2418</v>
      </c>
      <c r="H717" s="3">
        <f>Fact_Sales_Orders[[#This Row],[Unit_COGS_EUR]] * Fact_Sales_Orders[[#This Row],[Quantity_Sold]]</f>
        <v>120900</v>
      </c>
      <c r="I717" s="3">
        <f>_xlfn.XLOOKUP(Fact_Sales_Orders[[#This Row],[Product_ID]], Dim_Supply_Chain[Product_ID], Dim_Supply_Chain[Base_Shipping_Cost_USD], 2500)</f>
        <v>2109</v>
      </c>
      <c r="J717" s="2">
        <f>_xlfn.XLOOKUP(Fact_Sales_Orders[[#This Row],[Clean_Order_Date]], Dim_FX_Rates[Date], Dim_FX_Rates[Baseline_Rate], 1.05, -1)</f>
        <v>1.2201</v>
      </c>
      <c r="K717" s="2">
        <f>Fact_Sales_Orders[[#This Row],[Total_Base_COGS_EUR]] * Fact_Sales_Orders[[#This Row],[Order_FX_Rate]]</f>
        <v>147510.09</v>
      </c>
      <c r="L717" s="3">
        <f>Fact_Sales_Orders[[#This Row],[Base_Shipping_USD]] * Fact_Sales_Orders[[#This Row],[Quantity_Sold]]</f>
        <v>105450</v>
      </c>
      <c r="M717" s="3">
        <f>Fact_Sales_Orders[[#This Row],[Base_Revenue_USD]] - Fact_Sales_Orders[[#This Row],[Total_COGS_USD]] - Fact_Sales_Orders[[#This Row],[Total_Freight_USD]]</f>
        <v>174542.45999999996</v>
      </c>
      <c r="N717" s="6">
        <f>IFERROR(Fact_Sales_Orders[[#This Row],[Net_Profit_USD]] / Fact_Sales_Orders[[#This Row],[Base_Revenue_USD]], 0)</f>
        <v>0.40828402076198134</v>
      </c>
    </row>
    <row r="718" spans="1:14" x14ac:dyDescent="0.3">
      <c r="A718" t="s">
        <v>756</v>
      </c>
      <c r="B718" s="1">
        <v>46010</v>
      </c>
      <c r="C718" s="4" t="s">
        <v>16</v>
      </c>
      <c r="D718" t="s">
        <v>19</v>
      </c>
      <c r="E718" s="3">
        <v>12</v>
      </c>
      <c r="F718" s="3">
        <v>44878.14</v>
      </c>
      <c r="G718" s="3">
        <f>_xlfn.XLOOKUP(
D718,
Dim_Products_COGS[Product_ID],
Dim_Products_COGS[Base_COGS_EUR],
0
)</f>
        <v>374</v>
      </c>
      <c r="H718" s="3">
        <f>Fact_Sales_Orders[[#This Row],[Unit_COGS_EUR]] * Fact_Sales_Orders[[#This Row],[Quantity_Sold]]</f>
        <v>4488</v>
      </c>
      <c r="I718" s="3">
        <f>_xlfn.XLOOKUP(Fact_Sales_Orders[[#This Row],[Product_ID]], Dim_Supply_Chain[Product_ID], Dim_Supply_Chain[Base_Shipping_Cost_USD], 2500)</f>
        <v>1165</v>
      </c>
      <c r="J718" s="2">
        <f>_xlfn.XLOOKUP(Fact_Sales_Orders[[#This Row],[Clean_Order_Date]], Dim_FX_Rates[Date], Dim_FX_Rates[Baseline_Rate], 1.05, -1)</f>
        <v>0.85419999999999996</v>
      </c>
      <c r="K718" s="2">
        <f>Fact_Sales_Orders[[#This Row],[Total_Base_COGS_EUR]] * Fact_Sales_Orders[[#This Row],[Order_FX_Rate]]</f>
        <v>3833.6495999999997</v>
      </c>
      <c r="L718" s="3">
        <f>Fact_Sales_Orders[[#This Row],[Base_Shipping_USD]] * Fact_Sales_Orders[[#This Row],[Quantity_Sold]]</f>
        <v>13980</v>
      </c>
      <c r="M718" s="3">
        <f>Fact_Sales_Orders[[#This Row],[Base_Revenue_USD]] - Fact_Sales_Orders[[#This Row],[Total_COGS_USD]] - Fact_Sales_Orders[[#This Row],[Total_Freight_USD]]</f>
        <v>27064.490400000002</v>
      </c>
      <c r="N718" s="6">
        <f>IFERROR(Fact_Sales_Orders[[#This Row],[Net_Profit_USD]] / Fact_Sales_Orders[[#This Row],[Base_Revenue_USD]], 0)</f>
        <v>0.60306622333278526</v>
      </c>
    </row>
    <row r="719" spans="1:14" x14ac:dyDescent="0.3">
      <c r="A719" t="s">
        <v>757</v>
      </c>
      <c r="B719" s="1">
        <v>46028</v>
      </c>
      <c r="C719" s="4" t="s">
        <v>16</v>
      </c>
      <c r="D719" t="s">
        <v>114</v>
      </c>
      <c r="E719" s="3">
        <v>246</v>
      </c>
      <c r="F719" s="3">
        <v>3055609.32</v>
      </c>
      <c r="G719" s="3">
        <f>_xlfn.XLOOKUP(
D719,
Dim_Products_COGS[Product_ID],
Dim_Products_COGS[Base_COGS_EUR],
0
)</f>
        <v>4420</v>
      </c>
      <c r="H719" s="3">
        <f>Fact_Sales_Orders[[#This Row],[Unit_COGS_EUR]] * Fact_Sales_Orders[[#This Row],[Quantity_Sold]]</f>
        <v>1087320</v>
      </c>
      <c r="I719" s="3">
        <f>_xlfn.XLOOKUP(Fact_Sales_Orders[[#This Row],[Product_ID]], Dim_Supply_Chain[Product_ID], Dim_Supply_Chain[Base_Shipping_Cost_USD], 2500)</f>
        <v>2109</v>
      </c>
      <c r="J719" s="2">
        <f>_xlfn.XLOOKUP(Fact_Sales_Orders[[#This Row],[Clean_Order_Date]], Dim_FX_Rates[Date], Dim_FX_Rates[Baseline_Rate], 1.05, -1)</f>
        <v>1.1567000000000001</v>
      </c>
      <c r="K719" s="2">
        <f>Fact_Sales_Orders[[#This Row],[Total_Base_COGS_EUR]] * Fact_Sales_Orders[[#This Row],[Order_FX_Rate]]</f>
        <v>1257703.044</v>
      </c>
      <c r="L719" s="3">
        <f>Fact_Sales_Orders[[#This Row],[Base_Shipping_USD]] * Fact_Sales_Orders[[#This Row],[Quantity_Sold]]</f>
        <v>518814</v>
      </c>
      <c r="M719" s="3">
        <f>Fact_Sales_Orders[[#This Row],[Base_Revenue_USD]] - Fact_Sales_Orders[[#This Row],[Total_COGS_USD]] - Fact_Sales_Orders[[#This Row],[Total_Freight_USD]]</f>
        <v>1279092.2759999998</v>
      </c>
      <c r="N719" s="6">
        <f>IFERROR(Fact_Sales_Orders[[#This Row],[Net_Profit_USD]] / Fact_Sales_Orders[[#This Row],[Base_Revenue_USD]], 0)</f>
        <v>0.41860465198476354</v>
      </c>
    </row>
    <row r="720" spans="1:14" x14ac:dyDescent="0.3">
      <c r="A720" t="s">
        <v>758</v>
      </c>
      <c r="B720" s="1">
        <v>45970</v>
      </c>
      <c r="C720" s="4" t="s">
        <v>16</v>
      </c>
      <c r="D720" t="s">
        <v>31</v>
      </c>
      <c r="E720" s="3">
        <v>39</v>
      </c>
      <c r="F720" s="3">
        <v>291112.89</v>
      </c>
      <c r="G720" s="3">
        <f>_xlfn.XLOOKUP(
D720,
Dim_Products_COGS[Product_ID],
Dim_Products_COGS[Base_COGS_EUR],
0
)</f>
        <v>1536</v>
      </c>
      <c r="H720" s="3">
        <f>Fact_Sales_Orders[[#This Row],[Unit_COGS_EUR]] * Fact_Sales_Orders[[#This Row],[Quantity_Sold]]</f>
        <v>59904</v>
      </c>
      <c r="I720" s="3">
        <f>_xlfn.XLOOKUP(Fact_Sales_Orders[[#This Row],[Product_ID]], Dim_Supply_Chain[Product_ID], Dim_Supply_Chain[Base_Shipping_Cost_USD], 2500)</f>
        <v>2109</v>
      </c>
      <c r="J720" s="2">
        <f>_xlfn.XLOOKUP(Fact_Sales_Orders[[#This Row],[Clean_Order_Date]], Dim_FX_Rates[Date], Dim_FX_Rates[Baseline_Rate], 1.05, -1)</f>
        <v>1.4038999999999999</v>
      </c>
      <c r="K720" s="2">
        <f>Fact_Sales_Orders[[#This Row],[Total_Base_COGS_EUR]] * Fact_Sales_Orders[[#This Row],[Order_FX_Rate]]</f>
        <v>84099.225599999991</v>
      </c>
      <c r="L720" s="3">
        <f>Fact_Sales_Orders[[#This Row],[Base_Shipping_USD]] * Fact_Sales_Orders[[#This Row],[Quantity_Sold]]</f>
        <v>82251</v>
      </c>
      <c r="M720" s="3">
        <f>Fact_Sales_Orders[[#This Row],[Base_Revenue_USD]] - Fact_Sales_Orders[[#This Row],[Total_COGS_USD]] - Fact_Sales_Orders[[#This Row],[Total_Freight_USD]]</f>
        <v>124762.66440000001</v>
      </c>
      <c r="N720" s="6">
        <f>IFERROR(Fact_Sales_Orders[[#This Row],[Net_Profit_USD]] / Fact_Sales_Orders[[#This Row],[Base_Revenue_USD]], 0)</f>
        <v>0.42857141914945779</v>
      </c>
    </row>
    <row r="721" spans="1:14" x14ac:dyDescent="0.3">
      <c r="A721" t="s">
        <v>759</v>
      </c>
      <c r="B721" s="1">
        <v>45659</v>
      </c>
      <c r="C721" s="4" t="s">
        <v>16</v>
      </c>
      <c r="D721" t="s">
        <v>76</v>
      </c>
      <c r="E721" s="3">
        <v>658</v>
      </c>
      <c r="F721" s="3">
        <v>3520200.69</v>
      </c>
      <c r="G721" s="3">
        <f>_xlfn.XLOOKUP(
D721,
Dim_Products_COGS[Product_ID],
Dim_Products_COGS[Base_COGS_EUR],
0
)</f>
        <v>1289</v>
      </c>
      <c r="H721" s="3">
        <f>Fact_Sales_Orders[[#This Row],[Unit_COGS_EUR]] * Fact_Sales_Orders[[#This Row],[Quantity_Sold]]</f>
        <v>848162</v>
      </c>
      <c r="I721" s="3">
        <f>_xlfn.XLOOKUP(Fact_Sales_Orders[[#This Row],[Product_ID]], Dim_Supply_Chain[Product_ID], Dim_Supply_Chain[Base_Shipping_Cost_USD], 2500)</f>
        <v>2109</v>
      </c>
      <c r="J721" s="2">
        <f>_xlfn.XLOOKUP(Fact_Sales_Orders[[#This Row],[Clean_Order_Date]], Dim_FX_Rates[Date], Dim_FX_Rates[Baseline_Rate], 1.05, -1)</f>
        <v>0.6825</v>
      </c>
      <c r="K721" s="2">
        <f>Fact_Sales_Orders[[#This Row],[Total_Base_COGS_EUR]] * Fact_Sales_Orders[[#This Row],[Order_FX_Rate]]</f>
        <v>578870.56499999994</v>
      </c>
      <c r="L721" s="3">
        <f>Fact_Sales_Orders[[#This Row],[Base_Shipping_USD]] * Fact_Sales_Orders[[#This Row],[Quantity_Sold]]</f>
        <v>1387722</v>
      </c>
      <c r="M721" s="3">
        <f>Fact_Sales_Orders[[#This Row],[Base_Revenue_USD]] - Fact_Sales_Orders[[#This Row],[Total_COGS_USD]] - Fact_Sales_Orders[[#This Row],[Total_Freight_USD]]</f>
        <v>1553608.125</v>
      </c>
      <c r="N721" s="6">
        <f>IFERROR(Fact_Sales_Orders[[#This Row],[Net_Profit_USD]] / Fact_Sales_Orders[[#This Row],[Base_Revenue_USD]], 0)</f>
        <v>0.44134078190865872</v>
      </c>
    </row>
    <row r="722" spans="1:14" x14ac:dyDescent="0.3">
      <c r="A722" t="s">
        <v>760</v>
      </c>
      <c r="B722" s="1">
        <v>45938</v>
      </c>
      <c r="C722" s="4" t="s">
        <v>16</v>
      </c>
      <c r="D722" t="s">
        <v>29</v>
      </c>
      <c r="E722" s="3">
        <v>118</v>
      </c>
      <c r="F722" s="3">
        <v>760132.06</v>
      </c>
      <c r="G722" s="3">
        <f>_xlfn.XLOOKUP(
D722,
Dim_Products_COGS[Product_ID],
Dim_Products_COGS[Base_COGS_EUR],
0
)</f>
        <v>2418</v>
      </c>
      <c r="H722" s="3">
        <f>Fact_Sales_Orders[[#This Row],[Unit_COGS_EUR]] * Fact_Sales_Orders[[#This Row],[Quantity_Sold]]</f>
        <v>285324</v>
      </c>
      <c r="I722" s="3">
        <f>_xlfn.XLOOKUP(Fact_Sales_Orders[[#This Row],[Product_ID]], Dim_Supply_Chain[Product_ID], Dim_Supply_Chain[Base_Shipping_Cost_USD], 2500)</f>
        <v>2109</v>
      </c>
      <c r="J722" s="2">
        <f>_xlfn.XLOOKUP(Fact_Sales_Orders[[#This Row],[Clean_Order_Date]], Dim_FX_Rates[Date], Dim_FX_Rates[Baseline_Rate], 1.05, -1)</f>
        <v>1.1012</v>
      </c>
      <c r="K722" s="2">
        <f>Fact_Sales_Orders[[#This Row],[Total_Base_COGS_EUR]] * Fact_Sales_Orders[[#This Row],[Order_FX_Rate]]</f>
        <v>314198.78879999998</v>
      </c>
      <c r="L722" s="3">
        <f>Fact_Sales_Orders[[#This Row],[Base_Shipping_USD]] * Fact_Sales_Orders[[#This Row],[Quantity_Sold]]</f>
        <v>248862</v>
      </c>
      <c r="M722" s="3">
        <f>Fact_Sales_Orders[[#This Row],[Base_Revenue_USD]] - Fact_Sales_Orders[[#This Row],[Total_COGS_USD]] - Fact_Sales_Orders[[#This Row],[Total_Freight_USD]]</f>
        <v>197071.27120000008</v>
      </c>
      <c r="N722" s="6">
        <f>IFERROR(Fact_Sales_Orders[[#This Row],[Net_Profit_USD]] / Fact_Sales_Orders[[#This Row],[Base_Revenue_USD]], 0)</f>
        <v>0.25925925450375037</v>
      </c>
    </row>
    <row r="723" spans="1:14" x14ac:dyDescent="0.3">
      <c r="A723" t="s">
        <v>761</v>
      </c>
      <c r="B723" s="1">
        <v>45965</v>
      </c>
      <c r="C723" s="4" t="s">
        <v>16</v>
      </c>
      <c r="D723" t="s">
        <v>25</v>
      </c>
      <c r="E723" s="3">
        <v>912</v>
      </c>
      <c r="F723" s="3">
        <v>3097361.65</v>
      </c>
      <c r="G723" s="3">
        <f>_xlfn.XLOOKUP(
D723,
Dim_Products_COGS[Product_ID],
Dim_Products_COGS[Base_COGS_EUR],
0
)</f>
        <v>775</v>
      </c>
      <c r="H723" s="3">
        <f>Fact_Sales_Orders[[#This Row],[Unit_COGS_EUR]] * Fact_Sales_Orders[[#This Row],[Quantity_Sold]]</f>
        <v>706800</v>
      </c>
      <c r="I723" s="3">
        <f>_xlfn.XLOOKUP(Fact_Sales_Orders[[#This Row],[Product_ID]], Dim_Supply_Chain[Product_ID], Dim_Supply_Chain[Base_Shipping_Cost_USD], 2500)</f>
        <v>2982</v>
      </c>
      <c r="J723" s="2">
        <f>_xlfn.XLOOKUP(Fact_Sales_Orders[[#This Row],[Clean_Order_Date]], Dim_FX_Rates[Date], Dim_FX_Rates[Baseline_Rate], 1.05, -1)</f>
        <v>0.84150000000000003</v>
      </c>
      <c r="K723" s="2">
        <f>Fact_Sales_Orders[[#This Row],[Total_Base_COGS_EUR]] * Fact_Sales_Orders[[#This Row],[Order_FX_Rate]]</f>
        <v>594772.20000000007</v>
      </c>
      <c r="L723" s="3">
        <f>Fact_Sales_Orders[[#This Row],[Base_Shipping_USD]] * Fact_Sales_Orders[[#This Row],[Quantity_Sold]]</f>
        <v>2719584</v>
      </c>
      <c r="M723" s="3">
        <f>Fact_Sales_Orders[[#This Row],[Base_Revenue_USD]] - Fact_Sales_Orders[[#This Row],[Total_COGS_USD]] - Fact_Sales_Orders[[#This Row],[Total_Freight_USD]]</f>
        <v>-216994.55000000028</v>
      </c>
      <c r="N723" s="6">
        <f>IFERROR(Fact_Sales_Orders[[#This Row],[Net_Profit_USD]] / Fact_Sales_Orders[[#This Row],[Base_Revenue_USD]], 0)</f>
        <v>-7.0057866829984244E-2</v>
      </c>
    </row>
    <row r="724" spans="1:14" x14ac:dyDescent="0.3">
      <c r="A724" t="s">
        <v>762</v>
      </c>
      <c r="B724" s="1">
        <v>46126</v>
      </c>
      <c r="C724" s="4" t="s">
        <v>16</v>
      </c>
      <c r="D724" t="s">
        <v>17</v>
      </c>
      <c r="E724" s="3">
        <v>996</v>
      </c>
      <c r="F724" s="3">
        <v>10451905.24</v>
      </c>
      <c r="G724" s="3">
        <f>_xlfn.XLOOKUP(
D724,
Dim_Products_COGS[Product_ID],
Dim_Products_COGS[Base_COGS_EUR],
0
)</f>
        <v>4299</v>
      </c>
      <c r="H724" s="3">
        <f>Fact_Sales_Orders[[#This Row],[Unit_COGS_EUR]] * Fact_Sales_Orders[[#This Row],[Quantity_Sold]]</f>
        <v>4281804</v>
      </c>
      <c r="I724" s="3">
        <f>_xlfn.XLOOKUP(Fact_Sales_Orders[[#This Row],[Product_ID]], Dim_Supply_Chain[Product_ID], Dim_Supply_Chain[Base_Shipping_Cost_USD], 2500)</f>
        <v>2109</v>
      </c>
      <c r="J724" s="2">
        <f>_xlfn.XLOOKUP(Fact_Sales_Orders[[#This Row],[Clean_Order_Date]], Dim_FX_Rates[Date], Dim_FX_Rates[Baseline_Rate], 1.05, -1)</f>
        <v>0.96240000000000003</v>
      </c>
      <c r="K724" s="2">
        <f>Fact_Sales_Orders[[#This Row],[Total_Base_COGS_EUR]] * Fact_Sales_Orders[[#This Row],[Order_FX_Rate]]</f>
        <v>4120808.1696000001</v>
      </c>
      <c r="L724" s="3">
        <f>Fact_Sales_Orders[[#This Row],[Base_Shipping_USD]] * Fact_Sales_Orders[[#This Row],[Quantity_Sold]]</f>
        <v>2100564</v>
      </c>
      <c r="M724" s="3">
        <f>Fact_Sales_Orders[[#This Row],[Base_Revenue_USD]] - Fact_Sales_Orders[[#This Row],[Total_COGS_USD]] - Fact_Sales_Orders[[#This Row],[Total_Freight_USD]]</f>
        <v>4230533.0703999996</v>
      </c>
      <c r="N724" s="6">
        <f>IFERROR(Fact_Sales_Orders[[#This Row],[Net_Profit_USD]] / Fact_Sales_Orders[[#This Row],[Base_Revenue_USD]], 0)</f>
        <v>0.40476190448125415</v>
      </c>
    </row>
    <row r="725" spans="1:14" x14ac:dyDescent="0.3">
      <c r="A725" t="s">
        <v>763</v>
      </c>
      <c r="B725" s="1">
        <v>45811</v>
      </c>
      <c r="C725" s="4" t="s">
        <v>16</v>
      </c>
      <c r="D725" t="s">
        <v>29</v>
      </c>
      <c r="E725" s="3">
        <v>764</v>
      </c>
      <c r="F725" s="3">
        <v>6805533.4900000002</v>
      </c>
      <c r="G725" s="3">
        <f>_xlfn.XLOOKUP(
D725,
Dim_Products_COGS[Product_ID],
Dim_Products_COGS[Base_COGS_EUR],
0
)</f>
        <v>2418</v>
      </c>
      <c r="H725" s="3">
        <f>Fact_Sales_Orders[[#This Row],[Unit_COGS_EUR]] * Fact_Sales_Orders[[#This Row],[Quantity_Sold]]</f>
        <v>1847352</v>
      </c>
      <c r="I725" s="3">
        <f>_xlfn.XLOOKUP(Fact_Sales_Orders[[#This Row],[Product_ID]], Dim_Supply_Chain[Product_ID], Dim_Supply_Chain[Base_Shipping_Cost_USD], 2500)</f>
        <v>2109</v>
      </c>
      <c r="J725" s="2">
        <f>_xlfn.XLOOKUP(Fact_Sales_Orders[[#This Row],[Clean_Order_Date]], Dim_FX_Rates[Date], Dim_FX_Rates[Baseline_Rate], 1.05, -1)</f>
        <v>1.2329000000000001</v>
      </c>
      <c r="K725" s="2">
        <f>Fact_Sales_Orders[[#This Row],[Total_Base_COGS_EUR]] * Fact_Sales_Orders[[#This Row],[Order_FX_Rate]]</f>
        <v>2277600.2808000003</v>
      </c>
      <c r="L725" s="3">
        <f>Fact_Sales_Orders[[#This Row],[Base_Shipping_USD]] * Fact_Sales_Orders[[#This Row],[Quantity_Sold]]</f>
        <v>1611276</v>
      </c>
      <c r="M725" s="3">
        <f>Fact_Sales_Orders[[#This Row],[Base_Revenue_USD]] - Fact_Sales_Orders[[#This Row],[Total_COGS_USD]] - Fact_Sales_Orders[[#This Row],[Total_Freight_USD]]</f>
        <v>2916657.2092000004</v>
      </c>
      <c r="N725" s="6">
        <f>IFERROR(Fact_Sales_Orders[[#This Row],[Net_Profit_USD]] / Fact_Sales_Orders[[#This Row],[Base_Revenue_USD]], 0)</f>
        <v>0.42857142845387719</v>
      </c>
    </row>
    <row r="726" spans="1:14" x14ac:dyDescent="0.3">
      <c r="A726" t="s">
        <v>764</v>
      </c>
      <c r="B726" s="1">
        <v>46021</v>
      </c>
      <c r="C726" s="4" t="s">
        <v>16</v>
      </c>
      <c r="D726" t="s">
        <v>14</v>
      </c>
      <c r="E726" s="3">
        <v>501</v>
      </c>
      <c r="F726" s="3">
        <v>3161212.63</v>
      </c>
      <c r="G726" s="3">
        <f>_xlfn.XLOOKUP(
D726,
Dim_Products_COGS[Product_ID],
Dim_Products_COGS[Base_COGS_EUR],
0
)</f>
        <v>2401</v>
      </c>
      <c r="H726" s="3">
        <f>Fact_Sales_Orders[[#This Row],[Unit_COGS_EUR]] * Fact_Sales_Orders[[#This Row],[Quantity_Sold]]</f>
        <v>1202901</v>
      </c>
      <c r="I726" s="3">
        <f>_xlfn.XLOOKUP(Fact_Sales_Orders[[#This Row],[Product_ID]], Dim_Supply_Chain[Product_ID], Dim_Supply_Chain[Base_Shipping_Cost_USD], 2500)</f>
        <v>2109</v>
      </c>
      <c r="J726" s="2">
        <f>_xlfn.XLOOKUP(Fact_Sales_Orders[[#This Row],[Clean_Order_Date]], Dim_FX_Rates[Date], Dim_FX_Rates[Baseline_Rate], 1.05, -1)</f>
        <v>1.1909000000000001</v>
      </c>
      <c r="K726" s="2">
        <f>Fact_Sales_Orders[[#This Row],[Total_Base_COGS_EUR]] * Fact_Sales_Orders[[#This Row],[Order_FX_Rate]]</f>
        <v>1432534.8009000001</v>
      </c>
      <c r="L726" s="3">
        <f>Fact_Sales_Orders[[#This Row],[Base_Shipping_USD]] * Fact_Sales_Orders[[#This Row],[Quantity_Sold]]</f>
        <v>1056609</v>
      </c>
      <c r="M726" s="3">
        <f>Fact_Sales_Orders[[#This Row],[Base_Revenue_USD]] - Fact_Sales_Orders[[#This Row],[Total_COGS_USD]] - Fact_Sales_Orders[[#This Row],[Total_Freight_USD]]</f>
        <v>672068.82909999974</v>
      </c>
      <c r="N726" s="6">
        <f>IFERROR(Fact_Sales_Orders[[#This Row],[Net_Profit_USD]] / Fact_Sales_Orders[[#This Row],[Base_Revenue_USD]], 0)</f>
        <v>0.21259842590847797</v>
      </c>
    </row>
    <row r="727" spans="1:14" x14ac:dyDescent="0.3">
      <c r="A727" t="s">
        <v>765</v>
      </c>
      <c r="B727" s="1">
        <v>46021</v>
      </c>
      <c r="C727" s="4" t="s">
        <v>16</v>
      </c>
      <c r="D727" t="s">
        <v>56</v>
      </c>
      <c r="E727" s="3">
        <v>877</v>
      </c>
      <c r="F727" s="3">
        <v>4096062.55</v>
      </c>
      <c r="G727" s="3">
        <f>_xlfn.XLOOKUP(
D727,
Dim_Products_COGS[Product_ID],
Dim_Products_COGS[Base_COGS_EUR],
0
)</f>
        <v>897</v>
      </c>
      <c r="H727" s="3">
        <f>Fact_Sales_Orders[[#This Row],[Unit_COGS_EUR]] * Fact_Sales_Orders[[#This Row],[Quantity_Sold]]</f>
        <v>786669</v>
      </c>
      <c r="I727" s="3">
        <f>_xlfn.XLOOKUP(Fact_Sales_Orders[[#This Row],[Product_ID]], Dim_Supply_Chain[Product_ID], Dim_Supply_Chain[Base_Shipping_Cost_USD], 2500)</f>
        <v>2109</v>
      </c>
      <c r="J727" s="2">
        <f>_xlfn.XLOOKUP(Fact_Sales_Orders[[#This Row],[Clean_Order_Date]], Dim_FX_Rates[Date], Dim_FX_Rates[Baseline_Rate], 1.05, -1)</f>
        <v>1.1909000000000001</v>
      </c>
      <c r="K727" s="2">
        <f>Fact_Sales_Orders[[#This Row],[Total_Base_COGS_EUR]] * Fact_Sales_Orders[[#This Row],[Order_FX_Rate]]</f>
        <v>936844.11210000003</v>
      </c>
      <c r="L727" s="3">
        <f>Fact_Sales_Orders[[#This Row],[Base_Shipping_USD]] * Fact_Sales_Orders[[#This Row],[Quantity_Sold]]</f>
        <v>1849593</v>
      </c>
      <c r="M727" s="3">
        <f>Fact_Sales_Orders[[#This Row],[Base_Revenue_USD]] - Fact_Sales_Orders[[#This Row],[Total_COGS_USD]] - Fact_Sales_Orders[[#This Row],[Total_Freight_USD]]</f>
        <v>1309625.4378999998</v>
      </c>
      <c r="N727" s="6">
        <f>IFERROR(Fact_Sales_Orders[[#This Row],[Net_Profit_USD]] / Fact_Sales_Orders[[#This Row],[Base_Revenue_USD]], 0)</f>
        <v>0.31972789036143989</v>
      </c>
    </row>
    <row r="728" spans="1:14" x14ac:dyDescent="0.3">
      <c r="A728" t="s">
        <v>766</v>
      </c>
      <c r="B728" s="1">
        <v>45794</v>
      </c>
      <c r="C728" s="4" t="s">
        <v>16</v>
      </c>
      <c r="D728" t="s">
        <v>86</v>
      </c>
      <c r="E728" s="3">
        <v>266</v>
      </c>
      <c r="F728" s="3">
        <v>2622133.7999999998</v>
      </c>
      <c r="G728" s="3">
        <f>_xlfn.XLOOKUP(
D728,
Dim_Products_COGS[Product_ID],
Dim_Products_COGS[Base_COGS_EUR],
0
)</f>
        <v>4978</v>
      </c>
      <c r="H728" s="3">
        <f>Fact_Sales_Orders[[#This Row],[Unit_COGS_EUR]] * Fact_Sales_Orders[[#This Row],[Quantity_Sold]]</f>
        <v>1324148</v>
      </c>
      <c r="I728" s="3">
        <f>_xlfn.XLOOKUP(Fact_Sales_Orders[[#This Row],[Product_ID]], Dim_Supply_Chain[Product_ID], Dim_Supply_Chain[Base_Shipping_Cost_USD], 2500)</f>
        <v>2640</v>
      </c>
      <c r="J728" s="2">
        <f>_xlfn.XLOOKUP(Fact_Sales_Orders[[#This Row],[Clean_Order_Date]], Dim_FX_Rates[Date], Dim_FX_Rates[Baseline_Rate], 1.05, -1)</f>
        <v>0.80630000000000002</v>
      </c>
      <c r="K728" s="2">
        <f>Fact_Sales_Orders[[#This Row],[Total_Base_COGS_EUR]] * Fact_Sales_Orders[[#This Row],[Order_FX_Rate]]</f>
        <v>1067660.5323999999</v>
      </c>
      <c r="L728" s="3">
        <f>Fact_Sales_Orders[[#This Row],[Base_Shipping_USD]] * Fact_Sales_Orders[[#This Row],[Quantity_Sold]]</f>
        <v>702240</v>
      </c>
      <c r="M728" s="3">
        <f>Fact_Sales_Orders[[#This Row],[Base_Revenue_USD]] - Fact_Sales_Orders[[#This Row],[Total_COGS_USD]] - Fact_Sales_Orders[[#This Row],[Total_Freight_USD]]</f>
        <v>852233.2675999999</v>
      </c>
      <c r="N728" s="6">
        <f>IFERROR(Fact_Sales_Orders[[#This Row],[Net_Profit_USD]] / Fact_Sales_Orders[[#This Row],[Base_Revenue_USD]], 0)</f>
        <v>0.3250151718421081</v>
      </c>
    </row>
    <row r="729" spans="1:14" x14ac:dyDescent="0.3">
      <c r="A729" t="s">
        <v>767</v>
      </c>
      <c r="B729" s="1">
        <v>45678</v>
      </c>
      <c r="C729" s="4" t="s">
        <v>16</v>
      </c>
      <c r="D729" t="s">
        <v>31</v>
      </c>
      <c r="E729" s="3">
        <v>62</v>
      </c>
      <c r="F729" s="3">
        <v>404471.77</v>
      </c>
      <c r="G729" s="3">
        <f>_xlfn.XLOOKUP(
D729,
Dim_Products_COGS[Product_ID],
Dim_Products_COGS[Base_COGS_EUR],
0
)</f>
        <v>1536</v>
      </c>
      <c r="H729" s="3">
        <f>Fact_Sales_Orders[[#This Row],[Unit_COGS_EUR]] * Fact_Sales_Orders[[#This Row],[Quantity_Sold]]</f>
        <v>95232</v>
      </c>
      <c r="I729" s="3">
        <f>_xlfn.XLOOKUP(Fact_Sales_Orders[[#This Row],[Product_ID]], Dim_Supply_Chain[Product_ID], Dim_Supply_Chain[Base_Shipping_Cost_USD], 2500)</f>
        <v>2109</v>
      </c>
      <c r="J729" s="2">
        <f>_xlfn.XLOOKUP(Fact_Sales_Orders[[#This Row],[Clean_Order_Date]], Dim_FX_Rates[Date], Dim_FX_Rates[Baseline_Rate], 1.05, -1)</f>
        <v>1.4966999999999999</v>
      </c>
      <c r="K729" s="2">
        <f>Fact_Sales_Orders[[#This Row],[Total_Base_COGS_EUR]] * Fact_Sales_Orders[[#This Row],[Order_FX_Rate]]</f>
        <v>142533.73439999999</v>
      </c>
      <c r="L729" s="3">
        <f>Fact_Sales_Orders[[#This Row],[Base_Shipping_USD]] * Fact_Sales_Orders[[#This Row],[Quantity_Sold]]</f>
        <v>130758</v>
      </c>
      <c r="M729" s="3">
        <f>Fact_Sales_Orders[[#This Row],[Base_Revenue_USD]] - Fact_Sales_Orders[[#This Row],[Total_COGS_USD]] - Fact_Sales_Orders[[#This Row],[Total_Freight_USD]]</f>
        <v>131180.03560000003</v>
      </c>
      <c r="N729" s="6">
        <f>IFERROR(Fact_Sales_Orders[[#This Row],[Net_Profit_USD]] / Fact_Sales_Orders[[#This Row],[Base_Revenue_USD]], 0)</f>
        <v>0.32432432948287104</v>
      </c>
    </row>
    <row r="730" spans="1:14" x14ac:dyDescent="0.3">
      <c r="A730" t="s">
        <v>768</v>
      </c>
      <c r="B730" s="1">
        <v>45827</v>
      </c>
      <c r="C730" s="4" t="s">
        <v>16</v>
      </c>
      <c r="D730" t="s">
        <v>40</v>
      </c>
      <c r="E730" s="3">
        <v>233</v>
      </c>
      <c r="F730" s="3">
        <v>1734825.49</v>
      </c>
      <c r="G730" s="3">
        <f>_xlfn.XLOOKUP(
D730,
Dim_Products_COGS[Product_ID],
Dim_Products_COGS[Base_COGS_EUR],
0
)</f>
        <v>3908</v>
      </c>
      <c r="H730" s="3">
        <f>Fact_Sales_Orders[[#This Row],[Unit_COGS_EUR]] * Fact_Sales_Orders[[#This Row],[Quantity_Sold]]</f>
        <v>910564</v>
      </c>
      <c r="I730" s="3">
        <f>_xlfn.XLOOKUP(Fact_Sales_Orders[[#This Row],[Product_ID]], Dim_Supply_Chain[Product_ID], Dim_Supply_Chain[Base_Shipping_Cost_USD], 2500)</f>
        <v>2109</v>
      </c>
      <c r="J730" s="2">
        <f>_xlfn.XLOOKUP(Fact_Sales_Orders[[#This Row],[Clean_Order_Date]], Dim_FX_Rates[Date], Dim_FX_Rates[Baseline_Rate], 1.05, -1)</f>
        <v>0.63639999999999997</v>
      </c>
      <c r="K730" s="2">
        <f>Fact_Sales_Orders[[#This Row],[Total_Base_COGS_EUR]] * Fact_Sales_Orders[[#This Row],[Order_FX_Rate]]</f>
        <v>579482.92959999992</v>
      </c>
      <c r="L730" s="3">
        <f>Fact_Sales_Orders[[#This Row],[Base_Shipping_USD]] * Fact_Sales_Orders[[#This Row],[Quantity_Sold]]</f>
        <v>491397</v>
      </c>
      <c r="M730" s="3">
        <f>Fact_Sales_Orders[[#This Row],[Base_Revenue_USD]] - Fact_Sales_Orders[[#This Row],[Total_COGS_USD]] - Fact_Sales_Orders[[#This Row],[Total_Freight_USD]]</f>
        <v>663945.56040000007</v>
      </c>
      <c r="N730" s="6">
        <f>IFERROR(Fact_Sales_Orders[[#This Row],[Net_Profit_USD]] / Fact_Sales_Orders[[#This Row],[Base_Revenue_USD]], 0)</f>
        <v>0.38271605082307159</v>
      </c>
    </row>
    <row r="731" spans="1:14" x14ac:dyDescent="0.3">
      <c r="A731" t="s">
        <v>769</v>
      </c>
      <c r="B731" s="1">
        <v>46124</v>
      </c>
      <c r="C731" s="4" t="s">
        <v>16</v>
      </c>
      <c r="D731" t="s">
        <v>25</v>
      </c>
      <c r="E731" s="3">
        <v>832</v>
      </c>
      <c r="F731" s="3">
        <v>3406431.6</v>
      </c>
      <c r="G731" s="3">
        <f>_xlfn.XLOOKUP(
D731,
Dim_Products_COGS[Product_ID],
Dim_Products_COGS[Base_COGS_EUR],
0
)</f>
        <v>775</v>
      </c>
      <c r="H731" s="3">
        <f>Fact_Sales_Orders[[#This Row],[Unit_COGS_EUR]] * Fact_Sales_Orders[[#This Row],[Quantity_Sold]]</f>
        <v>644800</v>
      </c>
      <c r="I731" s="3">
        <f>_xlfn.XLOOKUP(Fact_Sales_Orders[[#This Row],[Product_ID]], Dim_Supply_Chain[Product_ID], Dim_Supply_Chain[Base_Shipping_Cost_USD], 2500)</f>
        <v>2982</v>
      </c>
      <c r="J731" s="2">
        <f>_xlfn.XLOOKUP(Fact_Sales_Orders[[#This Row],[Clean_Order_Date]], Dim_FX_Rates[Date], Dim_FX_Rates[Baseline_Rate], 1.05, -1)</f>
        <v>1.3425</v>
      </c>
      <c r="K731" s="2">
        <f>Fact_Sales_Orders[[#This Row],[Total_Base_COGS_EUR]] * Fact_Sales_Orders[[#This Row],[Order_FX_Rate]]</f>
        <v>865644</v>
      </c>
      <c r="L731" s="3">
        <f>Fact_Sales_Orders[[#This Row],[Base_Shipping_USD]] * Fact_Sales_Orders[[#This Row],[Quantity_Sold]]</f>
        <v>2481024</v>
      </c>
      <c r="M731" s="3">
        <f>Fact_Sales_Orders[[#This Row],[Base_Revenue_USD]] - Fact_Sales_Orders[[#This Row],[Total_COGS_USD]] - Fact_Sales_Orders[[#This Row],[Total_Freight_USD]]</f>
        <v>59763.600000000093</v>
      </c>
      <c r="N731" s="6">
        <f>IFERROR(Fact_Sales_Orders[[#This Row],[Net_Profit_USD]] / Fact_Sales_Orders[[#This Row],[Base_Revenue_USD]], 0)</f>
        <v>1.7544341709371206E-2</v>
      </c>
    </row>
    <row r="732" spans="1:14" x14ac:dyDescent="0.3">
      <c r="A732" t="s">
        <v>770</v>
      </c>
      <c r="B732" s="1">
        <v>45952</v>
      </c>
      <c r="C732" s="4" t="s">
        <v>16</v>
      </c>
      <c r="D732" t="s">
        <v>54</v>
      </c>
      <c r="E732" s="3">
        <v>407</v>
      </c>
      <c r="F732" s="3">
        <v>3697531.94</v>
      </c>
      <c r="G732" s="3">
        <f>_xlfn.XLOOKUP(
D732,
Dim_Products_COGS[Product_ID],
Dim_Products_COGS[Base_COGS_EUR],
0
)</f>
        <v>2513</v>
      </c>
      <c r="H732" s="3">
        <f>Fact_Sales_Orders[[#This Row],[Unit_COGS_EUR]] * Fact_Sales_Orders[[#This Row],[Quantity_Sold]]</f>
        <v>1022791</v>
      </c>
      <c r="I732" s="3">
        <f>_xlfn.XLOOKUP(Fact_Sales_Orders[[#This Row],[Product_ID]], Dim_Supply_Chain[Product_ID], Dim_Supply_Chain[Base_Shipping_Cost_USD], 2500)</f>
        <v>2109</v>
      </c>
      <c r="J732" s="2">
        <f>_xlfn.XLOOKUP(Fact_Sales_Orders[[#This Row],[Clean_Order_Date]], Dim_FX_Rates[Date], Dim_FX_Rates[Baseline_Rate], 1.05, -1)</f>
        <v>1.0901000000000001</v>
      </c>
      <c r="K732" s="2">
        <f>Fact_Sales_Orders[[#This Row],[Total_Base_COGS_EUR]] * Fact_Sales_Orders[[#This Row],[Order_FX_Rate]]</f>
        <v>1114944.4691000001</v>
      </c>
      <c r="L732" s="3">
        <f>Fact_Sales_Orders[[#This Row],[Base_Shipping_USD]] * Fact_Sales_Orders[[#This Row],[Quantity_Sold]]</f>
        <v>858363</v>
      </c>
      <c r="M732" s="3">
        <f>Fact_Sales_Orders[[#This Row],[Base_Revenue_USD]] - Fact_Sales_Orders[[#This Row],[Total_COGS_USD]] - Fact_Sales_Orders[[#This Row],[Total_Freight_USD]]</f>
        <v>1724224.4709000001</v>
      </c>
      <c r="N732" s="6">
        <f>IFERROR(Fact_Sales_Orders[[#This Row],[Net_Profit_USD]] / Fact_Sales_Orders[[#This Row],[Base_Revenue_USD]], 0)</f>
        <v>0.46631766780627193</v>
      </c>
    </row>
    <row r="733" spans="1:14" x14ac:dyDescent="0.3">
      <c r="A733" t="s">
        <v>771</v>
      </c>
      <c r="B733" s="1">
        <v>45663</v>
      </c>
      <c r="C733" s="4" t="s">
        <v>16</v>
      </c>
      <c r="D733" t="s">
        <v>86</v>
      </c>
      <c r="E733" s="3">
        <v>918</v>
      </c>
      <c r="F733" s="3">
        <v>9771656.5399999991</v>
      </c>
      <c r="G733" s="3">
        <f>_xlfn.XLOOKUP(
D733,
Dim_Products_COGS[Product_ID],
Dim_Products_COGS[Base_COGS_EUR],
0
)</f>
        <v>4978</v>
      </c>
      <c r="H733" s="3">
        <f>Fact_Sales_Orders[[#This Row],[Unit_COGS_EUR]] * Fact_Sales_Orders[[#This Row],[Quantity_Sold]]</f>
        <v>4569804</v>
      </c>
      <c r="I733" s="3">
        <f>_xlfn.XLOOKUP(Fact_Sales_Orders[[#This Row],[Product_ID]], Dim_Supply_Chain[Product_ID], Dim_Supply_Chain[Base_Shipping_Cost_USD], 2500)</f>
        <v>2640</v>
      </c>
      <c r="J733" s="2">
        <f>_xlfn.XLOOKUP(Fact_Sales_Orders[[#This Row],[Clean_Order_Date]], Dim_FX_Rates[Date], Dim_FX_Rates[Baseline_Rate], 1.05, -1)</f>
        <v>1.1036999999999999</v>
      </c>
      <c r="K733" s="2">
        <f>Fact_Sales_Orders[[#This Row],[Total_Base_COGS_EUR]] * Fact_Sales_Orders[[#This Row],[Order_FX_Rate]]</f>
        <v>5043692.6747999992</v>
      </c>
      <c r="L733" s="3">
        <f>Fact_Sales_Orders[[#This Row],[Base_Shipping_USD]] * Fact_Sales_Orders[[#This Row],[Quantity_Sold]]</f>
        <v>2423520</v>
      </c>
      <c r="M733" s="3">
        <f>Fact_Sales_Orders[[#This Row],[Base_Revenue_USD]] - Fact_Sales_Orders[[#This Row],[Total_COGS_USD]] - Fact_Sales_Orders[[#This Row],[Total_Freight_USD]]</f>
        <v>2304443.8651999999</v>
      </c>
      <c r="N733" s="6">
        <f>IFERROR(Fact_Sales_Orders[[#This Row],[Net_Profit_USD]] / Fact_Sales_Orders[[#This Row],[Base_Revenue_USD]], 0)</f>
        <v>0.23582939655797605</v>
      </c>
    </row>
    <row r="734" spans="1:14" x14ac:dyDescent="0.3">
      <c r="A734" t="s">
        <v>772</v>
      </c>
      <c r="B734" s="1">
        <v>46114</v>
      </c>
      <c r="C734" s="4" t="s">
        <v>16</v>
      </c>
      <c r="D734" t="s">
        <v>63</v>
      </c>
      <c r="E734" s="3">
        <v>485</v>
      </c>
      <c r="F734" s="3">
        <v>5013561.38</v>
      </c>
      <c r="G734" s="3">
        <f>_xlfn.XLOOKUP(
D734,
Dim_Products_COGS[Product_ID],
Dim_Products_COGS[Base_COGS_EUR],
0
)</f>
        <v>3822</v>
      </c>
      <c r="H734" s="3">
        <f>Fact_Sales_Orders[[#This Row],[Unit_COGS_EUR]] * Fact_Sales_Orders[[#This Row],[Quantity_Sold]]</f>
        <v>1853670</v>
      </c>
      <c r="I734" s="3">
        <f>_xlfn.XLOOKUP(Fact_Sales_Orders[[#This Row],[Product_ID]], Dim_Supply_Chain[Product_ID], Dim_Supply_Chain[Base_Shipping_Cost_USD], 2500)</f>
        <v>2109</v>
      </c>
      <c r="J734" s="2">
        <f>_xlfn.XLOOKUP(Fact_Sales_Orders[[#This Row],[Clean_Order_Date]], Dim_FX_Rates[Date], Dim_FX_Rates[Baseline_Rate], 1.05, -1)</f>
        <v>1.1074999999999999</v>
      </c>
      <c r="K734" s="2">
        <f>Fact_Sales_Orders[[#This Row],[Total_Base_COGS_EUR]] * Fact_Sales_Orders[[#This Row],[Order_FX_Rate]]</f>
        <v>2052939.5249999999</v>
      </c>
      <c r="L734" s="3">
        <f>Fact_Sales_Orders[[#This Row],[Base_Shipping_USD]] * Fact_Sales_Orders[[#This Row],[Quantity_Sold]]</f>
        <v>1022865</v>
      </c>
      <c r="M734" s="3">
        <f>Fact_Sales_Orders[[#This Row],[Base_Revenue_USD]] - Fact_Sales_Orders[[#This Row],[Total_COGS_USD]] - Fact_Sales_Orders[[#This Row],[Total_Freight_USD]]</f>
        <v>1937756.855</v>
      </c>
      <c r="N734" s="6">
        <f>IFERROR(Fact_Sales_Orders[[#This Row],[Net_Profit_USD]] / Fact_Sales_Orders[[#This Row],[Base_Revenue_USD]], 0)</f>
        <v>0.38650306800472445</v>
      </c>
    </row>
    <row r="735" spans="1:14" x14ac:dyDescent="0.3">
      <c r="A735" t="s">
        <v>773</v>
      </c>
      <c r="B735" s="1">
        <v>45690</v>
      </c>
      <c r="C735" s="4" t="s">
        <v>16</v>
      </c>
      <c r="D735" t="s">
        <v>19</v>
      </c>
      <c r="E735" s="3">
        <v>53</v>
      </c>
      <c r="F735" s="3">
        <v>202884.4</v>
      </c>
      <c r="G735" s="3">
        <f>_xlfn.XLOOKUP(
D735,
Dim_Products_COGS[Product_ID],
Dim_Products_COGS[Base_COGS_EUR],
0
)</f>
        <v>374</v>
      </c>
      <c r="H735" s="3">
        <f>Fact_Sales_Orders[[#This Row],[Unit_COGS_EUR]] * Fact_Sales_Orders[[#This Row],[Quantity_Sold]]</f>
        <v>19822</v>
      </c>
      <c r="I735" s="3">
        <f>_xlfn.XLOOKUP(Fact_Sales_Orders[[#This Row],[Product_ID]], Dim_Supply_Chain[Product_ID], Dim_Supply_Chain[Base_Shipping_Cost_USD], 2500)</f>
        <v>1165</v>
      </c>
      <c r="J735" s="2">
        <f>_xlfn.XLOOKUP(Fact_Sales_Orders[[#This Row],[Clean_Order_Date]], Dim_FX_Rates[Date], Dim_FX_Rates[Baseline_Rate], 1.05, -1)</f>
        <v>1.4198</v>
      </c>
      <c r="K735" s="2">
        <f>Fact_Sales_Orders[[#This Row],[Total_Base_COGS_EUR]] * Fact_Sales_Orders[[#This Row],[Order_FX_Rate]]</f>
        <v>28143.275599999997</v>
      </c>
      <c r="L735" s="3">
        <f>Fact_Sales_Orders[[#This Row],[Base_Shipping_USD]] * Fact_Sales_Orders[[#This Row],[Quantity_Sold]]</f>
        <v>61745</v>
      </c>
      <c r="M735" s="3">
        <f>Fact_Sales_Orders[[#This Row],[Base_Revenue_USD]] - Fact_Sales_Orders[[#This Row],[Total_COGS_USD]] - Fact_Sales_Orders[[#This Row],[Total_Freight_USD]]</f>
        <v>112996.1244</v>
      </c>
      <c r="N735" s="6">
        <f>IFERROR(Fact_Sales_Orders[[#This Row],[Net_Profit_USD]] / Fact_Sales_Orders[[#This Row],[Base_Revenue_USD]], 0)</f>
        <v>0.55694831342380191</v>
      </c>
    </row>
    <row r="736" spans="1:14" x14ac:dyDescent="0.3">
      <c r="A736" t="s">
        <v>774</v>
      </c>
      <c r="B736" s="1">
        <v>45977</v>
      </c>
      <c r="C736" s="4" t="s">
        <v>16</v>
      </c>
      <c r="D736" t="s">
        <v>61</v>
      </c>
      <c r="E736" s="3">
        <v>751</v>
      </c>
      <c r="F736" s="3">
        <v>4597247.46</v>
      </c>
      <c r="G736" s="3">
        <f>_xlfn.XLOOKUP(
D736,
Dim_Products_COGS[Product_ID],
Dim_Products_COGS[Base_COGS_EUR],
0
)</f>
        <v>2418</v>
      </c>
      <c r="H736" s="3">
        <f>Fact_Sales_Orders[[#This Row],[Unit_COGS_EUR]] * Fact_Sales_Orders[[#This Row],[Quantity_Sold]]</f>
        <v>1815918</v>
      </c>
      <c r="I736" s="3">
        <f>_xlfn.XLOOKUP(Fact_Sales_Orders[[#This Row],[Product_ID]], Dim_Supply_Chain[Product_ID], Dim_Supply_Chain[Base_Shipping_Cost_USD], 2500)</f>
        <v>2109</v>
      </c>
      <c r="J736" s="2">
        <f>_xlfn.XLOOKUP(Fact_Sales_Orders[[#This Row],[Clean_Order_Date]], Dim_FX_Rates[Date], Dim_FX_Rates[Baseline_Rate], 1.05, -1)</f>
        <v>0.74029999999999996</v>
      </c>
      <c r="K736" s="2">
        <f>Fact_Sales_Orders[[#This Row],[Total_Base_COGS_EUR]] * Fact_Sales_Orders[[#This Row],[Order_FX_Rate]]</f>
        <v>1344324.0954</v>
      </c>
      <c r="L736" s="3">
        <f>Fact_Sales_Orders[[#This Row],[Base_Shipping_USD]] * Fact_Sales_Orders[[#This Row],[Quantity_Sold]]</f>
        <v>1583859</v>
      </c>
      <c r="M736" s="3">
        <f>Fact_Sales_Orders[[#This Row],[Base_Revenue_USD]] - Fact_Sales_Orders[[#This Row],[Total_COGS_USD]] - Fact_Sales_Orders[[#This Row],[Total_Freight_USD]]</f>
        <v>1669064.3646</v>
      </c>
      <c r="N736" s="6">
        <f>IFERROR(Fact_Sales_Orders[[#This Row],[Net_Profit_USD]] / Fact_Sales_Orders[[#This Row],[Base_Revenue_USD]], 0)</f>
        <v>0.36305732487152215</v>
      </c>
    </row>
    <row r="737" spans="1:14" x14ac:dyDescent="0.3">
      <c r="A737" t="s">
        <v>775</v>
      </c>
      <c r="B737" s="1">
        <v>45972</v>
      </c>
      <c r="C737" s="4" t="s">
        <v>16</v>
      </c>
      <c r="D737" t="s">
        <v>29</v>
      </c>
      <c r="E737" s="3">
        <v>996</v>
      </c>
      <c r="F737" s="3">
        <v>6721161.9400000004</v>
      </c>
      <c r="G737" s="3">
        <f>_xlfn.XLOOKUP(
D737,
Dim_Products_COGS[Product_ID],
Dim_Products_COGS[Base_COGS_EUR],
0
)</f>
        <v>2418</v>
      </c>
      <c r="H737" s="3">
        <f>Fact_Sales_Orders[[#This Row],[Unit_COGS_EUR]] * Fact_Sales_Orders[[#This Row],[Quantity_Sold]]</f>
        <v>2408328</v>
      </c>
      <c r="I737" s="3">
        <f>_xlfn.XLOOKUP(Fact_Sales_Orders[[#This Row],[Product_ID]], Dim_Supply_Chain[Product_ID], Dim_Supply_Chain[Base_Shipping_Cost_USD], 2500)</f>
        <v>2109</v>
      </c>
      <c r="J737" s="2">
        <f>_xlfn.XLOOKUP(Fact_Sales_Orders[[#This Row],[Clean_Order_Date]], Dim_FX_Rates[Date], Dim_FX_Rates[Baseline_Rate], 1.05, -1)</f>
        <v>1.0793999999999999</v>
      </c>
      <c r="K737" s="2">
        <f>Fact_Sales_Orders[[#This Row],[Total_Base_COGS_EUR]] * Fact_Sales_Orders[[#This Row],[Order_FX_Rate]]</f>
        <v>2599549.2431999999</v>
      </c>
      <c r="L737" s="3">
        <f>Fact_Sales_Orders[[#This Row],[Base_Shipping_USD]] * Fact_Sales_Orders[[#This Row],[Quantity_Sold]]</f>
        <v>2100564</v>
      </c>
      <c r="M737" s="3">
        <f>Fact_Sales_Orders[[#This Row],[Base_Revenue_USD]] - Fact_Sales_Orders[[#This Row],[Total_COGS_USD]] - Fact_Sales_Orders[[#This Row],[Total_Freight_USD]]</f>
        <v>2021048.6968000005</v>
      </c>
      <c r="N737" s="6">
        <f>IFERROR(Fact_Sales_Orders[[#This Row],[Net_Profit_USD]] / Fact_Sales_Orders[[#This Row],[Base_Revenue_USD]], 0)</f>
        <v>0.30069930093069597</v>
      </c>
    </row>
    <row r="738" spans="1:14" x14ac:dyDescent="0.3">
      <c r="A738" t="s">
        <v>776</v>
      </c>
      <c r="B738" s="1">
        <v>45803</v>
      </c>
      <c r="C738" s="4" t="s">
        <v>16</v>
      </c>
      <c r="D738" t="s">
        <v>96</v>
      </c>
      <c r="E738" s="3">
        <v>996</v>
      </c>
      <c r="F738" s="3">
        <v>8048783.6600000001</v>
      </c>
      <c r="G738" s="3">
        <f>_xlfn.XLOOKUP(
D738,
Dim_Products_COGS[Product_ID],
Dim_Products_COGS[Base_COGS_EUR],
0
)</f>
        <v>2914</v>
      </c>
      <c r="H738" s="3">
        <f>Fact_Sales_Orders[[#This Row],[Unit_COGS_EUR]] * Fact_Sales_Orders[[#This Row],[Quantity_Sold]]</f>
        <v>2902344</v>
      </c>
      <c r="I738" s="3">
        <f>_xlfn.XLOOKUP(Fact_Sales_Orders[[#This Row],[Product_ID]], Dim_Supply_Chain[Product_ID], Dim_Supply_Chain[Base_Shipping_Cost_USD], 2500)</f>
        <v>2109</v>
      </c>
      <c r="J738" s="2">
        <f>_xlfn.XLOOKUP(Fact_Sales_Orders[[#This Row],[Clean_Order_Date]], Dim_FX_Rates[Date], Dim_FX_Rates[Baseline_Rate], 1.05, -1)</f>
        <v>1.3932</v>
      </c>
      <c r="K738" s="2">
        <f>Fact_Sales_Orders[[#This Row],[Total_Base_COGS_EUR]] * Fact_Sales_Orders[[#This Row],[Order_FX_Rate]]</f>
        <v>4043545.6608000002</v>
      </c>
      <c r="L738" s="3">
        <f>Fact_Sales_Orders[[#This Row],[Base_Shipping_USD]] * Fact_Sales_Orders[[#This Row],[Quantity_Sold]]</f>
        <v>2100564</v>
      </c>
      <c r="M738" s="3">
        <f>Fact_Sales_Orders[[#This Row],[Base_Revenue_USD]] - Fact_Sales_Orders[[#This Row],[Total_COGS_USD]] - Fact_Sales_Orders[[#This Row],[Total_Freight_USD]]</f>
        <v>1904673.9992</v>
      </c>
      <c r="N738" s="6">
        <f>IFERROR(Fact_Sales_Orders[[#This Row],[Net_Profit_USD]] / Fact_Sales_Orders[[#This Row],[Base_Revenue_USD]], 0)</f>
        <v>0.23664122178679603</v>
      </c>
    </row>
    <row r="739" spans="1:14" x14ac:dyDescent="0.3">
      <c r="A739" t="s">
        <v>777</v>
      </c>
      <c r="B739" s="1">
        <v>46142</v>
      </c>
      <c r="C739" s="4" t="s">
        <v>16</v>
      </c>
      <c r="D739" t="s">
        <v>56</v>
      </c>
      <c r="E739" s="3">
        <v>560</v>
      </c>
      <c r="F739" s="3">
        <v>2413981.36</v>
      </c>
      <c r="G739" s="3">
        <f>_xlfn.XLOOKUP(
D739,
Dim_Products_COGS[Product_ID],
Dim_Products_COGS[Base_COGS_EUR],
0
)</f>
        <v>897</v>
      </c>
      <c r="H739" s="3">
        <f>Fact_Sales_Orders[[#This Row],[Unit_COGS_EUR]] * Fact_Sales_Orders[[#This Row],[Quantity_Sold]]</f>
        <v>502320</v>
      </c>
      <c r="I739" s="3">
        <f>_xlfn.XLOOKUP(Fact_Sales_Orders[[#This Row],[Product_ID]], Dim_Supply_Chain[Product_ID], Dim_Supply_Chain[Base_Shipping_Cost_USD], 2500)</f>
        <v>2109</v>
      </c>
      <c r="J739" s="2">
        <f>_xlfn.XLOOKUP(Fact_Sales_Orders[[#This Row],[Clean_Order_Date]], Dim_FX_Rates[Date], Dim_FX_Rates[Baseline_Rate], 1.05, -1)</f>
        <v>0.89590000000000003</v>
      </c>
      <c r="K739" s="2">
        <f>Fact_Sales_Orders[[#This Row],[Total_Base_COGS_EUR]] * Fact_Sales_Orders[[#This Row],[Order_FX_Rate]]</f>
        <v>450028.48800000001</v>
      </c>
      <c r="L739" s="3">
        <f>Fact_Sales_Orders[[#This Row],[Base_Shipping_USD]] * Fact_Sales_Orders[[#This Row],[Quantity_Sold]]</f>
        <v>1181040</v>
      </c>
      <c r="M739" s="3">
        <f>Fact_Sales_Orders[[#This Row],[Base_Revenue_USD]] - Fact_Sales_Orders[[#This Row],[Total_COGS_USD]] - Fact_Sales_Orders[[#This Row],[Total_Freight_USD]]</f>
        <v>782912.87199999997</v>
      </c>
      <c r="N739" s="6">
        <f>IFERROR(Fact_Sales_Orders[[#This Row],[Net_Profit_USD]] / Fact_Sales_Orders[[#This Row],[Base_Revenue_USD]], 0)</f>
        <v>0.32432432369734621</v>
      </c>
    </row>
    <row r="740" spans="1:14" x14ac:dyDescent="0.3">
      <c r="A740" t="s">
        <v>778</v>
      </c>
      <c r="B740" s="1">
        <v>46004</v>
      </c>
      <c r="C740" s="4" t="s">
        <v>16</v>
      </c>
      <c r="D740" t="s">
        <v>54</v>
      </c>
      <c r="E740" s="3">
        <v>988</v>
      </c>
      <c r="F740" s="3">
        <v>9090351.4100000001</v>
      </c>
      <c r="G740" s="3">
        <f>_xlfn.XLOOKUP(
D740,
Dim_Products_COGS[Product_ID],
Dim_Products_COGS[Base_COGS_EUR],
0
)</f>
        <v>2513</v>
      </c>
      <c r="H740" s="3">
        <f>Fact_Sales_Orders[[#This Row],[Unit_COGS_EUR]] * Fact_Sales_Orders[[#This Row],[Quantity_Sold]]</f>
        <v>2482844</v>
      </c>
      <c r="I740" s="3">
        <f>_xlfn.XLOOKUP(Fact_Sales_Orders[[#This Row],[Product_ID]], Dim_Supply_Chain[Product_ID], Dim_Supply_Chain[Base_Shipping_Cost_USD], 2500)</f>
        <v>2109</v>
      </c>
      <c r="J740" s="2">
        <f>_xlfn.XLOOKUP(Fact_Sales_Orders[[#This Row],[Clean_Order_Date]], Dim_FX_Rates[Date], Dim_FX_Rates[Baseline_Rate], 1.05, -1)</f>
        <v>1.1493</v>
      </c>
      <c r="K740" s="2">
        <f>Fact_Sales_Orders[[#This Row],[Total_Base_COGS_EUR]] * Fact_Sales_Orders[[#This Row],[Order_FX_Rate]]</f>
        <v>2853532.6091999998</v>
      </c>
      <c r="L740" s="3">
        <f>Fact_Sales_Orders[[#This Row],[Base_Shipping_USD]] * Fact_Sales_Orders[[#This Row],[Quantity_Sold]]</f>
        <v>2083692</v>
      </c>
      <c r="M740" s="3">
        <f>Fact_Sales_Orders[[#This Row],[Base_Revenue_USD]] - Fact_Sales_Orders[[#This Row],[Total_COGS_USD]] - Fact_Sales_Orders[[#This Row],[Total_Freight_USD]]</f>
        <v>4153126.8008000003</v>
      </c>
      <c r="N740" s="6">
        <f>IFERROR(Fact_Sales_Orders[[#This Row],[Net_Profit_USD]] / Fact_Sales_Orders[[#This Row],[Base_Revenue_USD]], 0)</f>
        <v>0.45687197485361025</v>
      </c>
    </row>
    <row r="741" spans="1:14" x14ac:dyDescent="0.3">
      <c r="A741" t="s">
        <v>779</v>
      </c>
      <c r="B741" s="1">
        <v>45910</v>
      </c>
      <c r="C741" s="4" t="s">
        <v>16</v>
      </c>
      <c r="D741" t="s">
        <v>102</v>
      </c>
      <c r="E741" s="3">
        <v>197</v>
      </c>
      <c r="F741" s="3">
        <v>1159218.07</v>
      </c>
      <c r="G741" s="3">
        <f>_xlfn.XLOOKUP(
D741,
Dim_Products_COGS[Product_ID],
Dim_Products_COGS[Base_COGS_EUR],
0
)</f>
        <v>2418</v>
      </c>
      <c r="H741" s="3">
        <f>Fact_Sales_Orders[[#This Row],[Unit_COGS_EUR]] * Fact_Sales_Orders[[#This Row],[Quantity_Sold]]</f>
        <v>476346</v>
      </c>
      <c r="I741" s="3">
        <f>_xlfn.XLOOKUP(Fact_Sales_Orders[[#This Row],[Product_ID]], Dim_Supply_Chain[Product_ID], Dim_Supply_Chain[Base_Shipping_Cost_USD], 2500)</f>
        <v>2109</v>
      </c>
      <c r="J741" s="2">
        <f>_xlfn.XLOOKUP(Fact_Sales_Orders[[#This Row],[Clean_Order_Date]], Dim_FX_Rates[Date], Dim_FX_Rates[Baseline_Rate], 1.05, -1)</f>
        <v>0.97140000000000004</v>
      </c>
      <c r="K741" s="2">
        <f>Fact_Sales_Orders[[#This Row],[Total_Base_COGS_EUR]] * Fact_Sales_Orders[[#This Row],[Order_FX_Rate]]</f>
        <v>462722.50440000003</v>
      </c>
      <c r="L741" s="3">
        <f>Fact_Sales_Orders[[#This Row],[Base_Shipping_USD]] * Fact_Sales_Orders[[#This Row],[Quantity_Sold]]</f>
        <v>415473</v>
      </c>
      <c r="M741" s="3">
        <f>Fact_Sales_Orders[[#This Row],[Base_Revenue_USD]] - Fact_Sales_Orders[[#This Row],[Total_COGS_USD]] - Fact_Sales_Orders[[#This Row],[Total_Freight_USD]]</f>
        <v>281022.56560000009</v>
      </c>
      <c r="N741" s="6">
        <f>IFERROR(Fact_Sales_Orders[[#This Row],[Net_Profit_USD]] / Fact_Sales_Orders[[#This Row],[Base_Revenue_USD]], 0)</f>
        <v>0.24242424516381123</v>
      </c>
    </row>
    <row r="742" spans="1:14" x14ac:dyDescent="0.3">
      <c r="A742" t="s">
        <v>780</v>
      </c>
      <c r="B742" s="1">
        <v>45824</v>
      </c>
      <c r="C742" s="4" t="s">
        <v>16</v>
      </c>
      <c r="D742" t="s">
        <v>61</v>
      </c>
      <c r="E742" s="3">
        <v>571</v>
      </c>
      <c r="F742" s="3">
        <v>3769682.62</v>
      </c>
      <c r="G742" s="3">
        <f>_xlfn.XLOOKUP(
D742,
Dim_Products_COGS[Product_ID],
Dim_Products_COGS[Base_COGS_EUR],
0
)</f>
        <v>2418</v>
      </c>
      <c r="H742" s="3">
        <f>Fact_Sales_Orders[[#This Row],[Unit_COGS_EUR]] * Fact_Sales_Orders[[#This Row],[Quantity_Sold]]</f>
        <v>1380678</v>
      </c>
      <c r="I742" s="3">
        <f>_xlfn.XLOOKUP(Fact_Sales_Orders[[#This Row],[Product_ID]], Dim_Supply_Chain[Product_ID], Dim_Supply_Chain[Base_Shipping_Cost_USD], 2500)</f>
        <v>2109</v>
      </c>
      <c r="J742" s="2">
        <f>_xlfn.XLOOKUP(Fact_Sales_Orders[[#This Row],[Clean_Order_Date]], Dim_FX_Rates[Date], Dim_FX_Rates[Baseline_Rate], 1.05, -1)</f>
        <v>0.94799999999999995</v>
      </c>
      <c r="K742" s="2">
        <f>Fact_Sales_Orders[[#This Row],[Total_Base_COGS_EUR]] * Fact_Sales_Orders[[#This Row],[Order_FX_Rate]]</f>
        <v>1308882.7439999999</v>
      </c>
      <c r="L742" s="3">
        <f>Fact_Sales_Orders[[#This Row],[Base_Shipping_USD]] * Fact_Sales_Orders[[#This Row],[Quantity_Sold]]</f>
        <v>1204239</v>
      </c>
      <c r="M742" s="3">
        <f>Fact_Sales_Orders[[#This Row],[Base_Revenue_USD]] - Fact_Sales_Orders[[#This Row],[Total_COGS_USD]] - Fact_Sales_Orders[[#This Row],[Total_Freight_USD]]</f>
        <v>1256560.8760000002</v>
      </c>
      <c r="N742" s="6">
        <f>IFERROR(Fact_Sales_Orders[[#This Row],[Net_Profit_USD]] / Fact_Sales_Orders[[#This Row],[Base_Revenue_USD]], 0)</f>
        <v>0.33333333404073157</v>
      </c>
    </row>
    <row r="743" spans="1:14" x14ac:dyDescent="0.3">
      <c r="A743" t="s">
        <v>781</v>
      </c>
      <c r="B743" s="1">
        <v>45899</v>
      </c>
      <c r="C743" s="4" t="s">
        <v>16</v>
      </c>
      <c r="D743" t="s">
        <v>96</v>
      </c>
      <c r="E743" s="3">
        <v>198</v>
      </c>
      <c r="F743" s="3">
        <v>1375126.08</v>
      </c>
      <c r="G743" s="3">
        <f>_xlfn.XLOOKUP(
D743,
Dim_Products_COGS[Product_ID],
Dim_Products_COGS[Base_COGS_EUR],
0
)</f>
        <v>2914</v>
      </c>
      <c r="H743" s="3">
        <f>Fact_Sales_Orders[[#This Row],[Unit_COGS_EUR]] * Fact_Sales_Orders[[#This Row],[Quantity_Sold]]</f>
        <v>576972</v>
      </c>
      <c r="I743" s="3">
        <f>_xlfn.XLOOKUP(Fact_Sales_Orders[[#This Row],[Product_ID]], Dim_Supply_Chain[Product_ID], Dim_Supply_Chain[Base_Shipping_Cost_USD], 2500)</f>
        <v>2109</v>
      </c>
      <c r="J743" s="2">
        <f>_xlfn.XLOOKUP(Fact_Sales_Orders[[#This Row],[Clean_Order_Date]], Dim_FX_Rates[Date], Dim_FX_Rates[Baseline_Rate], 1.05, -1)</f>
        <v>1.1677999999999999</v>
      </c>
      <c r="K743" s="2">
        <f>Fact_Sales_Orders[[#This Row],[Total_Base_COGS_EUR]] * Fact_Sales_Orders[[#This Row],[Order_FX_Rate]]</f>
        <v>673787.90159999998</v>
      </c>
      <c r="L743" s="3">
        <f>Fact_Sales_Orders[[#This Row],[Base_Shipping_USD]] * Fact_Sales_Orders[[#This Row],[Quantity_Sold]]</f>
        <v>417582</v>
      </c>
      <c r="M743" s="3">
        <f>Fact_Sales_Orders[[#This Row],[Base_Revenue_USD]] - Fact_Sales_Orders[[#This Row],[Total_COGS_USD]] - Fact_Sales_Orders[[#This Row],[Total_Freight_USD]]</f>
        <v>283756.17840000009</v>
      </c>
      <c r="N743" s="6">
        <f>IFERROR(Fact_Sales_Orders[[#This Row],[Net_Profit_USD]] / Fact_Sales_Orders[[#This Row],[Base_Revenue_USD]], 0)</f>
        <v>0.20634920864856265</v>
      </c>
    </row>
    <row r="744" spans="1:14" x14ac:dyDescent="0.3">
      <c r="A744" t="s">
        <v>782</v>
      </c>
      <c r="B744" s="1">
        <v>45872</v>
      </c>
      <c r="C744" s="4" t="s">
        <v>16</v>
      </c>
      <c r="D744" t="s">
        <v>88</v>
      </c>
      <c r="E744" s="3">
        <v>420</v>
      </c>
      <c r="F744" s="3">
        <v>5382535.3600000003</v>
      </c>
      <c r="G744" s="3">
        <f>_xlfn.XLOOKUP(
D744,
Dim_Products_COGS[Product_ID],
Dim_Products_COGS[Base_COGS_EUR],
0
)</f>
        <v>3776</v>
      </c>
      <c r="H744" s="3">
        <f>Fact_Sales_Orders[[#This Row],[Unit_COGS_EUR]] * Fact_Sales_Orders[[#This Row],[Quantity_Sold]]</f>
        <v>1585920</v>
      </c>
      <c r="I744" s="3">
        <f>_xlfn.XLOOKUP(Fact_Sales_Orders[[#This Row],[Product_ID]], Dim_Supply_Chain[Product_ID], Dim_Supply_Chain[Base_Shipping_Cost_USD], 2500)</f>
        <v>2221</v>
      </c>
      <c r="J744" s="2">
        <f>_xlfn.XLOOKUP(Fact_Sales_Orders[[#This Row],[Clean_Order_Date]], Dim_FX_Rates[Date], Dim_FX_Rates[Baseline_Rate], 1.05, -1)</f>
        <v>1.4147000000000001</v>
      </c>
      <c r="K744" s="2">
        <f>Fact_Sales_Orders[[#This Row],[Total_Base_COGS_EUR]] * Fact_Sales_Orders[[#This Row],[Order_FX_Rate]]</f>
        <v>2243601.0240000002</v>
      </c>
      <c r="L744" s="3">
        <f>Fact_Sales_Orders[[#This Row],[Base_Shipping_USD]] * Fact_Sales_Orders[[#This Row],[Quantity_Sold]]</f>
        <v>932820</v>
      </c>
      <c r="M744" s="3">
        <f>Fact_Sales_Orders[[#This Row],[Base_Revenue_USD]] - Fact_Sales_Orders[[#This Row],[Total_COGS_USD]] - Fact_Sales_Orders[[#This Row],[Total_Freight_USD]]</f>
        <v>2206114.3360000001</v>
      </c>
      <c r="N744" s="6">
        <f>IFERROR(Fact_Sales_Orders[[#This Row],[Net_Profit_USD]] / Fact_Sales_Orders[[#This Row],[Base_Revenue_USD]], 0)</f>
        <v>0.40986527508850401</v>
      </c>
    </row>
    <row r="745" spans="1:14" x14ac:dyDescent="0.3">
      <c r="A745" t="s">
        <v>783</v>
      </c>
      <c r="B745" s="1">
        <v>45944</v>
      </c>
      <c r="C745" s="4" t="s">
        <v>16</v>
      </c>
      <c r="D745" t="s">
        <v>96</v>
      </c>
      <c r="E745" s="3">
        <v>30</v>
      </c>
      <c r="F745" s="3">
        <v>168534.28</v>
      </c>
      <c r="G745" s="3">
        <f>_xlfn.XLOOKUP(
D745,
Dim_Products_COGS[Product_ID],
Dim_Products_COGS[Base_COGS_EUR],
0
)</f>
        <v>2914</v>
      </c>
      <c r="H745" s="3">
        <f>Fact_Sales_Orders[[#This Row],[Unit_COGS_EUR]] * Fact_Sales_Orders[[#This Row],[Quantity_Sold]]</f>
        <v>87420</v>
      </c>
      <c r="I745" s="3">
        <f>_xlfn.XLOOKUP(Fact_Sales_Orders[[#This Row],[Product_ID]], Dim_Supply_Chain[Product_ID], Dim_Supply_Chain[Base_Shipping_Cost_USD], 2500)</f>
        <v>2109</v>
      </c>
      <c r="J745" s="2">
        <f>_xlfn.XLOOKUP(Fact_Sales_Orders[[#This Row],[Clean_Order_Date]], Dim_FX_Rates[Date], Dim_FX_Rates[Baseline_Rate], 1.05, -1)</f>
        <v>0.78239999999999998</v>
      </c>
      <c r="K745" s="2">
        <f>Fact_Sales_Orders[[#This Row],[Total_Base_COGS_EUR]] * Fact_Sales_Orders[[#This Row],[Order_FX_Rate]]</f>
        <v>68397.407999999996</v>
      </c>
      <c r="L745" s="3">
        <f>Fact_Sales_Orders[[#This Row],[Base_Shipping_USD]] * Fact_Sales_Orders[[#This Row],[Quantity_Sold]]</f>
        <v>63270</v>
      </c>
      <c r="M745" s="3">
        <f>Fact_Sales_Orders[[#This Row],[Base_Revenue_USD]] - Fact_Sales_Orders[[#This Row],[Total_COGS_USD]] - Fact_Sales_Orders[[#This Row],[Total_Freight_USD]]</f>
        <v>36866.872000000003</v>
      </c>
      <c r="N745" s="6">
        <f>IFERROR(Fact_Sales_Orders[[#This Row],[Net_Profit_USD]] / Fact_Sales_Orders[[#This Row],[Base_Revenue_USD]], 0)</f>
        <v>0.21874998961635581</v>
      </c>
    </row>
    <row r="746" spans="1:14" x14ac:dyDescent="0.3">
      <c r="A746" t="s">
        <v>784</v>
      </c>
      <c r="B746" s="1">
        <v>45747</v>
      </c>
      <c r="C746" s="4" t="s">
        <v>16</v>
      </c>
      <c r="D746" t="s">
        <v>8</v>
      </c>
      <c r="E746" s="3">
        <v>699</v>
      </c>
      <c r="F746" s="3">
        <v>2394214.29</v>
      </c>
      <c r="G746" s="3">
        <f>_xlfn.XLOOKUP(
D746,
Dim_Products_COGS[Product_ID],
Dim_Products_COGS[Base_COGS_EUR],
0
)</f>
        <v>739</v>
      </c>
      <c r="H746" s="3">
        <f>Fact_Sales_Orders[[#This Row],[Unit_COGS_EUR]] * Fact_Sales_Orders[[#This Row],[Quantity_Sold]]</f>
        <v>516561</v>
      </c>
      <c r="I746" s="3">
        <f>_xlfn.XLOOKUP(Fact_Sales_Orders[[#This Row],[Product_ID]], Dim_Supply_Chain[Product_ID], Dim_Supply_Chain[Base_Shipping_Cost_USD], 2500)</f>
        <v>2109</v>
      </c>
      <c r="J746" s="2">
        <f>_xlfn.XLOOKUP(Fact_Sales_Orders[[#This Row],[Clean_Order_Date]], Dim_FX_Rates[Date], Dim_FX_Rates[Baseline_Rate], 1.05, -1)</f>
        <v>1.2101999999999999</v>
      </c>
      <c r="K746" s="2">
        <f>Fact_Sales_Orders[[#This Row],[Total_Base_COGS_EUR]] * Fact_Sales_Orders[[#This Row],[Order_FX_Rate]]</f>
        <v>625142.12219999998</v>
      </c>
      <c r="L746" s="3">
        <f>Fact_Sales_Orders[[#This Row],[Base_Shipping_USD]] * Fact_Sales_Orders[[#This Row],[Quantity_Sold]]</f>
        <v>1474191</v>
      </c>
      <c r="M746" s="3">
        <f>Fact_Sales_Orders[[#This Row],[Base_Revenue_USD]] - Fact_Sales_Orders[[#This Row],[Total_COGS_USD]] - Fact_Sales_Orders[[#This Row],[Total_Freight_USD]]</f>
        <v>294881.16779999994</v>
      </c>
      <c r="N746" s="6">
        <f>IFERROR(Fact_Sales_Orders[[#This Row],[Net_Profit_USD]] / Fact_Sales_Orders[[#This Row],[Base_Revenue_USD]], 0)</f>
        <v>0.12316406640443196</v>
      </c>
    </row>
    <row r="747" spans="1:14" x14ac:dyDescent="0.3">
      <c r="A747" t="s">
        <v>785</v>
      </c>
      <c r="B747" s="1">
        <v>46102</v>
      </c>
      <c r="C747" s="4" t="s">
        <v>16</v>
      </c>
      <c r="D747" t="s">
        <v>54</v>
      </c>
      <c r="E747" s="3">
        <v>656</v>
      </c>
      <c r="F747" s="3">
        <v>5702893.4699999997</v>
      </c>
      <c r="G747" s="3">
        <f>_xlfn.XLOOKUP(
D747,
Dim_Products_COGS[Product_ID],
Dim_Products_COGS[Base_COGS_EUR],
0
)</f>
        <v>2513</v>
      </c>
      <c r="H747" s="3">
        <f>Fact_Sales_Orders[[#This Row],[Unit_COGS_EUR]] * Fact_Sales_Orders[[#This Row],[Quantity_Sold]]</f>
        <v>1648528</v>
      </c>
      <c r="I747" s="3">
        <f>_xlfn.XLOOKUP(Fact_Sales_Orders[[#This Row],[Product_ID]], Dim_Supply_Chain[Product_ID], Dim_Supply_Chain[Base_Shipping_Cost_USD], 2500)</f>
        <v>2109</v>
      </c>
      <c r="J747" s="2">
        <f>_xlfn.XLOOKUP(Fact_Sales_Orders[[#This Row],[Clean_Order_Date]], Dim_FX_Rates[Date], Dim_FX_Rates[Baseline_Rate], 1.05, -1)</f>
        <v>0.73229999999999995</v>
      </c>
      <c r="K747" s="2">
        <f>Fact_Sales_Orders[[#This Row],[Total_Base_COGS_EUR]] * Fact_Sales_Orders[[#This Row],[Order_FX_Rate]]</f>
        <v>1207217.0544</v>
      </c>
      <c r="L747" s="3">
        <f>Fact_Sales_Orders[[#This Row],[Base_Shipping_USD]] * Fact_Sales_Orders[[#This Row],[Quantity_Sold]]</f>
        <v>1383504</v>
      </c>
      <c r="M747" s="3">
        <f>Fact_Sales_Orders[[#This Row],[Base_Revenue_USD]] - Fact_Sales_Orders[[#This Row],[Total_COGS_USD]] - Fact_Sales_Orders[[#This Row],[Total_Freight_USD]]</f>
        <v>3112172.4155999999</v>
      </c>
      <c r="N747" s="6">
        <f>IFERROR(Fact_Sales_Orders[[#This Row],[Net_Profit_USD]] / Fact_Sales_Orders[[#This Row],[Base_Revenue_USD]], 0)</f>
        <v>0.54571813974284178</v>
      </c>
    </row>
    <row r="748" spans="1:14" x14ac:dyDescent="0.3">
      <c r="A748" t="s">
        <v>786</v>
      </c>
      <c r="B748" s="1">
        <v>46235</v>
      </c>
      <c r="C748" s="4" t="s">
        <v>16</v>
      </c>
      <c r="D748" t="s">
        <v>21</v>
      </c>
      <c r="E748" s="3">
        <v>727</v>
      </c>
      <c r="F748" s="3">
        <v>3065047.49</v>
      </c>
      <c r="G748" s="3">
        <f>_xlfn.XLOOKUP(
D748,
Dim_Products_COGS[Product_ID],
Dim_Products_COGS[Base_COGS_EUR],
0
)</f>
        <v>545</v>
      </c>
      <c r="H748" s="3">
        <f>Fact_Sales_Orders[[#This Row],[Unit_COGS_EUR]] * Fact_Sales_Orders[[#This Row],[Quantity_Sold]]</f>
        <v>396215</v>
      </c>
      <c r="I748" s="3">
        <f>_xlfn.XLOOKUP(Fact_Sales_Orders[[#This Row],[Product_ID]], Dim_Supply_Chain[Product_ID], Dim_Supply_Chain[Base_Shipping_Cost_USD], 2500)</f>
        <v>2109</v>
      </c>
      <c r="J748" s="2">
        <f>_xlfn.XLOOKUP(Fact_Sales_Orders[[#This Row],[Clean_Order_Date]], Dim_FX_Rates[Date], Dim_FX_Rates[Baseline_Rate], 1.05, -1)</f>
        <v>1.3221000000000001</v>
      </c>
      <c r="K748" s="2">
        <f>Fact_Sales_Orders[[#This Row],[Total_Base_COGS_EUR]] * Fact_Sales_Orders[[#This Row],[Order_FX_Rate]]</f>
        <v>523835.85150000005</v>
      </c>
      <c r="L748" s="3">
        <f>Fact_Sales_Orders[[#This Row],[Base_Shipping_USD]] * Fact_Sales_Orders[[#This Row],[Quantity_Sold]]</f>
        <v>1533243</v>
      </c>
      <c r="M748" s="3">
        <f>Fact_Sales_Orders[[#This Row],[Base_Revenue_USD]] - Fact_Sales_Orders[[#This Row],[Total_COGS_USD]] - Fact_Sales_Orders[[#This Row],[Total_Freight_USD]]</f>
        <v>1007968.6385000004</v>
      </c>
      <c r="N748" s="6">
        <f>IFERROR(Fact_Sales_Orders[[#This Row],[Net_Profit_USD]] / Fact_Sales_Orders[[#This Row],[Base_Revenue_USD]], 0)</f>
        <v>0.32885906067967652</v>
      </c>
    </row>
    <row r="749" spans="1:14" x14ac:dyDescent="0.3">
      <c r="A749" t="s">
        <v>787</v>
      </c>
      <c r="B749" s="1">
        <v>45925</v>
      </c>
      <c r="C749" s="4" t="s">
        <v>16</v>
      </c>
      <c r="D749" t="s">
        <v>40</v>
      </c>
      <c r="E749" s="3">
        <v>490</v>
      </c>
      <c r="F749" s="3">
        <v>3465534.11</v>
      </c>
      <c r="G749" s="3">
        <f>_xlfn.XLOOKUP(
D749,
Dim_Products_COGS[Product_ID],
Dim_Products_COGS[Base_COGS_EUR],
0
)</f>
        <v>3908</v>
      </c>
      <c r="H749" s="3">
        <f>Fact_Sales_Orders[[#This Row],[Unit_COGS_EUR]] * Fact_Sales_Orders[[#This Row],[Quantity_Sold]]</f>
        <v>1914920</v>
      </c>
      <c r="I749" s="3">
        <f>_xlfn.XLOOKUP(Fact_Sales_Orders[[#This Row],[Product_ID]], Dim_Supply_Chain[Product_ID], Dim_Supply_Chain[Base_Shipping_Cost_USD], 2500)</f>
        <v>2109</v>
      </c>
      <c r="J749" s="2">
        <f>_xlfn.XLOOKUP(Fact_Sales_Orders[[#This Row],[Clean_Order_Date]], Dim_FX_Rates[Date], Dim_FX_Rates[Baseline_Rate], 1.05, -1)</f>
        <v>0.72589999999999999</v>
      </c>
      <c r="K749" s="2">
        <f>Fact_Sales_Orders[[#This Row],[Total_Base_COGS_EUR]] * Fact_Sales_Orders[[#This Row],[Order_FX_Rate]]</f>
        <v>1390040.4280000001</v>
      </c>
      <c r="L749" s="3">
        <f>Fact_Sales_Orders[[#This Row],[Base_Shipping_USD]] * Fact_Sales_Orders[[#This Row],[Quantity_Sold]]</f>
        <v>1033410</v>
      </c>
      <c r="M749" s="3">
        <f>Fact_Sales_Orders[[#This Row],[Base_Revenue_USD]] - Fact_Sales_Orders[[#This Row],[Total_COGS_USD]] - Fact_Sales_Orders[[#This Row],[Total_Freight_USD]]</f>
        <v>1042083.6819999998</v>
      </c>
      <c r="N749" s="6">
        <f>IFERROR(Fact_Sales_Orders[[#This Row],[Net_Profit_USD]] / Fact_Sales_Orders[[#This Row],[Base_Revenue_USD]], 0)</f>
        <v>0.30069930028765463</v>
      </c>
    </row>
    <row r="750" spans="1:14" x14ac:dyDescent="0.3">
      <c r="A750" t="s">
        <v>788</v>
      </c>
      <c r="B750" s="1">
        <v>46142</v>
      </c>
      <c r="C750" s="4" t="s">
        <v>16</v>
      </c>
      <c r="D750" t="s">
        <v>109</v>
      </c>
      <c r="E750" s="3">
        <v>794</v>
      </c>
      <c r="F750" s="3">
        <v>5421250.3099999996</v>
      </c>
      <c r="G750" s="3">
        <f>_xlfn.XLOOKUP(
D750,
Dim_Products_COGS[Product_ID],
Dim_Products_COGS[Base_COGS_EUR],
0
)</f>
        <v>3051</v>
      </c>
      <c r="H750" s="3">
        <f>Fact_Sales_Orders[[#This Row],[Unit_COGS_EUR]] * Fact_Sales_Orders[[#This Row],[Quantity_Sold]]</f>
        <v>2422494</v>
      </c>
      <c r="I750" s="3">
        <f>_xlfn.XLOOKUP(Fact_Sales_Orders[[#This Row],[Product_ID]], Dim_Supply_Chain[Product_ID], Dim_Supply_Chain[Base_Shipping_Cost_USD], 2500)</f>
        <v>4042</v>
      </c>
      <c r="J750" s="2">
        <f>_xlfn.XLOOKUP(Fact_Sales_Orders[[#This Row],[Clean_Order_Date]], Dim_FX_Rates[Date], Dim_FX_Rates[Baseline_Rate], 1.05, -1)</f>
        <v>0.89590000000000003</v>
      </c>
      <c r="K750" s="2">
        <f>Fact_Sales_Orders[[#This Row],[Total_Base_COGS_EUR]] * Fact_Sales_Orders[[#This Row],[Order_FX_Rate]]</f>
        <v>2170312.3746000002</v>
      </c>
      <c r="L750" s="3">
        <f>Fact_Sales_Orders[[#This Row],[Base_Shipping_USD]] * Fact_Sales_Orders[[#This Row],[Quantity_Sold]]</f>
        <v>3209348</v>
      </c>
      <c r="M750" s="3">
        <f>Fact_Sales_Orders[[#This Row],[Base_Revenue_USD]] - Fact_Sales_Orders[[#This Row],[Total_COGS_USD]] - Fact_Sales_Orders[[#This Row],[Total_Freight_USD]]</f>
        <v>41589.935399999376</v>
      </c>
      <c r="N750" s="6">
        <f>IFERROR(Fact_Sales_Orders[[#This Row],[Net_Profit_USD]] / Fact_Sales_Orders[[#This Row],[Base_Revenue_USD]], 0)</f>
        <v>7.6716500847199172E-3</v>
      </c>
    </row>
    <row r="751" spans="1:14" x14ac:dyDescent="0.3">
      <c r="A751" t="s">
        <v>789</v>
      </c>
      <c r="B751" s="1">
        <v>45797</v>
      </c>
      <c r="C751" s="4" t="s">
        <v>16</v>
      </c>
      <c r="D751" t="s">
        <v>54</v>
      </c>
      <c r="E751" s="3">
        <v>202</v>
      </c>
      <c r="F751" s="3">
        <v>2166376.31</v>
      </c>
      <c r="G751" s="3">
        <f>_xlfn.XLOOKUP(
D751,
Dim_Products_COGS[Product_ID],
Dim_Products_COGS[Base_COGS_EUR],
0
)</f>
        <v>2513</v>
      </c>
      <c r="H751" s="3">
        <f>Fact_Sales_Orders[[#This Row],[Unit_COGS_EUR]] * Fact_Sales_Orders[[#This Row],[Quantity_Sold]]</f>
        <v>507626</v>
      </c>
      <c r="I751" s="3">
        <f>_xlfn.XLOOKUP(Fact_Sales_Orders[[#This Row],[Product_ID]], Dim_Supply_Chain[Product_ID], Dim_Supply_Chain[Base_Shipping_Cost_USD], 2500)</f>
        <v>2109</v>
      </c>
      <c r="J751" s="2">
        <f>_xlfn.XLOOKUP(Fact_Sales_Orders[[#This Row],[Clean_Order_Date]], Dim_FX_Rates[Date], Dim_FX_Rates[Baseline_Rate], 1.05, -1)</f>
        <v>1.0698000000000001</v>
      </c>
      <c r="K751" s="2">
        <f>Fact_Sales_Orders[[#This Row],[Total_Base_COGS_EUR]] * Fact_Sales_Orders[[#This Row],[Order_FX_Rate]]</f>
        <v>543058.29480000003</v>
      </c>
      <c r="L751" s="3">
        <f>Fact_Sales_Orders[[#This Row],[Base_Shipping_USD]] * Fact_Sales_Orders[[#This Row],[Quantity_Sold]]</f>
        <v>426018</v>
      </c>
      <c r="M751" s="3">
        <f>Fact_Sales_Orders[[#This Row],[Base_Revenue_USD]] - Fact_Sales_Orders[[#This Row],[Total_COGS_USD]] - Fact_Sales_Orders[[#This Row],[Total_Freight_USD]]</f>
        <v>1197300.0152</v>
      </c>
      <c r="N751" s="6">
        <f>IFERROR(Fact_Sales_Orders[[#This Row],[Net_Profit_USD]] / Fact_Sales_Orders[[#This Row],[Base_Revenue_USD]], 0)</f>
        <v>0.55267407129281243</v>
      </c>
    </row>
    <row r="752" spans="1:14" x14ac:dyDescent="0.3">
      <c r="A752" t="s">
        <v>790</v>
      </c>
      <c r="B752" s="1">
        <v>46060</v>
      </c>
      <c r="C752" s="4" t="s">
        <v>16</v>
      </c>
      <c r="D752" t="s">
        <v>51</v>
      </c>
      <c r="E752" s="3">
        <v>723</v>
      </c>
      <c r="F752" s="3">
        <v>6971466.7000000002</v>
      </c>
      <c r="G752" s="3">
        <f>_xlfn.XLOOKUP(
D752,
Dim_Products_COGS[Product_ID],
Dim_Products_COGS[Base_COGS_EUR],
0
)</f>
        <v>4717</v>
      </c>
      <c r="H752" s="3">
        <f>Fact_Sales_Orders[[#This Row],[Unit_COGS_EUR]] * Fact_Sales_Orders[[#This Row],[Quantity_Sold]]</f>
        <v>3410391</v>
      </c>
      <c r="I752" s="3">
        <f>_xlfn.XLOOKUP(Fact_Sales_Orders[[#This Row],[Product_ID]], Dim_Supply_Chain[Product_ID], Dim_Supply_Chain[Base_Shipping_Cost_USD], 2500)</f>
        <v>1088</v>
      </c>
      <c r="J752" s="2">
        <f>_xlfn.XLOOKUP(Fact_Sales_Orders[[#This Row],[Clean_Order_Date]], Dim_FX_Rates[Date], Dim_FX_Rates[Baseline_Rate], 1.05, -1)</f>
        <v>0.70779999999999998</v>
      </c>
      <c r="K752" s="2">
        <f>Fact_Sales_Orders[[#This Row],[Total_Base_COGS_EUR]] * Fact_Sales_Orders[[#This Row],[Order_FX_Rate]]</f>
        <v>2413874.7497999999</v>
      </c>
      <c r="L752" s="3">
        <f>Fact_Sales_Orders[[#This Row],[Base_Shipping_USD]] * Fact_Sales_Orders[[#This Row],[Quantity_Sold]]</f>
        <v>786624</v>
      </c>
      <c r="M752" s="3">
        <f>Fact_Sales_Orders[[#This Row],[Base_Revenue_USD]] - Fact_Sales_Orders[[#This Row],[Total_COGS_USD]] - Fact_Sales_Orders[[#This Row],[Total_Freight_USD]]</f>
        <v>3770967.9502000008</v>
      </c>
      <c r="N752" s="6">
        <f>IFERROR(Fact_Sales_Orders[[#This Row],[Net_Profit_USD]] / Fact_Sales_Orders[[#This Row],[Base_Revenue_USD]], 0)</f>
        <v>0.5409145754364717</v>
      </c>
    </row>
    <row r="753" spans="1:14" x14ac:dyDescent="0.3">
      <c r="A753" t="s">
        <v>791</v>
      </c>
      <c r="B753" s="1">
        <v>45870</v>
      </c>
      <c r="C753" s="4" t="s">
        <v>16</v>
      </c>
      <c r="D753" t="s">
        <v>35</v>
      </c>
      <c r="E753" s="3">
        <v>132</v>
      </c>
      <c r="F753" s="3">
        <v>732751.99</v>
      </c>
      <c r="G753" s="3">
        <f>_xlfn.XLOOKUP(
D753,
Dim_Products_COGS[Product_ID],
Dim_Products_COGS[Base_COGS_EUR],
0
)</f>
        <v>1530</v>
      </c>
      <c r="H753" s="3">
        <f>Fact_Sales_Orders[[#This Row],[Unit_COGS_EUR]] * Fact_Sales_Orders[[#This Row],[Quantity_Sold]]</f>
        <v>201960</v>
      </c>
      <c r="I753" s="3">
        <f>_xlfn.XLOOKUP(Fact_Sales_Orders[[#This Row],[Product_ID]], Dim_Supply_Chain[Product_ID], Dim_Supply_Chain[Base_Shipping_Cost_USD], 2500)</f>
        <v>2109</v>
      </c>
      <c r="J753" s="2">
        <f>_xlfn.XLOOKUP(Fact_Sales_Orders[[#This Row],[Clean_Order_Date]], Dim_FX_Rates[Date], Dim_FX_Rates[Baseline_Rate], 1.05, -1)</f>
        <v>0.91790000000000005</v>
      </c>
      <c r="K753" s="2">
        <f>Fact_Sales_Orders[[#This Row],[Total_Base_COGS_EUR]] * Fact_Sales_Orders[[#This Row],[Order_FX_Rate]]</f>
        <v>185379.084</v>
      </c>
      <c r="L753" s="3">
        <f>Fact_Sales_Orders[[#This Row],[Base_Shipping_USD]] * Fact_Sales_Orders[[#This Row],[Quantity_Sold]]</f>
        <v>278388</v>
      </c>
      <c r="M753" s="3">
        <f>Fact_Sales_Orders[[#This Row],[Base_Revenue_USD]] - Fact_Sales_Orders[[#This Row],[Total_COGS_USD]] - Fact_Sales_Orders[[#This Row],[Total_Freight_USD]]</f>
        <v>268984.90599999996</v>
      </c>
      <c r="N753" s="6">
        <f>IFERROR(Fact_Sales_Orders[[#This Row],[Net_Profit_USD]] / Fact_Sales_Orders[[#This Row],[Base_Revenue_USD]], 0)</f>
        <v>0.36708860524554832</v>
      </c>
    </row>
    <row r="754" spans="1:14" x14ac:dyDescent="0.3">
      <c r="A754" t="s">
        <v>792</v>
      </c>
      <c r="B754" s="1">
        <v>45688</v>
      </c>
      <c r="C754" s="4" t="s">
        <v>16</v>
      </c>
      <c r="D754" t="s">
        <v>114</v>
      </c>
      <c r="E754" s="3">
        <v>167</v>
      </c>
      <c r="F754" s="3">
        <v>1595371.61</v>
      </c>
      <c r="G754" s="3">
        <f>_xlfn.XLOOKUP(
D754,
Dim_Products_COGS[Product_ID],
Dim_Products_COGS[Base_COGS_EUR],
0
)</f>
        <v>4420</v>
      </c>
      <c r="H754" s="3">
        <f>Fact_Sales_Orders[[#This Row],[Unit_COGS_EUR]] * Fact_Sales_Orders[[#This Row],[Quantity_Sold]]</f>
        <v>738140</v>
      </c>
      <c r="I754" s="3">
        <f>_xlfn.XLOOKUP(Fact_Sales_Orders[[#This Row],[Product_ID]], Dim_Supply_Chain[Product_ID], Dim_Supply_Chain[Base_Shipping_Cost_USD], 2500)</f>
        <v>2109</v>
      </c>
      <c r="J754" s="2">
        <f>_xlfn.XLOOKUP(Fact_Sales_Orders[[#This Row],[Clean_Order_Date]], Dim_FX_Rates[Date], Dim_FX_Rates[Baseline_Rate], 1.05, -1)</f>
        <v>1.2382</v>
      </c>
      <c r="K754" s="2">
        <f>Fact_Sales_Orders[[#This Row],[Total_Base_COGS_EUR]] * Fact_Sales_Orders[[#This Row],[Order_FX_Rate]]</f>
        <v>913964.94799999997</v>
      </c>
      <c r="L754" s="3">
        <f>Fact_Sales_Orders[[#This Row],[Base_Shipping_USD]] * Fact_Sales_Orders[[#This Row],[Quantity_Sold]]</f>
        <v>352203</v>
      </c>
      <c r="M754" s="3">
        <f>Fact_Sales_Orders[[#This Row],[Base_Revenue_USD]] - Fact_Sales_Orders[[#This Row],[Total_COGS_USD]] - Fact_Sales_Orders[[#This Row],[Total_Freight_USD]]</f>
        <v>329203.66200000013</v>
      </c>
      <c r="N754" s="6">
        <f>IFERROR(Fact_Sales_Orders[[#This Row],[Net_Profit_USD]] / Fact_Sales_Orders[[#This Row],[Base_Revenue_USD]], 0)</f>
        <v>0.20634920412053723</v>
      </c>
    </row>
    <row r="755" spans="1:14" x14ac:dyDescent="0.3">
      <c r="A755" t="s">
        <v>793</v>
      </c>
      <c r="B755" s="1">
        <v>46032</v>
      </c>
      <c r="C755" s="4" t="s">
        <v>16</v>
      </c>
      <c r="D755" t="s">
        <v>88</v>
      </c>
      <c r="E755" s="3">
        <v>861</v>
      </c>
      <c r="F755" s="3">
        <v>7716919.7599999998</v>
      </c>
      <c r="G755" s="3">
        <f>_xlfn.XLOOKUP(
D755,
Dim_Products_COGS[Product_ID],
Dim_Products_COGS[Base_COGS_EUR],
0
)</f>
        <v>3776</v>
      </c>
      <c r="H755" s="3">
        <f>Fact_Sales_Orders[[#This Row],[Unit_COGS_EUR]] * Fact_Sales_Orders[[#This Row],[Quantity_Sold]]</f>
        <v>3251136</v>
      </c>
      <c r="I755" s="3">
        <f>_xlfn.XLOOKUP(Fact_Sales_Orders[[#This Row],[Product_ID]], Dim_Supply_Chain[Product_ID], Dim_Supply_Chain[Base_Shipping_Cost_USD], 2500)</f>
        <v>2221</v>
      </c>
      <c r="J755" s="2">
        <f>_xlfn.XLOOKUP(Fact_Sales_Orders[[#This Row],[Clean_Order_Date]], Dim_FX_Rates[Date], Dim_FX_Rates[Baseline_Rate], 1.05, -1)</f>
        <v>1.1997</v>
      </c>
      <c r="K755" s="2">
        <f>Fact_Sales_Orders[[#This Row],[Total_Base_COGS_EUR]] * Fact_Sales_Orders[[#This Row],[Order_FX_Rate]]</f>
        <v>3900387.8591999998</v>
      </c>
      <c r="L755" s="3">
        <f>Fact_Sales_Orders[[#This Row],[Base_Shipping_USD]] * Fact_Sales_Orders[[#This Row],[Quantity_Sold]]</f>
        <v>1912281</v>
      </c>
      <c r="M755" s="3">
        <f>Fact_Sales_Orders[[#This Row],[Base_Revenue_USD]] - Fact_Sales_Orders[[#This Row],[Total_COGS_USD]] - Fact_Sales_Orders[[#This Row],[Total_Freight_USD]]</f>
        <v>1904250.9007999999</v>
      </c>
      <c r="N755" s="6">
        <f>IFERROR(Fact_Sales_Orders[[#This Row],[Net_Profit_USD]] / Fact_Sales_Orders[[#This Row],[Base_Revenue_USD]], 0)</f>
        <v>0.2467630816469705</v>
      </c>
    </row>
    <row r="756" spans="1:14" x14ac:dyDescent="0.3">
      <c r="A756" t="s">
        <v>794</v>
      </c>
      <c r="B756" s="1">
        <v>45736</v>
      </c>
      <c r="C756" s="4" t="s">
        <v>16</v>
      </c>
      <c r="D756" t="s">
        <v>8</v>
      </c>
      <c r="E756" s="3">
        <v>429</v>
      </c>
      <c r="F756" s="3">
        <v>1480258.7</v>
      </c>
      <c r="G756" s="3">
        <f>_xlfn.XLOOKUP(
D756,
Dim_Products_COGS[Product_ID],
Dim_Products_COGS[Base_COGS_EUR],
0
)</f>
        <v>739</v>
      </c>
      <c r="H756" s="3">
        <f>Fact_Sales_Orders[[#This Row],[Unit_COGS_EUR]] * Fact_Sales_Orders[[#This Row],[Quantity_Sold]]</f>
        <v>317031</v>
      </c>
      <c r="I756" s="3">
        <f>_xlfn.XLOOKUP(Fact_Sales_Orders[[#This Row],[Product_ID]], Dim_Supply_Chain[Product_ID], Dim_Supply_Chain[Base_Shipping_Cost_USD], 2500)</f>
        <v>2109</v>
      </c>
      <c r="J756" s="2">
        <f>_xlfn.XLOOKUP(Fact_Sales_Orders[[#This Row],[Clean_Order_Date]], Dim_FX_Rates[Date], Dim_FX_Rates[Baseline_Rate], 1.05, -1)</f>
        <v>0.79710000000000003</v>
      </c>
      <c r="K756" s="2">
        <f>Fact_Sales_Orders[[#This Row],[Total_Base_COGS_EUR]] * Fact_Sales_Orders[[#This Row],[Order_FX_Rate]]</f>
        <v>252705.41010000001</v>
      </c>
      <c r="L756" s="3">
        <f>Fact_Sales_Orders[[#This Row],[Base_Shipping_USD]] * Fact_Sales_Orders[[#This Row],[Quantity_Sold]]</f>
        <v>904761</v>
      </c>
      <c r="M756" s="3">
        <f>Fact_Sales_Orders[[#This Row],[Base_Revenue_USD]] - Fact_Sales_Orders[[#This Row],[Total_COGS_USD]] - Fact_Sales_Orders[[#This Row],[Total_Freight_USD]]</f>
        <v>322792.28989999997</v>
      </c>
      <c r="N756" s="6">
        <f>IFERROR(Fact_Sales_Orders[[#This Row],[Net_Profit_USD]] / Fact_Sales_Orders[[#This Row],[Base_Revenue_USD]], 0)</f>
        <v>0.21806478144664848</v>
      </c>
    </row>
    <row r="757" spans="1:14" x14ac:dyDescent="0.3">
      <c r="A757" t="s">
        <v>795</v>
      </c>
      <c r="B757" s="1">
        <v>45863</v>
      </c>
      <c r="C757" s="4" t="s">
        <v>16</v>
      </c>
      <c r="D757" t="s">
        <v>86</v>
      </c>
      <c r="E757" s="3">
        <v>171</v>
      </c>
      <c r="F757" s="3">
        <v>1894491.13</v>
      </c>
      <c r="G757" s="3">
        <f>_xlfn.XLOOKUP(
D757,
Dim_Products_COGS[Product_ID],
Dim_Products_COGS[Base_COGS_EUR],
0
)</f>
        <v>4978</v>
      </c>
      <c r="H757" s="3">
        <f>Fact_Sales_Orders[[#This Row],[Unit_COGS_EUR]] * Fact_Sales_Orders[[#This Row],[Quantity_Sold]]</f>
        <v>851238</v>
      </c>
      <c r="I757" s="3">
        <f>_xlfn.XLOOKUP(Fact_Sales_Orders[[#This Row],[Product_ID]], Dim_Supply_Chain[Product_ID], Dim_Supply_Chain[Base_Shipping_Cost_USD], 2500)</f>
        <v>2640</v>
      </c>
      <c r="J757" s="2">
        <f>_xlfn.XLOOKUP(Fact_Sales_Orders[[#This Row],[Clean_Order_Date]], Dim_FX_Rates[Date], Dim_FX_Rates[Baseline_Rate], 1.05, -1)</f>
        <v>1.1007</v>
      </c>
      <c r="K757" s="2">
        <f>Fact_Sales_Orders[[#This Row],[Total_Base_COGS_EUR]] * Fact_Sales_Orders[[#This Row],[Order_FX_Rate]]</f>
        <v>936957.6666</v>
      </c>
      <c r="L757" s="3">
        <f>Fact_Sales_Orders[[#This Row],[Base_Shipping_USD]] * Fact_Sales_Orders[[#This Row],[Quantity_Sold]]</f>
        <v>451440</v>
      </c>
      <c r="M757" s="3">
        <f>Fact_Sales_Orders[[#This Row],[Base_Revenue_USD]] - Fact_Sales_Orders[[#This Row],[Total_COGS_USD]] - Fact_Sales_Orders[[#This Row],[Total_Freight_USD]]</f>
        <v>506093.46339999989</v>
      </c>
      <c r="N757" s="6">
        <f>IFERROR(Fact_Sales_Orders[[#This Row],[Net_Profit_USD]] / Fact_Sales_Orders[[#This Row],[Base_Revenue_USD]], 0)</f>
        <v>0.26713952648593287</v>
      </c>
    </row>
    <row r="758" spans="1:14" x14ac:dyDescent="0.3">
      <c r="A758" t="s">
        <v>796</v>
      </c>
      <c r="B758" s="1">
        <v>45884</v>
      </c>
      <c r="C758" s="4" t="s">
        <v>16</v>
      </c>
      <c r="D758" t="s">
        <v>14</v>
      </c>
      <c r="E758" s="3">
        <v>342</v>
      </c>
      <c r="F758" s="3">
        <v>2946759.91</v>
      </c>
      <c r="G758" s="3">
        <f>_xlfn.XLOOKUP(
D758,
Dim_Products_COGS[Product_ID],
Dim_Products_COGS[Base_COGS_EUR],
0
)</f>
        <v>2401</v>
      </c>
      <c r="H758" s="3">
        <f>Fact_Sales_Orders[[#This Row],[Unit_COGS_EUR]] * Fact_Sales_Orders[[#This Row],[Quantity_Sold]]</f>
        <v>821142</v>
      </c>
      <c r="I758" s="3">
        <f>_xlfn.XLOOKUP(Fact_Sales_Orders[[#This Row],[Product_ID]], Dim_Supply_Chain[Product_ID], Dim_Supply_Chain[Base_Shipping_Cost_USD], 2500)</f>
        <v>2109</v>
      </c>
      <c r="J758" s="2">
        <f>_xlfn.XLOOKUP(Fact_Sales_Orders[[#This Row],[Clean_Order_Date]], Dim_FX_Rates[Date], Dim_FX_Rates[Baseline_Rate], 1.05, -1)</f>
        <v>1.1606000000000001</v>
      </c>
      <c r="K758" s="2">
        <f>Fact_Sales_Orders[[#This Row],[Total_Base_COGS_EUR]] * Fact_Sales_Orders[[#This Row],[Order_FX_Rate]]</f>
        <v>953017.40520000004</v>
      </c>
      <c r="L758" s="3">
        <f>Fact_Sales_Orders[[#This Row],[Base_Shipping_USD]] * Fact_Sales_Orders[[#This Row],[Quantity_Sold]]</f>
        <v>721278</v>
      </c>
      <c r="M758" s="3">
        <f>Fact_Sales_Orders[[#This Row],[Base_Revenue_USD]] - Fact_Sales_Orders[[#This Row],[Total_COGS_USD]] - Fact_Sales_Orders[[#This Row],[Total_Freight_USD]]</f>
        <v>1272464.5048000002</v>
      </c>
      <c r="N758" s="6">
        <f>IFERROR(Fact_Sales_Orders[[#This Row],[Net_Profit_USD]] / Fact_Sales_Orders[[#This Row],[Base_Revenue_USD]], 0)</f>
        <v>0.43181818121042653</v>
      </c>
    </row>
    <row r="759" spans="1:14" x14ac:dyDescent="0.3">
      <c r="A759" t="s">
        <v>797</v>
      </c>
      <c r="B759" s="1">
        <v>46049</v>
      </c>
      <c r="C759" s="4" t="s">
        <v>16</v>
      </c>
      <c r="D759" t="s">
        <v>31</v>
      </c>
      <c r="E759" s="3">
        <v>256</v>
      </c>
      <c r="F759" s="3">
        <v>1353556.77</v>
      </c>
      <c r="G759" s="3">
        <f>_xlfn.XLOOKUP(
D759,
Dim_Products_COGS[Product_ID],
Dim_Products_COGS[Base_COGS_EUR],
0
)</f>
        <v>1536</v>
      </c>
      <c r="H759" s="3">
        <f>Fact_Sales_Orders[[#This Row],[Unit_COGS_EUR]] * Fact_Sales_Orders[[#This Row],[Quantity_Sold]]</f>
        <v>393216</v>
      </c>
      <c r="I759" s="3">
        <f>_xlfn.XLOOKUP(Fact_Sales_Orders[[#This Row],[Product_ID]], Dim_Supply_Chain[Product_ID], Dim_Supply_Chain[Base_Shipping_Cost_USD], 2500)</f>
        <v>2109</v>
      </c>
      <c r="J759" s="2">
        <f>_xlfn.XLOOKUP(Fact_Sales_Orders[[#This Row],[Clean_Order_Date]], Dim_FX_Rates[Date], Dim_FX_Rates[Baseline_Rate], 1.05, -1)</f>
        <v>0.72589999999999999</v>
      </c>
      <c r="K759" s="2">
        <f>Fact_Sales_Orders[[#This Row],[Total_Base_COGS_EUR]] * Fact_Sales_Orders[[#This Row],[Order_FX_Rate]]</f>
        <v>285435.49439999997</v>
      </c>
      <c r="L759" s="3">
        <f>Fact_Sales_Orders[[#This Row],[Base_Shipping_USD]] * Fact_Sales_Orders[[#This Row],[Quantity_Sold]]</f>
        <v>539904</v>
      </c>
      <c r="M759" s="3">
        <f>Fact_Sales_Orders[[#This Row],[Base_Revenue_USD]] - Fact_Sales_Orders[[#This Row],[Total_COGS_USD]] - Fact_Sales_Orders[[#This Row],[Total_Freight_USD]]</f>
        <v>528217.27560000005</v>
      </c>
      <c r="N759" s="6">
        <f>IFERROR(Fact_Sales_Orders[[#This Row],[Net_Profit_USD]] / Fact_Sales_Orders[[#This Row],[Base_Revenue_USD]], 0)</f>
        <v>0.39024390207142923</v>
      </c>
    </row>
    <row r="760" spans="1:14" x14ac:dyDescent="0.3">
      <c r="A760" t="s">
        <v>798</v>
      </c>
      <c r="B760" s="1">
        <v>45850</v>
      </c>
      <c r="C760" s="4" t="s">
        <v>16</v>
      </c>
      <c r="D760" t="s">
        <v>96</v>
      </c>
      <c r="E760" s="3">
        <v>994</v>
      </c>
      <c r="F760" s="3">
        <v>6681937.0599999996</v>
      </c>
      <c r="G760" s="3">
        <f>_xlfn.XLOOKUP(
D760,
Dim_Products_COGS[Product_ID],
Dim_Products_COGS[Base_COGS_EUR],
0
)</f>
        <v>2914</v>
      </c>
      <c r="H760" s="3">
        <f>Fact_Sales_Orders[[#This Row],[Unit_COGS_EUR]] * Fact_Sales_Orders[[#This Row],[Quantity_Sold]]</f>
        <v>2896516</v>
      </c>
      <c r="I760" s="3">
        <f>_xlfn.XLOOKUP(Fact_Sales_Orders[[#This Row],[Product_ID]], Dim_Supply_Chain[Product_ID], Dim_Supply_Chain[Base_Shipping_Cost_USD], 2500)</f>
        <v>2109</v>
      </c>
      <c r="J760" s="2">
        <f>_xlfn.XLOOKUP(Fact_Sales_Orders[[#This Row],[Clean_Order_Date]], Dim_FX_Rates[Date], Dim_FX_Rates[Baseline_Rate], 1.05, -1)</f>
        <v>0.64939999999999998</v>
      </c>
      <c r="K760" s="2">
        <f>Fact_Sales_Orders[[#This Row],[Total_Base_COGS_EUR]] * Fact_Sales_Orders[[#This Row],[Order_FX_Rate]]</f>
        <v>1880997.4904</v>
      </c>
      <c r="L760" s="3">
        <f>Fact_Sales_Orders[[#This Row],[Base_Shipping_USD]] * Fact_Sales_Orders[[#This Row],[Quantity_Sold]]</f>
        <v>2096346</v>
      </c>
      <c r="M760" s="3">
        <f>Fact_Sales_Orders[[#This Row],[Base_Revenue_USD]] - Fact_Sales_Orders[[#This Row],[Total_COGS_USD]] - Fact_Sales_Orders[[#This Row],[Total_Freight_USD]]</f>
        <v>2704593.5695999991</v>
      </c>
      <c r="N760" s="6">
        <f>IFERROR(Fact_Sales_Orders[[#This Row],[Net_Profit_USD]] / Fact_Sales_Orders[[#This Row],[Base_Revenue_USD]], 0)</f>
        <v>0.40476190441698046</v>
      </c>
    </row>
    <row r="761" spans="1:14" x14ac:dyDescent="0.3">
      <c r="A761" t="s">
        <v>799</v>
      </c>
      <c r="B761" s="1">
        <v>45658</v>
      </c>
      <c r="C761" s="4" t="s">
        <v>16</v>
      </c>
      <c r="D761" t="s">
        <v>31</v>
      </c>
      <c r="E761" s="3">
        <v>26</v>
      </c>
      <c r="F761" s="3">
        <v>201334.41</v>
      </c>
      <c r="G761" s="3">
        <f>_xlfn.XLOOKUP(
D761,
Dim_Products_COGS[Product_ID],
Dim_Products_COGS[Base_COGS_EUR],
0
)</f>
        <v>1536</v>
      </c>
      <c r="H761" s="3">
        <f>Fact_Sales_Orders[[#This Row],[Unit_COGS_EUR]] * Fact_Sales_Orders[[#This Row],[Quantity_Sold]]</f>
        <v>39936</v>
      </c>
      <c r="I761" s="3">
        <f>_xlfn.XLOOKUP(Fact_Sales_Orders[[#This Row],[Product_ID]], Dim_Supply_Chain[Product_ID], Dim_Supply_Chain[Base_Shipping_Cost_USD], 2500)</f>
        <v>2109</v>
      </c>
      <c r="J761" s="2">
        <f>_xlfn.XLOOKUP(Fact_Sales_Orders[[#This Row],[Clean_Order_Date]], Dim_FX_Rates[Date], Dim_FX_Rates[Baseline_Rate], 1.05, -1)</f>
        <v>1.4914000000000001</v>
      </c>
      <c r="K761" s="2">
        <f>Fact_Sales_Orders[[#This Row],[Total_Base_COGS_EUR]] * Fact_Sales_Orders[[#This Row],[Order_FX_Rate]]</f>
        <v>59560.5504</v>
      </c>
      <c r="L761" s="3">
        <f>Fact_Sales_Orders[[#This Row],[Base_Shipping_USD]] * Fact_Sales_Orders[[#This Row],[Quantity_Sold]]</f>
        <v>54834</v>
      </c>
      <c r="M761" s="3">
        <f>Fact_Sales_Orders[[#This Row],[Base_Revenue_USD]] - Fact_Sales_Orders[[#This Row],[Total_COGS_USD]] - Fact_Sales_Orders[[#This Row],[Total_Freight_USD]]</f>
        <v>86939.859599999996</v>
      </c>
      <c r="N761" s="6">
        <f>IFERROR(Fact_Sales_Orders[[#This Row],[Net_Profit_USD]] / Fact_Sales_Orders[[#This Row],[Base_Revenue_USD]], 0)</f>
        <v>0.43181818547559753</v>
      </c>
    </row>
    <row r="762" spans="1:14" x14ac:dyDescent="0.3">
      <c r="A762" t="s">
        <v>800</v>
      </c>
      <c r="B762" s="1">
        <v>46077</v>
      </c>
      <c r="C762" s="4" t="s">
        <v>16</v>
      </c>
      <c r="D762" t="s">
        <v>11</v>
      </c>
      <c r="E762" s="3">
        <v>758</v>
      </c>
      <c r="F762" s="3">
        <v>5430852.8499999996</v>
      </c>
      <c r="G762" s="3">
        <f>_xlfn.XLOOKUP(
D762,
Dim_Products_COGS[Product_ID],
Dim_Products_COGS[Base_COGS_EUR],
0
)</f>
        <v>2418</v>
      </c>
      <c r="H762" s="3">
        <f>Fact_Sales_Orders[[#This Row],[Unit_COGS_EUR]] * Fact_Sales_Orders[[#This Row],[Quantity_Sold]]</f>
        <v>1832844</v>
      </c>
      <c r="I762" s="3">
        <f>_xlfn.XLOOKUP(Fact_Sales_Orders[[#This Row],[Product_ID]], Dim_Supply_Chain[Product_ID], Dim_Supply_Chain[Base_Shipping_Cost_USD], 2500)</f>
        <v>2109</v>
      </c>
      <c r="J762" s="2">
        <f>_xlfn.XLOOKUP(Fact_Sales_Orders[[#This Row],[Clean_Order_Date]], Dim_FX_Rates[Date], Dim_FX_Rates[Baseline_Rate], 1.05, -1)</f>
        <v>1.0150999999999999</v>
      </c>
      <c r="K762" s="2">
        <f>Fact_Sales_Orders[[#This Row],[Total_Base_COGS_EUR]] * Fact_Sales_Orders[[#This Row],[Order_FX_Rate]]</f>
        <v>1860519.9443999997</v>
      </c>
      <c r="L762" s="3">
        <f>Fact_Sales_Orders[[#This Row],[Base_Shipping_USD]] * Fact_Sales_Orders[[#This Row],[Quantity_Sold]]</f>
        <v>1598622</v>
      </c>
      <c r="M762" s="3">
        <f>Fact_Sales_Orders[[#This Row],[Base_Revenue_USD]] - Fact_Sales_Orders[[#This Row],[Total_COGS_USD]] - Fact_Sales_Orders[[#This Row],[Total_Freight_USD]]</f>
        <v>1971710.9056000002</v>
      </c>
      <c r="N762" s="6">
        <f>IFERROR(Fact_Sales_Orders[[#This Row],[Net_Profit_USD]] / Fact_Sales_Orders[[#This Row],[Base_Revenue_USD]], 0)</f>
        <v>0.36305732452316403</v>
      </c>
    </row>
    <row r="763" spans="1:14" x14ac:dyDescent="0.3">
      <c r="A763" t="s">
        <v>801</v>
      </c>
      <c r="B763" s="1">
        <v>45698</v>
      </c>
      <c r="C763" s="4" t="s">
        <v>16</v>
      </c>
      <c r="D763" t="s">
        <v>96</v>
      </c>
      <c r="E763" s="3">
        <v>910</v>
      </c>
      <c r="F763" s="3">
        <v>6158360.3099999996</v>
      </c>
      <c r="G763" s="3">
        <f>_xlfn.XLOOKUP(
D763,
Dim_Products_COGS[Product_ID],
Dim_Products_COGS[Base_COGS_EUR],
0
)</f>
        <v>2914</v>
      </c>
      <c r="H763" s="3">
        <f>Fact_Sales_Orders[[#This Row],[Unit_COGS_EUR]] * Fact_Sales_Orders[[#This Row],[Quantity_Sold]]</f>
        <v>2651740</v>
      </c>
      <c r="I763" s="3">
        <f>_xlfn.XLOOKUP(Fact_Sales_Orders[[#This Row],[Product_ID]], Dim_Supply_Chain[Product_ID], Dim_Supply_Chain[Base_Shipping_Cost_USD], 2500)</f>
        <v>2109</v>
      </c>
      <c r="J763" s="2">
        <f>_xlfn.XLOOKUP(Fact_Sales_Orders[[#This Row],[Clean_Order_Date]], Dim_FX_Rates[Date], Dim_FX_Rates[Baseline_Rate], 1.05, -1)</f>
        <v>0.83489999999999998</v>
      </c>
      <c r="K763" s="2">
        <f>Fact_Sales_Orders[[#This Row],[Total_Base_COGS_EUR]] * Fact_Sales_Orders[[#This Row],[Order_FX_Rate]]</f>
        <v>2213937.7259999998</v>
      </c>
      <c r="L763" s="3">
        <f>Fact_Sales_Orders[[#This Row],[Base_Shipping_USD]] * Fact_Sales_Orders[[#This Row],[Quantity_Sold]]</f>
        <v>1919190</v>
      </c>
      <c r="M763" s="3">
        <f>Fact_Sales_Orders[[#This Row],[Base_Revenue_USD]] - Fact_Sales_Orders[[#This Row],[Total_COGS_USD]] - Fact_Sales_Orders[[#This Row],[Total_Freight_USD]]</f>
        <v>2025232.5839999998</v>
      </c>
      <c r="N763" s="6">
        <f>IFERROR(Fact_Sales_Orders[[#This Row],[Net_Profit_USD]] / Fact_Sales_Orders[[#This Row],[Base_Revenue_USD]], 0)</f>
        <v>0.32885906021305855</v>
      </c>
    </row>
    <row r="764" spans="1:14" x14ac:dyDescent="0.3">
      <c r="A764" t="s">
        <v>802</v>
      </c>
      <c r="B764" s="1">
        <v>45733</v>
      </c>
      <c r="C764" s="4" t="s">
        <v>16</v>
      </c>
      <c r="D764" t="s">
        <v>172</v>
      </c>
      <c r="E764" s="3">
        <v>497</v>
      </c>
      <c r="F764" s="3">
        <v>4598699.8499999996</v>
      </c>
      <c r="G764" s="3">
        <f>_xlfn.XLOOKUP(
D764,
Dim_Products_COGS[Product_ID],
Dim_Products_COGS[Base_COGS_EUR],
0
)</f>
        <v>3677</v>
      </c>
      <c r="H764" s="3">
        <f>Fact_Sales_Orders[[#This Row],[Unit_COGS_EUR]] * Fact_Sales_Orders[[#This Row],[Quantity_Sold]]</f>
        <v>1827469</v>
      </c>
      <c r="I764" s="3">
        <f>_xlfn.XLOOKUP(Fact_Sales_Orders[[#This Row],[Product_ID]], Dim_Supply_Chain[Product_ID], Dim_Supply_Chain[Base_Shipping_Cost_USD], 2500)</f>
        <v>263</v>
      </c>
      <c r="J764" s="2">
        <f>_xlfn.XLOOKUP(Fact_Sales_Orders[[#This Row],[Clean_Order_Date]], Dim_FX_Rates[Date], Dim_FX_Rates[Baseline_Rate], 1.05, -1)</f>
        <v>1.1214</v>
      </c>
      <c r="K764" s="2">
        <f>Fact_Sales_Orders[[#This Row],[Total_Base_COGS_EUR]] * Fact_Sales_Orders[[#This Row],[Order_FX_Rate]]</f>
        <v>2049323.7365999999</v>
      </c>
      <c r="L764" s="3">
        <f>Fact_Sales_Orders[[#This Row],[Base_Shipping_USD]] * Fact_Sales_Orders[[#This Row],[Quantity_Sold]]</f>
        <v>130711</v>
      </c>
      <c r="M764" s="3">
        <f>Fact_Sales_Orders[[#This Row],[Base_Revenue_USD]] - Fact_Sales_Orders[[#This Row],[Total_COGS_USD]] - Fact_Sales_Orders[[#This Row],[Total_Freight_USD]]</f>
        <v>2418665.1133999997</v>
      </c>
      <c r="N764" s="6">
        <f>IFERROR(Fact_Sales_Orders[[#This Row],[Net_Profit_USD]] / Fact_Sales_Orders[[#This Row],[Base_Revenue_USD]], 0)</f>
        <v>0.52594541768147796</v>
      </c>
    </row>
    <row r="765" spans="1:14" x14ac:dyDescent="0.3">
      <c r="A765" t="s">
        <v>803</v>
      </c>
      <c r="B765" s="1">
        <v>45938</v>
      </c>
      <c r="C765" s="4" t="s">
        <v>16</v>
      </c>
      <c r="D765" t="s">
        <v>172</v>
      </c>
      <c r="E765" s="3">
        <v>418</v>
      </c>
      <c r="F765" s="3">
        <v>3299010.45</v>
      </c>
      <c r="G765" s="3">
        <f>_xlfn.XLOOKUP(
D765,
Dim_Products_COGS[Product_ID],
Dim_Products_COGS[Base_COGS_EUR],
0
)</f>
        <v>3677</v>
      </c>
      <c r="H765" s="3">
        <f>Fact_Sales_Orders[[#This Row],[Unit_COGS_EUR]] * Fact_Sales_Orders[[#This Row],[Quantity_Sold]]</f>
        <v>1536986</v>
      </c>
      <c r="I765" s="3">
        <f>_xlfn.XLOOKUP(Fact_Sales_Orders[[#This Row],[Product_ID]], Dim_Supply_Chain[Product_ID], Dim_Supply_Chain[Base_Shipping_Cost_USD], 2500)</f>
        <v>263</v>
      </c>
      <c r="J765" s="2">
        <f>_xlfn.XLOOKUP(Fact_Sales_Orders[[#This Row],[Clean_Order_Date]], Dim_FX_Rates[Date], Dim_FX_Rates[Baseline_Rate], 1.05, -1)</f>
        <v>1.1012</v>
      </c>
      <c r="K765" s="2">
        <f>Fact_Sales_Orders[[#This Row],[Total_Base_COGS_EUR]] * Fact_Sales_Orders[[#This Row],[Order_FX_Rate]]</f>
        <v>1692528.9831999999</v>
      </c>
      <c r="L765" s="3">
        <f>Fact_Sales_Orders[[#This Row],[Base_Shipping_USD]] * Fact_Sales_Orders[[#This Row],[Quantity_Sold]]</f>
        <v>109934</v>
      </c>
      <c r="M765" s="3">
        <f>Fact_Sales_Orders[[#This Row],[Base_Revenue_USD]] - Fact_Sales_Orders[[#This Row],[Total_COGS_USD]] - Fact_Sales_Orders[[#This Row],[Total_Freight_USD]]</f>
        <v>1496547.4668000003</v>
      </c>
      <c r="N765" s="6">
        <f>IFERROR(Fact_Sales_Orders[[#This Row],[Net_Profit_USD]] / Fact_Sales_Orders[[#This Row],[Base_Revenue_USD]], 0)</f>
        <v>0.45363526108260743</v>
      </c>
    </row>
    <row r="766" spans="1:14" x14ac:dyDescent="0.3">
      <c r="A766" t="s">
        <v>804</v>
      </c>
      <c r="B766" s="1">
        <v>45836</v>
      </c>
      <c r="C766" s="4" t="s">
        <v>16</v>
      </c>
      <c r="D766" t="s">
        <v>96</v>
      </c>
      <c r="E766" s="3">
        <v>618</v>
      </c>
      <c r="F766" s="3">
        <v>5938864.2199999997</v>
      </c>
      <c r="G766" s="3">
        <f>_xlfn.XLOOKUP(
D766,
Dim_Products_COGS[Product_ID],
Dim_Products_COGS[Base_COGS_EUR],
0
)</f>
        <v>2914</v>
      </c>
      <c r="H766" s="3">
        <f>Fact_Sales_Orders[[#This Row],[Unit_COGS_EUR]] * Fact_Sales_Orders[[#This Row],[Quantity_Sold]]</f>
        <v>1800852</v>
      </c>
      <c r="I766" s="3">
        <f>_xlfn.XLOOKUP(Fact_Sales_Orders[[#This Row],[Product_ID]], Dim_Supply_Chain[Product_ID], Dim_Supply_Chain[Base_Shipping_Cost_USD], 2500)</f>
        <v>2109</v>
      </c>
      <c r="J766" s="2">
        <f>_xlfn.XLOOKUP(Fact_Sales_Orders[[#This Row],[Clean_Order_Date]], Dim_FX_Rates[Date], Dim_FX_Rates[Baseline_Rate], 1.05, -1)</f>
        <v>1.1825000000000001</v>
      </c>
      <c r="K766" s="2">
        <f>Fact_Sales_Orders[[#This Row],[Total_Base_COGS_EUR]] * Fact_Sales_Orders[[#This Row],[Order_FX_Rate]]</f>
        <v>2129507.4900000002</v>
      </c>
      <c r="L766" s="3">
        <f>Fact_Sales_Orders[[#This Row],[Base_Shipping_USD]] * Fact_Sales_Orders[[#This Row],[Quantity_Sold]]</f>
        <v>1303362</v>
      </c>
      <c r="M766" s="3">
        <f>Fact_Sales_Orders[[#This Row],[Base_Revenue_USD]] - Fact_Sales_Orders[[#This Row],[Total_COGS_USD]] - Fact_Sales_Orders[[#This Row],[Total_Freight_USD]]</f>
        <v>2505994.7299999995</v>
      </c>
      <c r="N766" s="6">
        <f>IFERROR(Fact_Sales_Orders[[#This Row],[Net_Profit_USD]] / Fact_Sales_Orders[[#This Row],[Base_Revenue_USD]], 0)</f>
        <v>0.42196531814293603</v>
      </c>
    </row>
    <row r="767" spans="1:14" x14ac:dyDescent="0.3">
      <c r="A767" t="s">
        <v>805</v>
      </c>
      <c r="B767" s="1">
        <v>45833</v>
      </c>
      <c r="C767" s="4" t="s">
        <v>16</v>
      </c>
      <c r="D767" t="s">
        <v>51</v>
      </c>
      <c r="E767" s="3">
        <v>492</v>
      </c>
      <c r="F767" s="3">
        <v>7613813.7000000002</v>
      </c>
      <c r="G767" s="3">
        <f>_xlfn.XLOOKUP(
D767,
Dim_Products_COGS[Product_ID],
Dim_Products_COGS[Base_COGS_EUR],
0
)</f>
        <v>4717</v>
      </c>
      <c r="H767" s="3">
        <f>Fact_Sales_Orders[[#This Row],[Unit_COGS_EUR]] * Fact_Sales_Orders[[#This Row],[Quantity_Sold]]</f>
        <v>2320764</v>
      </c>
      <c r="I767" s="3">
        <f>_xlfn.XLOOKUP(Fact_Sales_Orders[[#This Row],[Product_ID]], Dim_Supply_Chain[Product_ID], Dim_Supply_Chain[Base_Shipping_Cost_USD], 2500)</f>
        <v>1088</v>
      </c>
      <c r="J767" s="2">
        <f>_xlfn.XLOOKUP(Fact_Sales_Orders[[#This Row],[Clean_Order_Date]], Dim_FX_Rates[Date], Dim_FX_Rates[Baseline_Rate], 1.05, -1)</f>
        <v>1.4276</v>
      </c>
      <c r="K767" s="2">
        <f>Fact_Sales_Orders[[#This Row],[Total_Base_COGS_EUR]] * Fact_Sales_Orders[[#This Row],[Order_FX_Rate]]</f>
        <v>3313122.6864</v>
      </c>
      <c r="L767" s="3">
        <f>Fact_Sales_Orders[[#This Row],[Base_Shipping_USD]] * Fact_Sales_Orders[[#This Row],[Quantity_Sold]]</f>
        <v>535296</v>
      </c>
      <c r="M767" s="3">
        <f>Fact_Sales_Orders[[#This Row],[Base_Revenue_USD]] - Fact_Sales_Orders[[#This Row],[Total_COGS_USD]] - Fact_Sales_Orders[[#This Row],[Total_Freight_USD]]</f>
        <v>3765395.0136000002</v>
      </c>
      <c r="N767" s="6">
        <f>IFERROR(Fact_Sales_Orders[[#This Row],[Net_Profit_USD]] / Fact_Sales_Orders[[#This Row],[Base_Revenue_USD]], 0)</f>
        <v>0.49454782609141068</v>
      </c>
    </row>
    <row r="768" spans="1:14" x14ac:dyDescent="0.3">
      <c r="A768" t="s">
        <v>806</v>
      </c>
      <c r="B768" s="1">
        <v>45766</v>
      </c>
      <c r="C768" s="4" t="s">
        <v>16</v>
      </c>
      <c r="D768" t="s">
        <v>14</v>
      </c>
      <c r="E768" s="3">
        <v>504</v>
      </c>
      <c r="F768" s="3">
        <v>3680513.85</v>
      </c>
      <c r="G768" s="3">
        <f>_xlfn.XLOOKUP(
D768,
Dim_Products_COGS[Product_ID],
Dim_Products_COGS[Base_COGS_EUR],
0
)</f>
        <v>2401</v>
      </c>
      <c r="H768" s="3">
        <f>Fact_Sales_Orders[[#This Row],[Unit_COGS_EUR]] * Fact_Sales_Orders[[#This Row],[Quantity_Sold]]</f>
        <v>1210104</v>
      </c>
      <c r="I768" s="3">
        <f>_xlfn.XLOOKUP(Fact_Sales_Orders[[#This Row],[Product_ID]], Dim_Supply_Chain[Product_ID], Dim_Supply_Chain[Base_Shipping_Cost_USD], 2500)</f>
        <v>2109</v>
      </c>
      <c r="J768" s="2">
        <f>_xlfn.XLOOKUP(Fact_Sales_Orders[[#This Row],[Clean_Order_Date]], Dim_FX_Rates[Date], Dim_FX_Rates[Baseline_Rate], 1.05, -1)</f>
        <v>1.0345</v>
      </c>
      <c r="K768" s="2">
        <f>Fact_Sales_Orders[[#This Row],[Total_Base_COGS_EUR]] * Fact_Sales_Orders[[#This Row],[Order_FX_Rate]]</f>
        <v>1251852.588</v>
      </c>
      <c r="L768" s="3">
        <f>Fact_Sales_Orders[[#This Row],[Base_Shipping_USD]] * Fact_Sales_Orders[[#This Row],[Quantity_Sold]]</f>
        <v>1062936</v>
      </c>
      <c r="M768" s="3">
        <f>Fact_Sales_Orders[[#This Row],[Base_Revenue_USD]] - Fact_Sales_Orders[[#This Row],[Total_COGS_USD]] - Fact_Sales_Orders[[#This Row],[Total_Freight_USD]]</f>
        <v>1365725.2620000001</v>
      </c>
      <c r="N768" s="6">
        <f>IFERROR(Fact_Sales_Orders[[#This Row],[Net_Profit_USD]] / Fact_Sales_Orders[[#This Row],[Base_Revenue_USD]], 0)</f>
        <v>0.37106918154920138</v>
      </c>
    </row>
    <row r="769" spans="1:14" x14ac:dyDescent="0.3">
      <c r="A769" t="s">
        <v>807</v>
      </c>
      <c r="B769" s="1">
        <v>46030</v>
      </c>
      <c r="C769" s="4" t="s">
        <v>16</v>
      </c>
      <c r="D769" t="s">
        <v>56</v>
      </c>
      <c r="E769" s="3">
        <v>433</v>
      </c>
      <c r="F769" s="3">
        <v>2025060.2</v>
      </c>
      <c r="G769" s="3">
        <f>_xlfn.XLOOKUP(
D769,
Dim_Products_COGS[Product_ID],
Dim_Products_COGS[Base_COGS_EUR],
0
)</f>
        <v>897</v>
      </c>
      <c r="H769" s="3">
        <f>Fact_Sales_Orders[[#This Row],[Unit_COGS_EUR]] * Fact_Sales_Orders[[#This Row],[Quantity_Sold]]</f>
        <v>388401</v>
      </c>
      <c r="I769" s="3">
        <f>_xlfn.XLOOKUP(Fact_Sales_Orders[[#This Row],[Product_ID]], Dim_Supply_Chain[Product_ID], Dim_Supply_Chain[Base_Shipping_Cost_USD], 2500)</f>
        <v>2109</v>
      </c>
      <c r="J769" s="2">
        <f>_xlfn.XLOOKUP(Fact_Sales_Orders[[#This Row],[Clean_Order_Date]], Dim_FX_Rates[Date], Dim_FX_Rates[Baseline_Rate], 1.05, -1)</f>
        <v>1.373</v>
      </c>
      <c r="K769" s="2">
        <f>Fact_Sales_Orders[[#This Row],[Total_Base_COGS_EUR]] * Fact_Sales_Orders[[#This Row],[Order_FX_Rate]]</f>
        <v>533274.57299999997</v>
      </c>
      <c r="L769" s="3">
        <f>Fact_Sales_Orders[[#This Row],[Base_Shipping_USD]] * Fact_Sales_Orders[[#This Row],[Quantity_Sold]]</f>
        <v>913197</v>
      </c>
      <c r="M769" s="3">
        <f>Fact_Sales_Orders[[#This Row],[Base_Revenue_USD]] - Fact_Sales_Orders[[#This Row],[Total_COGS_USD]] - Fact_Sales_Orders[[#This Row],[Total_Freight_USD]]</f>
        <v>578588.62699999986</v>
      </c>
      <c r="N769" s="6">
        <f>IFERROR(Fact_Sales_Orders[[#This Row],[Net_Profit_USD]] / Fact_Sales_Orders[[#This Row],[Base_Revenue_USD]], 0)</f>
        <v>0.28571428493829459</v>
      </c>
    </row>
    <row r="770" spans="1:14" x14ac:dyDescent="0.3">
      <c r="A770" t="s">
        <v>808</v>
      </c>
      <c r="B770" s="1">
        <v>46048</v>
      </c>
      <c r="C770" s="4" t="s">
        <v>16</v>
      </c>
      <c r="D770" t="s">
        <v>31</v>
      </c>
      <c r="E770" s="3">
        <v>590</v>
      </c>
      <c r="F770" s="3">
        <v>2628535.7000000002</v>
      </c>
      <c r="G770" s="3">
        <f>_xlfn.XLOOKUP(
D770,
Dim_Products_COGS[Product_ID],
Dim_Products_COGS[Base_COGS_EUR],
0
)</f>
        <v>1536</v>
      </c>
      <c r="H770" s="3">
        <f>Fact_Sales_Orders[[#This Row],[Unit_COGS_EUR]] * Fact_Sales_Orders[[#This Row],[Quantity_Sold]]</f>
        <v>906240</v>
      </c>
      <c r="I770" s="3">
        <f>_xlfn.XLOOKUP(Fact_Sales_Orders[[#This Row],[Product_ID]], Dim_Supply_Chain[Product_ID], Dim_Supply_Chain[Base_Shipping_Cost_USD], 2500)</f>
        <v>2109</v>
      </c>
      <c r="J770" s="2">
        <f>_xlfn.XLOOKUP(Fact_Sales_Orders[[#This Row],[Clean_Order_Date]], Dim_FX_Rates[Date], Dim_FX_Rates[Baseline_Rate], 1.05, -1)</f>
        <v>1.0044</v>
      </c>
      <c r="K770" s="2">
        <f>Fact_Sales_Orders[[#This Row],[Total_Base_COGS_EUR]] * Fact_Sales_Orders[[#This Row],[Order_FX_Rate]]</f>
        <v>910227.45600000001</v>
      </c>
      <c r="L770" s="3">
        <f>Fact_Sales_Orders[[#This Row],[Base_Shipping_USD]] * Fact_Sales_Orders[[#This Row],[Quantity_Sold]]</f>
        <v>1244310</v>
      </c>
      <c r="M770" s="3">
        <f>Fact_Sales_Orders[[#This Row],[Base_Revenue_USD]] - Fact_Sales_Orders[[#This Row],[Total_COGS_USD]] - Fact_Sales_Orders[[#This Row],[Total_Freight_USD]]</f>
        <v>473998.24400000018</v>
      </c>
      <c r="N770" s="6">
        <f>IFERROR(Fact_Sales_Orders[[#This Row],[Net_Profit_USD]] / Fact_Sales_Orders[[#This Row],[Base_Revenue_USD]], 0)</f>
        <v>0.18032787000001566</v>
      </c>
    </row>
    <row r="771" spans="1:14" x14ac:dyDescent="0.3">
      <c r="A771" t="s">
        <v>809</v>
      </c>
      <c r="B771" s="1">
        <v>45872</v>
      </c>
      <c r="C771" s="4" t="s">
        <v>16</v>
      </c>
      <c r="D771" t="s">
        <v>21</v>
      </c>
      <c r="E771" s="3">
        <v>797</v>
      </c>
      <c r="F771" s="3">
        <v>3466007.44</v>
      </c>
      <c r="G771" s="3">
        <f>_xlfn.XLOOKUP(
D771,
Dim_Products_COGS[Product_ID],
Dim_Products_COGS[Base_COGS_EUR],
0
)</f>
        <v>545</v>
      </c>
      <c r="H771" s="3">
        <f>Fact_Sales_Orders[[#This Row],[Unit_COGS_EUR]] * Fact_Sales_Orders[[#This Row],[Quantity_Sold]]</f>
        <v>434365</v>
      </c>
      <c r="I771" s="3">
        <f>_xlfn.XLOOKUP(Fact_Sales_Orders[[#This Row],[Product_ID]], Dim_Supply_Chain[Product_ID], Dim_Supply_Chain[Base_Shipping_Cost_USD], 2500)</f>
        <v>2109</v>
      </c>
      <c r="J771" s="2">
        <f>_xlfn.XLOOKUP(Fact_Sales_Orders[[#This Row],[Clean_Order_Date]], Dim_FX_Rates[Date], Dim_FX_Rates[Baseline_Rate], 1.05, -1)</f>
        <v>1.4147000000000001</v>
      </c>
      <c r="K771" s="2">
        <f>Fact_Sales_Orders[[#This Row],[Total_Base_COGS_EUR]] * Fact_Sales_Orders[[#This Row],[Order_FX_Rate]]</f>
        <v>614496.1655</v>
      </c>
      <c r="L771" s="3">
        <f>Fact_Sales_Orders[[#This Row],[Base_Shipping_USD]] * Fact_Sales_Orders[[#This Row],[Quantity_Sold]]</f>
        <v>1680873</v>
      </c>
      <c r="M771" s="3">
        <f>Fact_Sales_Orders[[#This Row],[Base_Revenue_USD]] - Fact_Sales_Orders[[#This Row],[Total_COGS_USD]] - Fact_Sales_Orders[[#This Row],[Total_Freight_USD]]</f>
        <v>1170638.2744999998</v>
      </c>
      <c r="N771" s="6">
        <f>IFERROR(Fact_Sales_Orders[[#This Row],[Net_Profit_USD]] / Fact_Sales_Orders[[#This Row],[Base_Revenue_USD]], 0)</f>
        <v>0.33774834438901258</v>
      </c>
    </row>
    <row r="772" spans="1:14" x14ac:dyDescent="0.3">
      <c r="A772" t="s">
        <v>810</v>
      </c>
      <c r="B772" s="1">
        <v>46109</v>
      </c>
      <c r="C772" s="4" t="s">
        <v>16</v>
      </c>
      <c r="D772" t="s">
        <v>31</v>
      </c>
      <c r="E772" s="3">
        <v>653</v>
      </c>
      <c r="F772" s="3">
        <v>3808088.66</v>
      </c>
      <c r="G772" s="3">
        <f>_xlfn.XLOOKUP(
D772,
Dim_Products_COGS[Product_ID],
Dim_Products_COGS[Base_COGS_EUR],
0
)</f>
        <v>1536</v>
      </c>
      <c r="H772" s="3">
        <f>Fact_Sales_Orders[[#This Row],[Unit_COGS_EUR]] * Fact_Sales_Orders[[#This Row],[Quantity_Sold]]</f>
        <v>1003008</v>
      </c>
      <c r="I772" s="3">
        <f>_xlfn.XLOOKUP(Fact_Sales_Orders[[#This Row],[Product_ID]], Dim_Supply_Chain[Product_ID], Dim_Supply_Chain[Base_Shipping_Cost_USD], 2500)</f>
        <v>2109</v>
      </c>
      <c r="J772" s="2">
        <f>_xlfn.XLOOKUP(Fact_Sales_Orders[[#This Row],[Clean_Order_Date]], Dim_FX_Rates[Date], Dim_FX_Rates[Baseline_Rate], 1.05, -1)</f>
        <v>1.4393</v>
      </c>
      <c r="K772" s="2">
        <f>Fact_Sales_Orders[[#This Row],[Total_Base_COGS_EUR]] * Fact_Sales_Orders[[#This Row],[Order_FX_Rate]]</f>
        <v>1443629.4144000001</v>
      </c>
      <c r="L772" s="3">
        <f>Fact_Sales_Orders[[#This Row],[Base_Shipping_USD]] * Fact_Sales_Orders[[#This Row],[Quantity_Sold]]</f>
        <v>1377177</v>
      </c>
      <c r="M772" s="3">
        <f>Fact_Sales_Orders[[#This Row],[Base_Revenue_USD]] - Fact_Sales_Orders[[#This Row],[Total_COGS_USD]] - Fact_Sales_Orders[[#This Row],[Total_Freight_USD]]</f>
        <v>987282.24560000002</v>
      </c>
      <c r="N772" s="6">
        <f>IFERROR(Fact_Sales_Orders[[#This Row],[Net_Profit_USD]] / Fact_Sales_Orders[[#This Row],[Base_Revenue_USD]], 0)</f>
        <v>0.25925925936818917</v>
      </c>
    </row>
    <row r="773" spans="1:14" x14ac:dyDescent="0.3">
      <c r="A773" t="s">
        <v>811</v>
      </c>
      <c r="B773" s="1">
        <v>46095</v>
      </c>
      <c r="C773" s="4" t="s">
        <v>16</v>
      </c>
      <c r="D773" t="s">
        <v>8</v>
      </c>
      <c r="E773" s="3">
        <v>952</v>
      </c>
      <c r="F773" s="3">
        <v>4184517.9</v>
      </c>
      <c r="G773" s="3">
        <f>_xlfn.XLOOKUP(
D773,
Dim_Products_COGS[Product_ID],
Dim_Products_COGS[Base_COGS_EUR],
0
)</f>
        <v>739</v>
      </c>
      <c r="H773" s="3">
        <f>Fact_Sales_Orders[[#This Row],[Unit_COGS_EUR]] * Fact_Sales_Orders[[#This Row],[Quantity_Sold]]</f>
        <v>703528</v>
      </c>
      <c r="I773" s="3">
        <f>_xlfn.XLOOKUP(Fact_Sales_Orders[[#This Row],[Product_ID]], Dim_Supply_Chain[Product_ID], Dim_Supply_Chain[Base_Shipping_Cost_USD], 2500)</f>
        <v>2109</v>
      </c>
      <c r="J773" s="2">
        <f>_xlfn.XLOOKUP(Fact_Sales_Orders[[#This Row],[Clean_Order_Date]], Dim_FX_Rates[Date], Dim_FX_Rates[Baseline_Rate], 1.05, -1)</f>
        <v>1.1634</v>
      </c>
      <c r="K773" s="2">
        <f>Fact_Sales_Orders[[#This Row],[Total_Base_COGS_EUR]] * Fact_Sales_Orders[[#This Row],[Order_FX_Rate]]</f>
        <v>818484.47519999999</v>
      </c>
      <c r="L773" s="3">
        <f>Fact_Sales_Orders[[#This Row],[Base_Shipping_USD]] * Fact_Sales_Orders[[#This Row],[Quantity_Sold]]</f>
        <v>2007768</v>
      </c>
      <c r="M773" s="3">
        <f>Fact_Sales_Orders[[#This Row],[Base_Revenue_USD]] - Fact_Sales_Orders[[#This Row],[Total_COGS_USD]] - Fact_Sales_Orders[[#This Row],[Total_Freight_USD]]</f>
        <v>1358265.4248000002</v>
      </c>
      <c r="N773" s="6">
        <f>IFERROR(Fact_Sales_Orders[[#This Row],[Net_Profit_USD]] / Fact_Sales_Orders[[#This Row],[Base_Revenue_USD]], 0)</f>
        <v>0.32459304924947274</v>
      </c>
    </row>
    <row r="774" spans="1:14" x14ac:dyDescent="0.3">
      <c r="A774" t="s">
        <v>812</v>
      </c>
      <c r="B774" s="1">
        <v>45692</v>
      </c>
      <c r="C774" s="4" t="s">
        <v>16</v>
      </c>
      <c r="D774" t="s">
        <v>31</v>
      </c>
      <c r="E774" s="3">
        <v>686</v>
      </c>
      <c r="F774" s="3">
        <v>4355708.5599999996</v>
      </c>
      <c r="G774" s="3">
        <f>_xlfn.XLOOKUP(
D774,
Dim_Products_COGS[Product_ID],
Dim_Products_COGS[Base_COGS_EUR],
0
)</f>
        <v>1536</v>
      </c>
      <c r="H774" s="3">
        <f>Fact_Sales_Orders[[#This Row],[Unit_COGS_EUR]] * Fact_Sales_Orders[[#This Row],[Quantity_Sold]]</f>
        <v>1053696</v>
      </c>
      <c r="I774" s="3">
        <f>_xlfn.XLOOKUP(Fact_Sales_Orders[[#This Row],[Product_ID]], Dim_Supply_Chain[Product_ID], Dim_Supply_Chain[Base_Shipping_Cost_USD], 2500)</f>
        <v>2109</v>
      </c>
      <c r="J774" s="2">
        <f>_xlfn.XLOOKUP(Fact_Sales_Orders[[#This Row],[Clean_Order_Date]], Dim_FX_Rates[Date], Dim_FX_Rates[Baseline_Rate], 1.05, -1)</f>
        <v>1.0164</v>
      </c>
      <c r="K774" s="2">
        <f>Fact_Sales_Orders[[#This Row],[Total_Base_COGS_EUR]] * Fact_Sales_Orders[[#This Row],[Order_FX_Rate]]</f>
        <v>1070976.6144000001</v>
      </c>
      <c r="L774" s="3">
        <f>Fact_Sales_Orders[[#This Row],[Base_Shipping_USD]] * Fact_Sales_Orders[[#This Row],[Quantity_Sold]]</f>
        <v>1446774</v>
      </c>
      <c r="M774" s="3">
        <f>Fact_Sales_Orders[[#This Row],[Base_Revenue_USD]] - Fact_Sales_Orders[[#This Row],[Total_COGS_USD]] - Fact_Sales_Orders[[#This Row],[Total_Freight_USD]]</f>
        <v>1837957.9455999993</v>
      </c>
      <c r="N774" s="6">
        <f>IFERROR(Fact_Sales_Orders[[#This Row],[Net_Profit_USD]] / Fact_Sales_Orders[[#This Row],[Base_Revenue_USD]], 0)</f>
        <v>0.42196531753263111</v>
      </c>
    </row>
    <row r="775" spans="1:14" x14ac:dyDescent="0.3">
      <c r="A775" t="s">
        <v>813</v>
      </c>
      <c r="B775" s="1">
        <v>45705</v>
      </c>
      <c r="C775" s="4" t="s">
        <v>16</v>
      </c>
      <c r="D775" t="s">
        <v>96</v>
      </c>
      <c r="E775" s="3">
        <v>929</v>
      </c>
      <c r="F775" s="3">
        <v>8563624.0299999993</v>
      </c>
      <c r="G775" s="3">
        <f>_xlfn.XLOOKUP(
D775,
Dim_Products_COGS[Product_ID],
Dim_Products_COGS[Base_COGS_EUR],
0
)</f>
        <v>2914</v>
      </c>
      <c r="H775" s="3">
        <f>Fact_Sales_Orders[[#This Row],[Unit_COGS_EUR]] * Fact_Sales_Orders[[#This Row],[Quantity_Sold]]</f>
        <v>2707106</v>
      </c>
      <c r="I775" s="3">
        <f>_xlfn.XLOOKUP(Fact_Sales_Orders[[#This Row],[Product_ID]], Dim_Supply_Chain[Product_ID], Dim_Supply_Chain[Base_Shipping_Cost_USD], 2500)</f>
        <v>2109</v>
      </c>
      <c r="J775" s="2">
        <f>_xlfn.XLOOKUP(Fact_Sales_Orders[[#This Row],[Clean_Order_Date]], Dim_FX_Rates[Date], Dim_FX_Rates[Baseline_Rate], 1.05, -1)</f>
        <v>1.3304</v>
      </c>
      <c r="K775" s="2">
        <f>Fact_Sales_Orders[[#This Row],[Total_Base_COGS_EUR]] * Fact_Sales_Orders[[#This Row],[Order_FX_Rate]]</f>
        <v>3601533.8223999999</v>
      </c>
      <c r="L775" s="3">
        <f>Fact_Sales_Orders[[#This Row],[Base_Shipping_USD]] * Fact_Sales_Orders[[#This Row],[Quantity_Sold]]</f>
        <v>1959261</v>
      </c>
      <c r="M775" s="3">
        <f>Fact_Sales_Orders[[#This Row],[Base_Revenue_USD]] - Fact_Sales_Orders[[#This Row],[Total_COGS_USD]] - Fact_Sales_Orders[[#This Row],[Total_Freight_USD]]</f>
        <v>3002829.2075999994</v>
      </c>
      <c r="N775" s="6">
        <f>IFERROR(Fact_Sales_Orders[[#This Row],[Net_Profit_USD]] / Fact_Sales_Orders[[#This Row],[Base_Revenue_USD]], 0)</f>
        <v>0.35064935091504706</v>
      </c>
    </row>
    <row r="776" spans="1:14" x14ac:dyDescent="0.3">
      <c r="A776" t="s">
        <v>814</v>
      </c>
      <c r="B776" s="1">
        <v>45876</v>
      </c>
      <c r="C776" s="4" t="s">
        <v>16</v>
      </c>
      <c r="D776" t="s">
        <v>45</v>
      </c>
      <c r="E776" s="3">
        <v>548</v>
      </c>
      <c r="F776" s="3">
        <v>4307888.9000000004</v>
      </c>
      <c r="G776" s="3">
        <f>_xlfn.XLOOKUP(
D776,
Dim_Products_COGS[Product_ID],
Dim_Products_COGS[Base_COGS_EUR],
0
)</f>
        <v>4853</v>
      </c>
      <c r="H776" s="3">
        <f>Fact_Sales_Orders[[#This Row],[Unit_COGS_EUR]] * Fact_Sales_Orders[[#This Row],[Quantity_Sold]]</f>
        <v>2659444</v>
      </c>
      <c r="I776" s="3">
        <f>_xlfn.XLOOKUP(Fact_Sales_Orders[[#This Row],[Product_ID]], Dim_Supply_Chain[Product_ID], Dim_Supply_Chain[Base_Shipping_Cost_USD], 2500)</f>
        <v>1974</v>
      </c>
      <c r="J776" s="2">
        <f>_xlfn.XLOOKUP(Fact_Sales_Orders[[#This Row],[Clean_Order_Date]], Dim_FX_Rates[Date], Dim_FX_Rates[Baseline_Rate], 1.05, -1)</f>
        <v>0.86129999999999995</v>
      </c>
      <c r="K776" s="2">
        <f>Fact_Sales_Orders[[#This Row],[Total_Base_COGS_EUR]] * Fact_Sales_Orders[[#This Row],[Order_FX_Rate]]</f>
        <v>2290579.1171999997</v>
      </c>
      <c r="L776" s="3">
        <f>Fact_Sales_Orders[[#This Row],[Base_Shipping_USD]] * Fact_Sales_Orders[[#This Row],[Quantity_Sold]]</f>
        <v>1081752</v>
      </c>
      <c r="M776" s="3">
        <f>Fact_Sales_Orders[[#This Row],[Base_Revenue_USD]] - Fact_Sales_Orders[[#This Row],[Total_COGS_USD]] - Fact_Sales_Orders[[#This Row],[Total_Freight_USD]]</f>
        <v>935557.78280000063</v>
      </c>
      <c r="N776" s="6">
        <f>IFERROR(Fact_Sales_Orders[[#This Row],[Net_Profit_USD]] / Fact_Sales_Orders[[#This Row],[Base_Revenue_USD]], 0)</f>
        <v>0.21717314548200176</v>
      </c>
    </row>
    <row r="777" spans="1:14" x14ac:dyDescent="0.3">
      <c r="A777" t="s">
        <v>815</v>
      </c>
      <c r="B777" s="1">
        <v>45893</v>
      </c>
      <c r="C777" s="4" t="s">
        <v>16</v>
      </c>
      <c r="D777" t="s">
        <v>51</v>
      </c>
      <c r="E777" s="3">
        <v>812</v>
      </c>
      <c r="F777" s="3">
        <v>11076067.1</v>
      </c>
      <c r="G777" s="3">
        <f>_xlfn.XLOOKUP(
D777,
Dim_Products_COGS[Product_ID],
Dim_Products_COGS[Base_COGS_EUR],
0
)</f>
        <v>4717</v>
      </c>
      <c r="H777" s="3">
        <f>Fact_Sales_Orders[[#This Row],[Unit_COGS_EUR]] * Fact_Sales_Orders[[#This Row],[Quantity_Sold]]</f>
        <v>3830204</v>
      </c>
      <c r="I777" s="3">
        <f>_xlfn.XLOOKUP(Fact_Sales_Orders[[#This Row],[Product_ID]], Dim_Supply_Chain[Product_ID], Dim_Supply_Chain[Base_Shipping_Cost_USD], 2500)</f>
        <v>1088</v>
      </c>
      <c r="J777" s="2">
        <f>_xlfn.XLOOKUP(Fact_Sales_Orders[[#This Row],[Clean_Order_Date]], Dim_FX_Rates[Date], Dim_FX_Rates[Baseline_Rate], 1.05, -1)</f>
        <v>1.264</v>
      </c>
      <c r="K777" s="2">
        <f>Fact_Sales_Orders[[#This Row],[Total_Base_COGS_EUR]] * Fact_Sales_Orders[[#This Row],[Order_FX_Rate]]</f>
        <v>4841377.8559999997</v>
      </c>
      <c r="L777" s="3">
        <f>Fact_Sales_Orders[[#This Row],[Base_Shipping_USD]] * Fact_Sales_Orders[[#This Row],[Quantity_Sold]]</f>
        <v>883456</v>
      </c>
      <c r="M777" s="3">
        <f>Fact_Sales_Orders[[#This Row],[Base_Revenue_USD]] - Fact_Sales_Orders[[#This Row],[Total_COGS_USD]] - Fact_Sales_Orders[[#This Row],[Total_Freight_USD]]</f>
        <v>5351233.2439999999</v>
      </c>
      <c r="N777" s="6">
        <f>IFERROR(Fact_Sales_Orders[[#This Row],[Net_Profit_USD]] / Fact_Sales_Orders[[#This Row],[Base_Revenue_USD]], 0)</f>
        <v>0.48313478021454026</v>
      </c>
    </row>
    <row r="778" spans="1:14" x14ac:dyDescent="0.3">
      <c r="A778" t="s">
        <v>816</v>
      </c>
      <c r="B778" s="1">
        <v>46085</v>
      </c>
      <c r="C778" s="4" t="s">
        <v>16</v>
      </c>
      <c r="D778" t="s">
        <v>35</v>
      </c>
      <c r="E778" s="3">
        <v>752</v>
      </c>
      <c r="F778" s="3">
        <v>3944485.15</v>
      </c>
      <c r="G778" s="3">
        <f>_xlfn.XLOOKUP(
D778,
Dim_Products_COGS[Product_ID],
Dim_Products_COGS[Base_COGS_EUR],
0
)</f>
        <v>1530</v>
      </c>
      <c r="H778" s="3">
        <f>Fact_Sales_Orders[[#This Row],[Unit_COGS_EUR]] * Fact_Sales_Orders[[#This Row],[Quantity_Sold]]</f>
        <v>1150560</v>
      </c>
      <c r="I778" s="3">
        <f>_xlfn.XLOOKUP(Fact_Sales_Orders[[#This Row],[Product_ID]], Dim_Supply_Chain[Product_ID], Dim_Supply_Chain[Base_Shipping_Cost_USD], 2500)</f>
        <v>2109</v>
      </c>
      <c r="J778" s="2">
        <f>_xlfn.XLOOKUP(Fact_Sales_Orders[[#This Row],[Clean_Order_Date]], Dim_FX_Rates[Date], Dim_FX_Rates[Baseline_Rate], 1.05, -1)</f>
        <v>1.4784999999999999</v>
      </c>
      <c r="K778" s="2">
        <f>Fact_Sales_Orders[[#This Row],[Total_Base_COGS_EUR]] * Fact_Sales_Orders[[#This Row],[Order_FX_Rate]]</f>
        <v>1701102.96</v>
      </c>
      <c r="L778" s="3">
        <f>Fact_Sales_Orders[[#This Row],[Base_Shipping_USD]] * Fact_Sales_Orders[[#This Row],[Quantity_Sold]]</f>
        <v>1585968</v>
      </c>
      <c r="M778" s="3">
        <f>Fact_Sales_Orders[[#This Row],[Base_Revenue_USD]] - Fact_Sales_Orders[[#This Row],[Total_COGS_USD]] - Fact_Sales_Orders[[#This Row],[Total_Freight_USD]]</f>
        <v>657414.18999999994</v>
      </c>
      <c r="N778" s="6">
        <f>IFERROR(Fact_Sales_Orders[[#This Row],[Net_Profit_USD]] / Fact_Sales_Orders[[#This Row],[Base_Revenue_USD]], 0)</f>
        <v>0.16666666624413581</v>
      </c>
    </row>
    <row r="779" spans="1:14" x14ac:dyDescent="0.3">
      <c r="A779" t="s">
        <v>817</v>
      </c>
      <c r="B779" s="1">
        <v>45718</v>
      </c>
      <c r="C779" s="4" t="s">
        <v>16</v>
      </c>
      <c r="D779" t="s">
        <v>76</v>
      </c>
      <c r="E779" s="3">
        <v>41</v>
      </c>
      <c r="F779" s="3">
        <v>158235.07</v>
      </c>
      <c r="G779" s="3">
        <f>_xlfn.XLOOKUP(
D779,
Dim_Products_COGS[Product_ID],
Dim_Products_COGS[Base_COGS_EUR],
0
)</f>
        <v>1289</v>
      </c>
      <c r="H779" s="3">
        <f>Fact_Sales_Orders[[#This Row],[Unit_COGS_EUR]] * Fact_Sales_Orders[[#This Row],[Quantity_Sold]]</f>
        <v>52849</v>
      </c>
      <c r="I779" s="3">
        <f>_xlfn.XLOOKUP(Fact_Sales_Orders[[#This Row],[Product_ID]], Dim_Supply_Chain[Product_ID], Dim_Supply_Chain[Base_Shipping_Cost_USD], 2500)</f>
        <v>2109</v>
      </c>
      <c r="J779" s="2">
        <f>_xlfn.XLOOKUP(Fact_Sales_Orders[[#This Row],[Clean_Order_Date]], Dim_FX_Rates[Date], Dim_FX_Rates[Baseline_Rate], 1.05, -1)</f>
        <v>0.66700000000000004</v>
      </c>
      <c r="K779" s="2">
        <f>Fact_Sales_Orders[[#This Row],[Total_Base_COGS_EUR]] * Fact_Sales_Orders[[#This Row],[Order_FX_Rate]]</f>
        <v>35250.283000000003</v>
      </c>
      <c r="L779" s="3">
        <f>Fact_Sales_Orders[[#This Row],[Base_Shipping_USD]] * Fact_Sales_Orders[[#This Row],[Quantity_Sold]]</f>
        <v>86469</v>
      </c>
      <c r="M779" s="3">
        <f>Fact_Sales_Orders[[#This Row],[Base_Revenue_USD]] - Fact_Sales_Orders[[#This Row],[Total_COGS_USD]] - Fact_Sales_Orders[[#This Row],[Total_Freight_USD]]</f>
        <v>36515.787000000011</v>
      </c>
      <c r="N779" s="6">
        <f>IFERROR(Fact_Sales_Orders[[#This Row],[Net_Profit_USD]] / Fact_Sales_Orders[[#This Row],[Base_Revenue_USD]], 0)</f>
        <v>0.23076924097799564</v>
      </c>
    </row>
    <row r="780" spans="1:14" x14ac:dyDescent="0.3">
      <c r="A780" t="s">
        <v>818</v>
      </c>
      <c r="B780" s="1">
        <v>45717</v>
      </c>
      <c r="C780" s="4" t="s">
        <v>16</v>
      </c>
      <c r="D780" t="s">
        <v>29</v>
      </c>
      <c r="E780" s="3">
        <v>42</v>
      </c>
      <c r="F780" s="3">
        <v>240874.29</v>
      </c>
      <c r="G780" s="3">
        <f>_xlfn.XLOOKUP(
D780,
Dim_Products_COGS[Product_ID],
Dim_Products_COGS[Base_COGS_EUR],
0
)</f>
        <v>2418</v>
      </c>
      <c r="H780" s="3">
        <f>Fact_Sales_Orders[[#This Row],[Unit_COGS_EUR]] * Fact_Sales_Orders[[#This Row],[Quantity_Sold]]</f>
        <v>101556</v>
      </c>
      <c r="I780" s="3">
        <f>_xlfn.XLOOKUP(Fact_Sales_Orders[[#This Row],[Product_ID]], Dim_Supply_Chain[Product_ID], Dim_Supply_Chain[Base_Shipping_Cost_USD], 2500)</f>
        <v>2109</v>
      </c>
      <c r="J780" s="2">
        <f>_xlfn.XLOOKUP(Fact_Sales_Orders[[#This Row],[Clean_Order_Date]], Dim_FX_Rates[Date], Dim_FX_Rates[Baseline_Rate], 1.05, -1)</f>
        <v>0.6482</v>
      </c>
      <c r="K780" s="2">
        <f>Fact_Sales_Orders[[#This Row],[Total_Base_COGS_EUR]] * Fact_Sales_Orders[[#This Row],[Order_FX_Rate]]</f>
        <v>65828.599199999997</v>
      </c>
      <c r="L780" s="3">
        <f>Fact_Sales_Orders[[#This Row],[Base_Shipping_USD]] * Fact_Sales_Orders[[#This Row],[Quantity_Sold]]</f>
        <v>88578</v>
      </c>
      <c r="M780" s="3">
        <f>Fact_Sales_Orders[[#This Row],[Base_Revenue_USD]] - Fact_Sales_Orders[[#This Row],[Total_COGS_USD]] - Fact_Sales_Orders[[#This Row],[Total_Freight_USD]]</f>
        <v>86467.690800000011</v>
      </c>
      <c r="N780" s="6">
        <f>IFERROR(Fact_Sales_Orders[[#This Row],[Net_Profit_USD]] / Fact_Sales_Orders[[#This Row],[Base_Revenue_USD]], 0)</f>
        <v>0.35897434632811998</v>
      </c>
    </row>
    <row r="781" spans="1:14" x14ac:dyDescent="0.3">
      <c r="A781" t="s">
        <v>819</v>
      </c>
      <c r="B781" s="1">
        <v>46000</v>
      </c>
      <c r="C781" s="4" t="s">
        <v>16</v>
      </c>
      <c r="D781" t="s">
        <v>51</v>
      </c>
      <c r="E781" s="3">
        <v>859</v>
      </c>
      <c r="F781" s="3">
        <v>11348570.449999999</v>
      </c>
      <c r="G781" s="3">
        <f>_xlfn.XLOOKUP(
D781,
Dim_Products_COGS[Product_ID],
Dim_Products_COGS[Base_COGS_EUR],
0
)</f>
        <v>4717</v>
      </c>
      <c r="H781" s="3">
        <f>Fact_Sales_Orders[[#This Row],[Unit_COGS_EUR]] * Fact_Sales_Orders[[#This Row],[Quantity_Sold]]</f>
        <v>4051903</v>
      </c>
      <c r="I781" s="3">
        <f>_xlfn.XLOOKUP(Fact_Sales_Orders[[#This Row],[Product_ID]], Dim_Supply_Chain[Product_ID], Dim_Supply_Chain[Base_Shipping_Cost_USD], 2500)</f>
        <v>1088</v>
      </c>
      <c r="J781" s="2">
        <f>_xlfn.XLOOKUP(Fact_Sales_Orders[[#This Row],[Clean_Order_Date]], Dim_FX_Rates[Date], Dim_FX_Rates[Baseline_Rate], 1.05, -1)</f>
        <v>1.4581999999999999</v>
      </c>
      <c r="K781" s="2">
        <f>Fact_Sales_Orders[[#This Row],[Total_Base_COGS_EUR]] * Fact_Sales_Orders[[#This Row],[Order_FX_Rate]]</f>
        <v>5908484.9545999998</v>
      </c>
      <c r="L781" s="3">
        <f>Fact_Sales_Orders[[#This Row],[Base_Shipping_USD]] * Fact_Sales_Orders[[#This Row],[Quantity_Sold]]</f>
        <v>934592</v>
      </c>
      <c r="M781" s="3">
        <f>Fact_Sales_Orders[[#This Row],[Base_Revenue_USD]] - Fact_Sales_Orders[[#This Row],[Total_COGS_USD]] - Fact_Sales_Orders[[#This Row],[Total_Freight_USD]]</f>
        <v>4505493.4953999994</v>
      </c>
      <c r="N781" s="6">
        <f>IFERROR(Fact_Sales_Orders[[#This Row],[Net_Profit_USD]] / Fact_Sales_Orders[[#This Row],[Base_Revenue_USD]], 0)</f>
        <v>0.3970097833247358</v>
      </c>
    </row>
    <row r="782" spans="1:14" x14ac:dyDescent="0.3">
      <c r="A782" t="s">
        <v>820</v>
      </c>
      <c r="B782" s="1">
        <v>45736</v>
      </c>
      <c r="C782" s="4" t="s">
        <v>16</v>
      </c>
      <c r="D782" t="s">
        <v>23</v>
      </c>
      <c r="E782" s="3">
        <v>505</v>
      </c>
      <c r="F782" s="3">
        <v>3115896.91</v>
      </c>
      <c r="G782" s="3">
        <f>_xlfn.XLOOKUP(
D782,
Dim_Products_COGS[Product_ID],
Dim_Products_COGS[Base_COGS_EUR],
0
)</f>
        <v>2844</v>
      </c>
      <c r="H782" s="3">
        <f>Fact_Sales_Orders[[#This Row],[Unit_COGS_EUR]] * Fact_Sales_Orders[[#This Row],[Quantity_Sold]]</f>
        <v>1436220</v>
      </c>
      <c r="I782" s="3">
        <f>_xlfn.XLOOKUP(Fact_Sales_Orders[[#This Row],[Product_ID]], Dim_Supply_Chain[Product_ID], Dim_Supply_Chain[Base_Shipping_Cost_USD], 2500)</f>
        <v>3514</v>
      </c>
      <c r="J782" s="2">
        <f>_xlfn.XLOOKUP(Fact_Sales_Orders[[#This Row],[Clean_Order_Date]], Dim_FX_Rates[Date], Dim_FX_Rates[Baseline_Rate], 1.05, -1)</f>
        <v>0.79710000000000003</v>
      </c>
      <c r="K782" s="2">
        <f>Fact_Sales_Orders[[#This Row],[Total_Base_COGS_EUR]] * Fact_Sales_Orders[[#This Row],[Order_FX_Rate]]</f>
        <v>1144810.9620000001</v>
      </c>
      <c r="L782" s="3">
        <f>Fact_Sales_Orders[[#This Row],[Base_Shipping_USD]] * Fact_Sales_Orders[[#This Row],[Quantity_Sold]]</f>
        <v>1774570</v>
      </c>
      <c r="M782" s="3">
        <f>Fact_Sales_Orders[[#This Row],[Base_Revenue_USD]] - Fact_Sales_Orders[[#This Row],[Total_COGS_USD]] - Fact_Sales_Orders[[#This Row],[Total_Freight_USD]]</f>
        <v>196515.94800000009</v>
      </c>
      <c r="N782" s="6">
        <f>IFERROR(Fact_Sales_Orders[[#This Row],[Net_Profit_USD]] / Fact_Sales_Orders[[#This Row],[Base_Revenue_USD]], 0)</f>
        <v>6.3068822132501201E-2</v>
      </c>
    </row>
    <row r="783" spans="1:14" x14ac:dyDescent="0.3">
      <c r="A783" t="s">
        <v>821</v>
      </c>
      <c r="B783" s="1">
        <v>45717</v>
      </c>
      <c r="C783" s="4" t="s">
        <v>16</v>
      </c>
      <c r="D783" t="s">
        <v>23</v>
      </c>
      <c r="E783" s="3">
        <v>55</v>
      </c>
      <c r="F783" s="3">
        <v>380426.28</v>
      </c>
      <c r="G783" s="3">
        <f>_xlfn.XLOOKUP(
D783,
Dim_Products_COGS[Product_ID],
Dim_Products_COGS[Base_COGS_EUR],
0
)</f>
        <v>2844</v>
      </c>
      <c r="H783" s="3">
        <f>Fact_Sales_Orders[[#This Row],[Unit_COGS_EUR]] * Fact_Sales_Orders[[#This Row],[Quantity_Sold]]</f>
        <v>156420</v>
      </c>
      <c r="I783" s="3">
        <f>_xlfn.XLOOKUP(Fact_Sales_Orders[[#This Row],[Product_ID]], Dim_Supply_Chain[Product_ID], Dim_Supply_Chain[Base_Shipping_Cost_USD], 2500)</f>
        <v>3514</v>
      </c>
      <c r="J783" s="2">
        <f>_xlfn.XLOOKUP(Fact_Sales_Orders[[#This Row],[Clean_Order_Date]], Dim_FX_Rates[Date], Dim_FX_Rates[Baseline_Rate], 1.05, -1)</f>
        <v>0.6482</v>
      </c>
      <c r="K783" s="2">
        <f>Fact_Sales_Orders[[#This Row],[Total_Base_COGS_EUR]] * Fact_Sales_Orders[[#This Row],[Order_FX_Rate]]</f>
        <v>101391.444</v>
      </c>
      <c r="L783" s="3">
        <f>Fact_Sales_Orders[[#This Row],[Base_Shipping_USD]] * Fact_Sales_Orders[[#This Row],[Quantity_Sold]]</f>
        <v>193270</v>
      </c>
      <c r="M783" s="3">
        <f>Fact_Sales_Orders[[#This Row],[Base_Revenue_USD]] - Fact_Sales_Orders[[#This Row],[Total_COGS_USD]] - Fact_Sales_Orders[[#This Row],[Total_Freight_USD]]</f>
        <v>85764.83600000001</v>
      </c>
      <c r="N783" s="6">
        <f>IFERROR(Fact_Sales_Orders[[#This Row],[Net_Profit_USD]] / Fact_Sales_Orders[[#This Row],[Base_Revenue_USD]], 0)</f>
        <v>0.22544403609550845</v>
      </c>
    </row>
    <row r="784" spans="1:14" x14ac:dyDescent="0.3">
      <c r="A784" t="s">
        <v>822</v>
      </c>
      <c r="B784" s="1">
        <v>46001</v>
      </c>
      <c r="C784" s="4" t="s">
        <v>16</v>
      </c>
      <c r="D784" t="s">
        <v>63</v>
      </c>
      <c r="E784" s="3">
        <v>171</v>
      </c>
      <c r="F784" s="3">
        <v>1919169.06</v>
      </c>
      <c r="G784" s="3">
        <f>_xlfn.XLOOKUP(
D784,
Dim_Products_COGS[Product_ID],
Dim_Products_COGS[Base_COGS_EUR],
0
)</f>
        <v>3822</v>
      </c>
      <c r="H784" s="3">
        <f>Fact_Sales_Orders[[#This Row],[Unit_COGS_EUR]] * Fact_Sales_Orders[[#This Row],[Quantity_Sold]]</f>
        <v>653562</v>
      </c>
      <c r="I784" s="3">
        <f>_xlfn.XLOOKUP(Fact_Sales_Orders[[#This Row],[Product_ID]], Dim_Supply_Chain[Product_ID], Dim_Supply_Chain[Base_Shipping_Cost_USD], 2500)</f>
        <v>2109</v>
      </c>
      <c r="J784" s="2">
        <f>_xlfn.XLOOKUP(Fact_Sales_Orders[[#This Row],[Clean_Order_Date]], Dim_FX_Rates[Date], Dim_FX_Rates[Baseline_Rate], 1.05, -1)</f>
        <v>1.4322999999999999</v>
      </c>
      <c r="K784" s="2">
        <f>Fact_Sales_Orders[[#This Row],[Total_Base_COGS_EUR]] * Fact_Sales_Orders[[#This Row],[Order_FX_Rate]]</f>
        <v>936096.85259999998</v>
      </c>
      <c r="L784" s="3">
        <f>Fact_Sales_Orders[[#This Row],[Base_Shipping_USD]] * Fact_Sales_Orders[[#This Row],[Quantity_Sold]]</f>
        <v>360639</v>
      </c>
      <c r="M784" s="3">
        <f>Fact_Sales_Orders[[#This Row],[Base_Revenue_USD]] - Fact_Sales_Orders[[#This Row],[Total_COGS_USD]] - Fact_Sales_Orders[[#This Row],[Total_Freight_USD]]</f>
        <v>622433.20740000007</v>
      </c>
      <c r="N784" s="6">
        <f>IFERROR(Fact_Sales_Orders[[#This Row],[Net_Profit_USD]] / Fact_Sales_Orders[[#This Row],[Base_Revenue_USD]], 0)</f>
        <v>0.32432432367370495</v>
      </c>
    </row>
    <row r="785" spans="1:14" x14ac:dyDescent="0.3">
      <c r="A785" t="s">
        <v>823</v>
      </c>
      <c r="B785" s="1">
        <v>45854</v>
      </c>
      <c r="C785" s="4" t="s">
        <v>16</v>
      </c>
      <c r="D785" t="s">
        <v>58</v>
      </c>
      <c r="E785" s="3">
        <v>843</v>
      </c>
      <c r="F785" s="3">
        <v>7051710.2699999996</v>
      </c>
      <c r="G785" s="3">
        <f>_xlfn.XLOOKUP(
D785,
Dim_Products_COGS[Product_ID],
Dim_Products_COGS[Base_COGS_EUR],
0
)</f>
        <v>2039</v>
      </c>
      <c r="H785" s="3">
        <f>Fact_Sales_Orders[[#This Row],[Unit_COGS_EUR]] * Fact_Sales_Orders[[#This Row],[Quantity_Sold]]</f>
        <v>1718877</v>
      </c>
      <c r="I785" s="3">
        <f>_xlfn.XLOOKUP(Fact_Sales_Orders[[#This Row],[Product_ID]], Dim_Supply_Chain[Product_ID], Dim_Supply_Chain[Base_Shipping_Cost_USD], 2500)</f>
        <v>2109</v>
      </c>
      <c r="J785" s="2">
        <f>_xlfn.XLOOKUP(Fact_Sales_Orders[[#This Row],[Clean_Order_Date]], Dim_FX_Rates[Date], Dim_FX_Rates[Baseline_Rate], 1.05, -1)</f>
        <v>1.4672000000000001</v>
      </c>
      <c r="K785" s="2">
        <f>Fact_Sales_Orders[[#This Row],[Total_Base_COGS_EUR]] * Fact_Sales_Orders[[#This Row],[Order_FX_Rate]]</f>
        <v>2521936.3344000001</v>
      </c>
      <c r="L785" s="3">
        <f>Fact_Sales_Orders[[#This Row],[Base_Shipping_USD]] * Fact_Sales_Orders[[#This Row],[Quantity_Sold]]</f>
        <v>1777887</v>
      </c>
      <c r="M785" s="3">
        <f>Fact_Sales_Orders[[#This Row],[Base_Revenue_USD]] - Fact_Sales_Orders[[#This Row],[Total_COGS_USD]] - Fact_Sales_Orders[[#This Row],[Total_Freight_USD]]</f>
        <v>2751886.9355999995</v>
      </c>
      <c r="N785" s="6">
        <f>IFERROR(Fact_Sales_Orders[[#This Row],[Net_Profit_USD]] / Fact_Sales_Orders[[#This Row],[Base_Revenue_USD]], 0)</f>
        <v>0.39024390257599162</v>
      </c>
    </row>
    <row r="786" spans="1:14" x14ac:dyDescent="0.3">
      <c r="A786" t="s">
        <v>824</v>
      </c>
      <c r="B786" s="1">
        <v>45811</v>
      </c>
      <c r="C786" s="4" t="s">
        <v>16</v>
      </c>
      <c r="D786" t="s">
        <v>23</v>
      </c>
      <c r="E786" s="3">
        <v>975</v>
      </c>
      <c r="F786" s="3">
        <v>9088472.4600000009</v>
      </c>
      <c r="G786" s="3">
        <f>_xlfn.XLOOKUP(
D786,
Dim_Products_COGS[Product_ID],
Dim_Products_COGS[Base_COGS_EUR],
0
)</f>
        <v>2844</v>
      </c>
      <c r="H786" s="3">
        <f>Fact_Sales_Orders[[#This Row],[Unit_COGS_EUR]] * Fact_Sales_Orders[[#This Row],[Quantity_Sold]]</f>
        <v>2772900</v>
      </c>
      <c r="I786" s="3">
        <f>_xlfn.XLOOKUP(Fact_Sales_Orders[[#This Row],[Product_ID]], Dim_Supply_Chain[Product_ID], Dim_Supply_Chain[Base_Shipping_Cost_USD], 2500)</f>
        <v>3514</v>
      </c>
      <c r="J786" s="2">
        <f>_xlfn.XLOOKUP(Fact_Sales_Orders[[#This Row],[Clean_Order_Date]], Dim_FX_Rates[Date], Dim_FX_Rates[Baseline_Rate], 1.05, -1)</f>
        <v>1.2329000000000001</v>
      </c>
      <c r="K786" s="2">
        <f>Fact_Sales_Orders[[#This Row],[Total_Base_COGS_EUR]] * Fact_Sales_Orders[[#This Row],[Order_FX_Rate]]</f>
        <v>3418708.41</v>
      </c>
      <c r="L786" s="3">
        <f>Fact_Sales_Orders[[#This Row],[Base_Shipping_USD]] * Fact_Sales_Orders[[#This Row],[Quantity_Sold]]</f>
        <v>3426150</v>
      </c>
      <c r="M786" s="3">
        <f>Fact_Sales_Orders[[#This Row],[Base_Revenue_USD]] - Fact_Sales_Orders[[#This Row],[Total_COGS_USD]] - Fact_Sales_Orders[[#This Row],[Total_Freight_USD]]</f>
        <v>2243614.0500000007</v>
      </c>
      <c r="N786" s="6">
        <f>IFERROR(Fact_Sales_Orders[[#This Row],[Net_Profit_USD]] / Fact_Sales_Orders[[#This Row],[Base_Revenue_USD]], 0)</f>
        <v>0.24686371223267156</v>
      </c>
    </row>
    <row r="787" spans="1:14" x14ac:dyDescent="0.3">
      <c r="A787" t="s">
        <v>825</v>
      </c>
      <c r="B787" s="1">
        <v>45658</v>
      </c>
      <c r="C787" s="4" t="s">
        <v>16</v>
      </c>
      <c r="D787" t="s">
        <v>27</v>
      </c>
      <c r="E787" s="3">
        <v>891</v>
      </c>
      <c r="F787" s="3">
        <v>7845627.5099999998</v>
      </c>
      <c r="G787" s="3">
        <f>_xlfn.XLOOKUP(
D787,
Dim_Products_COGS[Product_ID],
Dim_Products_COGS[Base_COGS_EUR],
0
)</f>
        <v>3506</v>
      </c>
      <c r="H787" s="3">
        <f>Fact_Sales_Orders[[#This Row],[Unit_COGS_EUR]] * Fact_Sales_Orders[[#This Row],[Quantity_Sold]]</f>
        <v>3123846</v>
      </c>
      <c r="I787" s="3">
        <f>_xlfn.XLOOKUP(Fact_Sales_Orders[[#This Row],[Product_ID]], Dim_Supply_Chain[Product_ID], Dim_Supply_Chain[Base_Shipping_Cost_USD], 2500)</f>
        <v>2109</v>
      </c>
      <c r="J787" s="2">
        <f>_xlfn.XLOOKUP(Fact_Sales_Orders[[#This Row],[Clean_Order_Date]], Dim_FX_Rates[Date], Dim_FX_Rates[Baseline_Rate], 1.05, -1)</f>
        <v>1.4914000000000001</v>
      </c>
      <c r="K787" s="2">
        <f>Fact_Sales_Orders[[#This Row],[Total_Base_COGS_EUR]] * Fact_Sales_Orders[[#This Row],[Order_FX_Rate]]</f>
        <v>4658903.9243999999</v>
      </c>
      <c r="L787" s="3">
        <f>Fact_Sales_Orders[[#This Row],[Base_Shipping_USD]] * Fact_Sales_Orders[[#This Row],[Quantity_Sold]]</f>
        <v>1879119</v>
      </c>
      <c r="M787" s="3">
        <f>Fact_Sales_Orders[[#This Row],[Base_Revenue_USD]] - Fact_Sales_Orders[[#This Row],[Total_COGS_USD]] - Fact_Sales_Orders[[#This Row],[Total_Freight_USD]]</f>
        <v>1307604.5855999999</v>
      </c>
      <c r="N787" s="6">
        <f>IFERROR(Fact_Sales_Orders[[#This Row],[Net_Profit_USD]] / Fact_Sales_Orders[[#This Row],[Base_Revenue_USD]], 0)</f>
        <v>0.16666666674314237</v>
      </c>
    </row>
    <row r="788" spans="1:14" x14ac:dyDescent="0.3">
      <c r="A788" t="s">
        <v>826</v>
      </c>
      <c r="B788" s="1">
        <v>46037</v>
      </c>
      <c r="C788" s="4" t="s">
        <v>10</v>
      </c>
      <c r="D788" t="s">
        <v>35</v>
      </c>
      <c r="E788" s="3">
        <v>442</v>
      </c>
      <c r="F788" s="3">
        <v>2099509.9</v>
      </c>
      <c r="G788" s="3">
        <f>_xlfn.XLOOKUP(
D788,
Dim_Products_COGS[Product_ID],
Dim_Products_COGS[Base_COGS_EUR],
0
)</f>
        <v>1530</v>
      </c>
      <c r="H788" s="3">
        <f>Fact_Sales_Orders[[#This Row],[Unit_COGS_EUR]] * Fact_Sales_Orders[[#This Row],[Quantity_Sold]]</f>
        <v>676260</v>
      </c>
      <c r="I788" s="3">
        <f>_xlfn.XLOOKUP(Fact_Sales_Orders[[#This Row],[Product_ID]], Dim_Supply_Chain[Product_ID], Dim_Supply_Chain[Base_Shipping_Cost_USD], 2500)</f>
        <v>2109</v>
      </c>
      <c r="J788" s="2">
        <f>_xlfn.XLOOKUP(Fact_Sales_Orders[[#This Row],[Clean_Order_Date]], Dim_FX_Rates[Date], Dim_FX_Rates[Baseline_Rate], 1.05, -1)</f>
        <v>0.748</v>
      </c>
      <c r="K788" s="2">
        <f>Fact_Sales_Orders[[#This Row],[Total_Base_COGS_EUR]] * Fact_Sales_Orders[[#This Row],[Order_FX_Rate]]</f>
        <v>505842.48</v>
      </c>
      <c r="L788" s="3">
        <f>Fact_Sales_Orders[[#This Row],[Base_Shipping_USD]] * Fact_Sales_Orders[[#This Row],[Quantity_Sold]]</f>
        <v>932178</v>
      </c>
      <c r="M788" s="3">
        <f>Fact_Sales_Orders[[#This Row],[Base_Revenue_USD]] - Fact_Sales_Orders[[#This Row],[Total_COGS_USD]] - Fact_Sales_Orders[[#This Row],[Total_Freight_USD]]</f>
        <v>661489.41999999993</v>
      </c>
      <c r="N788" s="6">
        <f>IFERROR(Fact_Sales_Orders[[#This Row],[Net_Profit_USD]] / Fact_Sales_Orders[[#This Row],[Base_Revenue_USD]], 0)</f>
        <v>0.31506849288969774</v>
      </c>
    </row>
    <row r="789" spans="1:14" x14ac:dyDescent="0.3">
      <c r="A789" t="s">
        <v>827</v>
      </c>
      <c r="B789" s="1">
        <v>45777</v>
      </c>
      <c r="C789" s="4" t="s">
        <v>10</v>
      </c>
      <c r="D789" t="s">
        <v>14</v>
      </c>
      <c r="E789" s="3">
        <v>213</v>
      </c>
      <c r="F789" s="3">
        <v>1294688.1399999999</v>
      </c>
      <c r="G789" s="3">
        <f>_xlfn.XLOOKUP(
D789,
Dim_Products_COGS[Product_ID],
Dim_Products_COGS[Base_COGS_EUR],
0
)</f>
        <v>2401</v>
      </c>
      <c r="H789" s="3">
        <f>Fact_Sales_Orders[[#This Row],[Unit_COGS_EUR]] * Fact_Sales_Orders[[#This Row],[Quantity_Sold]]</f>
        <v>511413</v>
      </c>
      <c r="I789" s="3">
        <f>_xlfn.XLOOKUP(Fact_Sales_Orders[[#This Row],[Product_ID]], Dim_Supply_Chain[Product_ID], Dim_Supply_Chain[Base_Shipping_Cost_USD], 2500)</f>
        <v>2109</v>
      </c>
      <c r="J789" s="2">
        <f>_xlfn.XLOOKUP(Fact_Sales_Orders[[#This Row],[Clean_Order_Date]], Dim_FX_Rates[Date], Dim_FX_Rates[Baseline_Rate], 1.05, -1)</f>
        <v>0.75490000000000002</v>
      </c>
      <c r="K789" s="2">
        <f>Fact_Sales_Orders[[#This Row],[Total_Base_COGS_EUR]] * Fact_Sales_Orders[[#This Row],[Order_FX_Rate]]</f>
        <v>386065.67369999998</v>
      </c>
      <c r="L789" s="3">
        <f>Fact_Sales_Orders[[#This Row],[Base_Shipping_USD]] * Fact_Sales_Orders[[#This Row],[Quantity_Sold]]</f>
        <v>449217</v>
      </c>
      <c r="M789" s="3">
        <f>Fact_Sales_Orders[[#This Row],[Base_Revenue_USD]] - Fact_Sales_Orders[[#This Row],[Total_COGS_USD]] - Fact_Sales_Orders[[#This Row],[Total_Freight_USD]]</f>
        <v>459405.46629999997</v>
      </c>
      <c r="N789" s="6">
        <f>IFERROR(Fact_Sales_Orders[[#This Row],[Net_Profit_USD]] / Fact_Sales_Orders[[#This Row],[Base_Revenue_USD]], 0)</f>
        <v>0.35483870756705937</v>
      </c>
    </row>
    <row r="790" spans="1:14" x14ac:dyDescent="0.3">
      <c r="A790" t="s">
        <v>828</v>
      </c>
      <c r="B790" s="1">
        <v>45705</v>
      </c>
      <c r="C790" s="4" t="s">
        <v>10</v>
      </c>
      <c r="D790" t="s">
        <v>96</v>
      </c>
      <c r="E790" s="3">
        <v>877</v>
      </c>
      <c r="F790" s="3">
        <v>9134189.1099999994</v>
      </c>
      <c r="G790" s="3">
        <f>_xlfn.XLOOKUP(
D790,
Dim_Products_COGS[Product_ID],
Dim_Products_COGS[Base_COGS_EUR],
0
)</f>
        <v>2914</v>
      </c>
      <c r="H790" s="3">
        <f>Fact_Sales_Orders[[#This Row],[Unit_COGS_EUR]] * Fact_Sales_Orders[[#This Row],[Quantity_Sold]]</f>
        <v>2555578</v>
      </c>
      <c r="I790" s="3">
        <f>_xlfn.XLOOKUP(Fact_Sales_Orders[[#This Row],[Product_ID]], Dim_Supply_Chain[Product_ID], Dim_Supply_Chain[Base_Shipping_Cost_USD], 2500)</f>
        <v>2109</v>
      </c>
      <c r="J790" s="2">
        <f>_xlfn.XLOOKUP(Fact_Sales_Orders[[#This Row],[Clean_Order_Date]], Dim_FX_Rates[Date], Dim_FX_Rates[Baseline_Rate], 1.05, -1)</f>
        <v>1.3304</v>
      </c>
      <c r="K790" s="2">
        <f>Fact_Sales_Orders[[#This Row],[Total_Base_COGS_EUR]] * Fact_Sales_Orders[[#This Row],[Order_FX_Rate]]</f>
        <v>3399940.9712</v>
      </c>
      <c r="L790" s="3">
        <f>Fact_Sales_Orders[[#This Row],[Base_Shipping_USD]] * Fact_Sales_Orders[[#This Row],[Quantity_Sold]]</f>
        <v>1849593</v>
      </c>
      <c r="M790" s="3">
        <f>Fact_Sales_Orders[[#This Row],[Base_Revenue_USD]] - Fact_Sales_Orders[[#This Row],[Total_COGS_USD]] - Fact_Sales_Orders[[#This Row],[Total_Freight_USD]]</f>
        <v>3884655.1387999989</v>
      </c>
      <c r="N790" s="6">
        <f>IFERROR(Fact_Sales_Orders[[#This Row],[Net_Profit_USD]] / Fact_Sales_Orders[[#This Row],[Base_Revenue_USD]], 0)</f>
        <v>0.42528735632888592</v>
      </c>
    </row>
    <row r="791" spans="1:14" x14ac:dyDescent="0.3">
      <c r="A791" t="s">
        <v>829</v>
      </c>
      <c r="B791" s="1">
        <v>46095</v>
      </c>
      <c r="C791" s="4" t="s">
        <v>10</v>
      </c>
      <c r="D791" t="s">
        <v>17</v>
      </c>
      <c r="E791" s="3">
        <v>294</v>
      </c>
      <c r="F791" s="3">
        <v>3177520.85</v>
      </c>
      <c r="G791" s="3">
        <f>_xlfn.XLOOKUP(
D791,
Dim_Products_COGS[Product_ID],
Dim_Products_COGS[Base_COGS_EUR],
0
)</f>
        <v>4299</v>
      </c>
      <c r="H791" s="3">
        <f>Fact_Sales_Orders[[#This Row],[Unit_COGS_EUR]] * Fact_Sales_Orders[[#This Row],[Quantity_Sold]]</f>
        <v>1263906</v>
      </c>
      <c r="I791" s="3">
        <f>_xlfn.XLOOKUP(Fact_Sales_Orders[[#This Row],[Product_ID]], Dim_Supply_Chain[Product_ID], Dim_Supply_Chain[Base_Shipping_Cost_USD], 2500)</f>
        <v>2109</v>
      </c>
      <c r="J791" s="2">
        <f>_xlfn.XLOOKUP(Fact_Sales_Orders[[#This Row],[Clean_Order_Date]], Dim_FX_Rates[Date], Dim_FX_Rates[Baseline_Rate], 1.05, -1)</f>
        <v>1.1634</v>
      </c>
      <c r="K791" s="2">
        <f>Fact_Sales_Orders[[#This Row],[Total_Base_COGS_EUR]] * Fact_Sales_Orders[[#This Row],[Order_FX_Rate]]</f>
        <v>1470428.2404</v>
      </c>
      <c r="L791" s="3">
        <f>Fact_Sales_Orders[[#This Row],[Base_Shipping_USD]] * Fact_Sales_Orders[[#This Row],[Quantity_Sold]]</f>
        <v>620046</v>
      </c>
      <c r="M791" s="3">
        <f>Fact_Sales_Orders[[#This Row],[Base_Revenue_USD]] - Fact_Sales_Orders[[#This Row],[Total_COGS_USD]] - Fact_Sales_Orders[[#This Row],[Total_Freight_USD]]</f>
        <v>1087046.6096000001</v>
      </c>
      <c r="N791" s="6">
        <f>IFERROR(Fact_Sales_Orders[[#This Row],[Net_Profit_USD]] / Fact_Sales_Orders[[#This Row],[Base_Revenue_USD]], 0)</f>
        <v>0.3421052641086525</v>
      </c>
    </row>
    <row r="792" spans="1:14" x14ac:dyDescent="0.3">
      <c r="A792" t="s">
        <v>830</v>
      </c>
      <c r="B792" s="1">
        <v>45918</v>
      </c>
      <c r="C792" s="4" t="s">
        <v>10</v>
      </c>
      <c r="D792" t="s">
        <v>69</v>
      </c>
      <c r="E792" s="3">
        <v>58</v>
      </c>
      <c r="F792" s="3">
        <v>748853.84</v>
      </c>
      <c r="G792" s="3">
        <f>_xlfn.XLOOKUP(
D792,
Dim_Products_COGS[Product_ID],
Dim_Products_COGS[Base_COGS_EUR],
0
)</f>
        <v>3901</v>
      </c>
      <c r="H792" s="3">
        <f>Fact_Sales_Orders[[#This Row],[Unit_COGS_EUR]] * Fact_Sales_Orders[[#This Row],[Quantity_Sold]]</f>
        <v>226258</v>
      </c>
      <c r="I792" s="3">
        <f>_xlfn.XLOOKUP(Fact_Sales_Orders[[#This Row],[Product_ID]], Dim_Supply_Chain[Product_ID], Dim_Supply_Chain[Base_Shipping_Cost_USD], 2500)</f>
        <v>2109</v>
      </c>
      <c r="J792" s="2">
        <f>_xlfn.XLOOKUP(Fact_Sales_Orders[[#This Row],[Clean_Order_Date]], Dim_FX_Rates[Date], Dim_FX_Rates[Baseline_Rate], 1.05, -1)</f>
        <v>1.4775</v>
      </c>
      <c r="K792" s="2">
        <f>Fact_Sales_Orders[[#This Row],[Total_Base_COGS_EUR]] * Fact_Sales_Orders[[#This Row],[Order_FX_Rate]]</f>
        <v>334296.19500000001</v>
      </c>
      <c r="L792" s="3">
        <f>Fact_Sales_Orders[[#This Row],[Base_Shipping_USD]] * Fact_Sales_Orders[[#This Row],[Quantity_Sold]]</f>
        <v>122322</v>
      </c>
      <c r="M792" s="3">
        <f>Fact_Sales_Orders[[#This Row],[Base_Revenue_USD]] - Fact_Sales_Orders[[#This Row],[Total_COGS_USD]] - Fact_Sales_Orders[[#This Row],[Total_Freight_USD]]</f>
        <v>292235.64499999996</v>
      </c>
      <c r="N792" s="6">
        <f>IFERROR(Fact_Sales_Orders[[#This Row],[Net_Profit_USD]] / Fact_Sales_Orders[[#This Row],[Base_Revenue_USD]], 0)</f>
        <v>0.39024390260187486</v>
      </c>
    </row>
    <row r="793" spans="1:14" x14ac:dyDescent="0.3">
      <c r="A793" t="s">
        <v>831</v>
      </c>
      <c r="B793" s="1">
        <v>45914</v>
      </c>
      <c r="C793" s="4" t="s">
        <v>10</v>
      </c>
      <c r="D793" t="s">
        <v>88</v>
      </c>
      <c r="E793" s="3">
        <v>650</v>
      </c>
      <c r="F793" s="3">
        <v>5145219.1399999997</v>
      </c>
      <c r="G793" s="3">
        <f>_xlfn.XLOOKUP(
D793,
Dim_Products_COGS[Product_ID],
Dim_Products_COGS[Base_COGS_EUR],
0
)</f>
        <v>3776</v>
      </c>
      <c r="H793" s="3">
        <f>Fact_Sales_Orders[[#This Row],[Unit_COGS_EUR]] * Fact_Sales_Orders[[#This Row],[Quantity_Sold]]</f>
        <v>2454400</v>
      </c>
      <c r="I793" s="3">
        <f>_xlfn.XLOOKUP(Fact_Sales_Orders[[#This Row],[Product_ID]], Dim_Supply_Chain[Product_ID], Dim_Supply_Chain[Base_Shipping_Cost_USD], 2500)</f>
        <v>2221</v>
      </c>
      <c r="J793" s="2">
        <f>_xlfn.XLOOKUP(Fact_Sales_Orders[[#This Row],[Clean_Order_Date]], Dim_FX_Rates[Date], Dim_FX_Rates[Baseline_Rate], 1.05, -1)</f>
        <v>0.73550000000000004</v>
      </c>
      <c r="K793" s="2">
        <f>Fact_Sales_Orders[[#This Row],[Total_Base_COGS_EUR]] * Fact_Sales_Orders[[#This Row],[Order_FX_Rate]]</f>
        <v>1805211.2000000002</v>
      </c>
      <c r="L793" s="3">
        <f>Fact_Sales_Orders[[#This Row],[Base_Shipping_USD]] * Fact_Sales_Orders[[#This Row],[Quantity_Sold]]</f>
        <v>1443650</v>
      </c>
      <c r="M793" s="3">
        <f>Fact_Sales_Orders[[#This Row],[Base_Revenue_USD]] - Fact_Sales_Orders[[#This Row],[Total_COGS_USD]] - Fact_Sales_Orders[[#This Row],[Total_Freight_USD]]</f>
        <v>1896357.9399999995</v>
      </c>
      <c r="N793" s="6">
        <f>IFERROR(Fact_Sales_Orders[[#This Row],[Net_Profit_USD]] / Fact_Sales_Orders[[#This Row],[Base_Revenue_USD]], 0)</f>
        <v>0.36856699168696622</v>
      </c>
    </row>
    <row r="794" spans="1:14" x14ac:dyDescent="0.3">
      <c r="A794" t="s">
        <v>832</v>
      </c>
      <c r="B794" s="1">
        <v>46056</v>
      </c>
      <c r="C794" s="4" t="s">
        <v>10</v>
      </c>
      <c r="D794" t="s">
        <v>31</v>
      </c>
      <c r="E794" s="3">
        <v>341</v>
      </c>
      <c r="F794" s="3">
        <v>2090944.22</v>
      </c>
      <c r="G794" s="3">
        <f>_xlfn.XLOOKUP(
D794,
Dim_Products_COGS[Product_ID],
Dim_Products_COGS[Base_COGS_EUR],
0
)</f>
        <v>1536</v>
      </c>
      <c r="H794" s="3">
        <f>Fact_Sales_Orders[[#This Row],[Unit_COGS_EUR]] * Fact_Sales_Orders[[#This Row],[Quantity_Sold]]</f>
        <v>523776</v>
      </c>
      <c r="I794" s="3">
        <f>_xlfn.XLOOKUP(Fact_Sales_Orders[[#This Row],[Product_ID]], Dim_Supply_Chain[Product_ID], Dim_Supply_Chain[Base_Shipping_Cost_USD], 2500)</f>
        <v>2109</v>
      </c>
      <c r="J794" s="2">
        <f>_xlfn.XLOOKUP(Fact_Sales_Orders[[#This Row],[Clean_Order_Date]], Dim_FX_Rates[Date], Dim_FX_Rates[Baseline_Rate], 1.05, -1)</f>
        <v>1.4581999999999999</v>
      </c>
      <c r="K794" s="2">
        <f>Fact_Sales_Orders[[#This Row],[Total_Base_COGS_EUR]] * Fact_Sales_Orders[[#This Row],[Order_FX_Rate]]</f>
        <v>763770.16319999995</v>
      </c>
      <c r="L794" s="3">
        <f>Fact_Sales_Orders[[#This Row],[Base_Shipping_USD]] * Fact_Sales_Orders[[#This Row],[Quantity_Sold]]</f>
        <v>719169</v>
      </c>
      <c r="M794" s="3">
        <f>Fact_Sales_Orders[[#This Row],[Base_Revenue_USD]] - Fact_Sales_Orders[[#This Row],[Total_COGS_USD]] - Fact_Sales_Orders[[#This Row],[Total_Freight_USD]]</f>
        <v>608005.0567999999</v>
      </c>
      <c r="N794" s="6">
        <f>IFERROR(Fact_Sales_Orders[[#This Row],[Net_Profit_USD]] / Fact_Sales_Orders[[#This Row],[Base_Revenue_USD]], 0)</f>
        <v>0.29078014180598272</v>
      </c>
    </row>
    <row r="795" spans="1:14" x14ac:dyDescent="0.3">
      <c r="A795" t="s">
        <v>833</v>
      </c>
      <c r="B795" s="1">
        <v>45701</v>
      </c>
      <c r="C795" s="4" t="s">
        <v>10</v>
      </c>
      <c r="D795" t="s">
        <v>69</v>
      </c>
      <c r="E795" s="3">
        <v>555</v>
      </c>
      <c r="F795" s="3">
        <v>5320752.1100000003</v>
      </c>
      <c r="G795" s="3">
        <f>_xlfn.XLOOKUP(
D795,
Dim_Products_COGS[Product_ID],
Dim_Products_COGS[Base_COGS_EUR],
0
)</f>
        <v>3901</v>
      </c>
      <c r="H795" s="3">
        <f>Fact_Sales_Orders[[#This Row],[Unit_COGS_EUR]] * Fact_Sales_Orders[[#This Row],[Quantity_Sold]]</f>
        <v>2165055</v>
      </c>
      <c r="I795" s="3">
        <f>_xlfn.XLOOKUP(Fact_Sales_Orders[[#This Row],[Product_ID]], Dim_Supply_Chain[Product_ID], Dim_Supply_Chain[Base_Shipping_Cost_USD], 2500)</f>
        <v>2109</v>
      </c>
      <c r="J795" s="2">
        <f>_xlfn.XLOOKUP(Fact_Sales_Orders[[#This Row],[Clean_Order_Date]], Dim_FX_Rates[Date], Dim_FX_Rates[Baseline_Rate], 1.05, -1)</f>
        <v>1.3498000000000001</v>
      </c>
      <c r="K795" s="2">
        <f>Fact_Sales_Orders[[#This Row],[Total_Base_COGS_EUR]] * Fact_Sales_Orders[[#This Row],[Order_FX_Rate]]</f>
        <v>2922391.2390000001</v>
      </c>
      <c r="L795" s="3">
        <f>Fact_Sales_Orders[[#This Row],[Base_Shipping_USD]] * Fact_Sales_Orders[[#This Row],[Quantity_Sold]]</f>
        <v>1170495</v>
      </c>
      <c r="M795" s="3">
        <f>Fact_Sales_Orders[[#This Row],[Base_Revenue_USD]] - Fact_Sales_Orders[[#This Row],[Total_COGS_USD]] - Fact_Sales_Orders[[#This Row],[Total_Freight_USD]]</f>
        <v>1227865.8710000003</v>
      </c>
      <c r="N795" s="6">
        <f>IFERROR(Fact_Sales_Orders[[#This Row],[Net_Profit_USD]] / Fact_Sales_Orders[[#This Row],[Base_Revenue_USD]], 0)</f>
        <v>0.23076923066803054</v>
      </c>
    </row>
    <row r="796" spans="1:14" x14ac:dyDescent="0.3">
      <c r="A796" t="s">
        <v>834</v>
      </c>
      <c r="B796" s="1">
        <v>45770</v>
      </c>
      <c r="C796" s="4" t="s">
        <v>10</v>
      </c>
      <c r="D796" t="s">
        <v>29</v>
      </c>
      <c r="E796" s="3">
        <v>656</v>
      </c>
      <c r="F796" s="3">
        <v>3854362.35</v>
      </c>
      <c r="G796" s="3">
        <f>_xlfn.XLOOKUP(
D796,
Dim_Products_COGS[Product_ID],
Dim_Products_COGS[Base_COGS_EUR],
0
)</f>
        <v>2418</v>
      </c>
      <c r="H796" s="3">
        <f>Fact_Sales_Orders[[#This Row],[Unit_COGS_EUR]] * Fact_Sales_Orders[[#This Row],[Quantity_Sold]]</f>
        <v>1586208</v>
      </c>
      <c r="I796" s="3">
        <f>_xlfn.XLOOKUP(Fact_Sales_Orders[[#This Row],[Product_ID]], Dim_Supply_Chain[Product_ID], Dim_Supply_Chain[Base_Shipping_Cost_USD], 2500)</f>
        <v>2109</v>
      </c>
      <c r="J796" s="2">
        <f>_xlfn.XLOOKUP(Fact_Sales_Orders[[#This Row],[Clean_Order_Date]], Dim_FX_Rates[Date], Dim_FX_Rates[Baseline_Rate], 1.05, -1)</f>
        <v>0.78080000000000005</v>
      </c>
      <c r="K796" s="2">
        <f>Fact_Sales_Orders[[#This Row],[Total_Base_COGS_EUR]] * Fact_Sales_Orders[[#This Row],[Order_FX_Rate]]</f>
        <v>1238511.2064</v>
      </c>
      <c r="L796" s="3">
        <f>Fact_Sales_Orders[[#This Row],[Base_Shipping_USD]] * Fact_Sales_Orders[[#This Row],[Quantity_Sold]]</f>
        <v>1383504</v>
      </c>
      <c r="M796" s="3">
        <f>Fact_Sales_Orders[[#This Row],[Base_Revenue_USD]] - Fact_Sales_Orders[[#This Row],[Total_COGS_USD]] - Fact_Sales_Orders[[#This Row],[Total_Freight_USD]]</f>
        <v>1232347.1436000001</v>
      </c>
      <c r="N796" s="6">
        <f>IFERROR(Fact_Sales_Orders[[#This Row],[Net_Profit_USD]] / Fact_Sales_Orders[[#This Row],[Base_Revenue_USD]], 0)</f>
        <v>0.31972789055497081</v>
      </c>
    </row>
    <row r="797" spans="1:14" x14ac:dyDescent="0.3">
      <c r="A797" t="s">
        <v>835</v>
      </c>
      <c r="B797" s="1">
        <v>46098</v>
      </c>
      <c r="C797" s="4" t="s">
        <v>10</v>
      </c>
      <c r="D797" t="s">
        <v>25</v>
      </c>
      <c r="E797" s="3">
        <v>253</v>
      </c>
      <c r="F797" s="3">
        <v>1080566.82</v>
      </c>
      <c r="G797" s="3">
        <f>_xlfn.XLOOKUP(
D797,
Dim_Products_COGS[Product_ID],
Dim_Products_COGS[Base_COGS_EUR],
0
)</f>
        <v>775</v>
      </c>
      <c r="H797" s="3">
        <f>Fact_Sales_Orders[[#This Row],[Unit_COGS_EUR]] * Fact_Sales_Orders[[#This Row],[Quantity_Sold]]</f>
        <v>196075</v>
      </c>
      <c r="I797" s="3">
        <f>_xlfn.XLOOKUP(Fact_Sales_Orders[[#This Row],[Product_ID]], Dim_Supply_Chain[Product_ID], Dim_Supply_Chain[Base_Shipping_Cost_USD], 2500)</f>
        <v>2982</v>
      </c>
      <c r="J797" s="2">
        <f>_xlfn.XLOOKUP(Fact_Sales_Orders[[#This Row],[Clean_Order_Date]], Dim_FX_Rates[Date], Dim_FX_Rates[Baseline_Rate], 1.05, -1)</f>
        <v>1.4537</v>
      </c>
      <c r="K797" s="2">
        <f>Fact_Sales_Orders[[#This Row],[Total_Base_COGS_EUR]] * Fact_Sales_Orders[[#This Row],[Order_FX_Rate]]</f>
        <v>285034.22749999998</v>
      </c>
      <c r="L797" s="3">
        <f>Fact_Sales_Orders[[#This Row],[Base_Shipping_USD]] * Fact_Sales_Orders[[#This Row],[Quantity_Sold]]</f>
        <v>754446</v>
      </c>
      <c r="M797" s="3">
        <f>Fact_Sales_Orders[[#This Row],[Base_Revenue_USD]] - Fact_Sales_Orders[[#This Row],[Total_COGS_USD]] - Fact_Sales_Orders[[#This Row],[Total_Freight_USD]]</f>
        <v>41086.592500000028</v>
      </c>
      <c r="N797" s="6">
        <f>IFERROR(Fact_Sales_Orders[[#This Row],[Net_Profit_USD]] / Fact_Sales_Orders[[#This Row],[Base_Revenue_USD]], 0)</f>
        <v>3.8023185368582783E-2</v>
      </c>
    </row>
    <row r="798" spans="1:14" x14ac:dyDescent="0.3">
      <c r="A798" t="s">
        <v>836</v>
      </c>
      <c r="B798" s="1">
        <v>46002</v>
      </c>
      <c r="C798" s="4" t="s">
        <v>10</v>
      </c>
      <c r="D798" t="s">
        <v>17</v>
      </c>
      <c r="E798" s="3">
        <v>755</v>
      </c>
      <c r="F798" s="3">
        <v>6180412.1600000001</v>
      </c>
      <c r="G798" s="3">
        <f>_xlfn.XLOOKUP(
D798,
Dim_Products_COGS[Product_ID],
Dim_Products_COGS[Base_COGS_EUR],
0
)</f>
        <v>4299</v>
      </c>
      <c r="H798" s="3">
        <f>Fact_Sales_Orders[[#This Row],[Unit_COGS_EUR]] * Fact_Sales_Orders[[#This Row],[Quantity_Sold]]</f>
        <v>3245745</v>
      </c>
      <c r="I798" s="3">
        <f>_xlfn.XLOOKUP(Fact_Sales_Orders[[#This Row],[Product_ID]], Dim_Supply_Chain[Product_ID], Dim_Supply_Chain[Base_Shipping_Cost_USD], 2500)</f>
        <v>2109</v>
      </c>
      <c r="J798" s="2">
        <f>_xlfn.XLOOKUP(Fact_Sales_Orders[[#This Row],[Clean_Order_Date]], Dim_FX_Rates[Date], Dim_FX_Rates[Baseline_Rate], 1.05, -1)</f>
        <v>0.84099999999999997</v>
      </c>
      <c r="K798" s="2">
        <f>Fact_Sales_Orders[[#This Row],[Total_Base_COGS_EUR]] * Fact_Sales_Orders[[#This Row],[Order_FX_Rate]]</f>
        <v>2729671.5449999999</v>
      </c>
      <c r="L798" s="3">
        <f>Fact_Sales_Orders[[#This Row],[Base_Shipping_USD]] * Fact_Sales_Orders[[#This Row],[Quantity_Sold]]</f>
        <v>1592295</v>
      </c>
      <c r="M798" s="3">
        <f>Fact_Sales_Orders[[#This Row],[Base_Revenue_USD]] - Fact_Sales_Orders[[#This Row],[Total_COGS_USD]] - Fact_Sales_Orders[[#This Row],[Total_Freight_USD]]</f>
        <v>1858445.6150000002</v>
      </c>
      <c r="N798" s="6">
        <f>IFERROR(Fact_Sales_Orders[[#This Row],[Net_Profit_USD]] / Fact_Sales_Orders[[#This Row],[Base_Revenue_USD]], 0)</f>
        <v>0.30069930077284684</v>
      </c>
    </row>
    <row r="799" spans="1:14" x14ac:dyDescent="0.3">
      <c r="A799" t="s">
        <v>837</v>
      </c>
      <c r="B799" s="1">
        <v>45894</v>
      </c>
      <c r="C799" s="4" t="s">
        <v>10</v>
      </c>
      <c r="D799" t="s">
        <v>51</v>
      </c>
      <c r="E799" s="3">
        <v>837</v>
      </c>
      <c r="F799" s="3">
        <v>8333980.6900000004</v>
      </c>
      <c r="G799" s="3">
        <f>_xlfn.XLOOKUP(
D799,
Dim_Products_COGS[Product_ID],
Dim_Products_COGS[Base_COGS_EUR],
0
)</f>
        <v>4717</v>
      </c>
      <c r="H799" s="3">
        <f>Fact_Sales_Orders[[#This Row],[Unit_COGS_EUR]] * Fact_Sales_Orders[[#This Row],[Quantity_Sold]]</f>
        <v>3948129</v>
      </c>
      <c r="I799" s="3">
        <f>_xlfn.XLOOKUP(Fact_Sales_Orders[[#This Row],[Product_ID]], Dim_Supply_Chain[Product_ID], Dim_Supply_Chain[Base_Shipping_Cost_USD], 2500)</f>
        <v>1088</v>
      </c>
      <c r="J799" s="2">
        <f>_xlfn.XLOOKUP(Fact_Sales_Orders[[#This Row],[Clean_Order_Date]], Dim_FX_Rates[Date], Dim_FX_Rates[Baseline_Rate], 1.05, -1)</f>
        <v>1.1165</v>
      </c>
      <c r="K799" s="2">
        <f>Fact_Sales_Orders[[#This Row],[Total_Base_COGS_EUR]] * Fact_Sales_Orders[[#This Row],[Order_FX_Rate]]</f>
        <v>4408086.0285</v>
      </c>
      <c r="L799" s="3">
        <f>Fact_Sales_Orders[[#This Row],[Base_Shipping_USD]] * Fact_Sales_Orders[[#This Row],[Quantity_Sold]]</f>
        <v>910656</v>
      </c>
      <c r="M799" s="3">
        <f>Fact_Sales_Orders[[#This Row],[Base_Revenue_USD]] - Fact_Sales_Orders[[#This Row],[Total_COGS_USD]] - Fact_Sales_Orders[[#This Row],[Total_Freight_USD]]</f>
        <v>3015238.6615000004</v>
      </c>
      <c r="N799" s="6">
        <f>IFERROR(Fact_Sales_Orders[[#This Row],[Net_Profit_USD]] / Fact_Sales_Orders[[#This Row],[Base_Revenue_USD]], 0)</f>
        <v>0.36180053370150062</v>
      </c>
    </row>
    <row r="800" spans="1:14" x14ac:dyDescent="0.3">
      <c r="A800" t="s">
        <v>838</v>
      </c>
      <c r="B800" s="1">
        <v>45708</v>
      </c>
      <c r="C800" s="4" t="s">
        <v>10</v>
      </c>
      <c r="D800" t="s">
        <v>172</v>
      </c>
      <c r="E800" s="3">
        <v>958</v>
      </c>
      <c r="F800" s="3">
        <v>8439119.9000000004</v>
      </c>
      <c r="G800" s="3">
        <f>_xlfn.XLOOKUP(
D800,
Dim_Products_COGS[Product_ID],
Dim_Products_COGS[Base_COGS_EUR],
0
)</f>
        <v>3677</v>
      </c>
      <c r="H800" s="3">
        <f>Fact_Sales_Orders[[#This Row],[Unit_COGS_EUR]] * Fact_Sales_Orders[[#This Row],[Quantity_Sold]]</f>
        <v>3522566</v>
      </c>
      <c r="I800" s="3">
        <f>_xlfn.XLOOKUP(Fact_Sales_Orders[[#This Row],[Product_ID]], Dim_Supply_Chain[Product_ID], Dim_Supply_Chain[Base_Shipping_Cost_USD], 2500)</f>
        <v>263</v>
      </c>
      <c r="J800" s="2">
        <f>_xlfn.XLOOKUP(Fact_Sales_Orders[[#This Row],[Clean_Order_Date]], Dim_FX_Rates[Date], Dim_FX_Rates[Baseline_Rate], 1.05, -1)</f>
        <v>0.96619999999999995</v>
      </c>
      <c r="K800" s="2">
        <f>Fact_Sales_Orders[[#This Row],[Total_Base_COGS_EUR]] * Fact_Sales_Orders[[#This Row],[Order_FX_Rate]]</f>
        <v>3403503.2692</v>
      </c>
      <c r="L800" s="3">
        <f>Fact_Sales_Orders[[#This Row],[Base_Shipping_USD]] * Fact_Sales_Orders[[#This Row],[Quantity_Sold]]</f>
        <v>251954</v>
      </c>
      <c r="M800" s="3">
        <f>Fact_Sales_Orders[[#This Row],[Base_Revenue_USD]] - Fact_Sales_Orders[[#This Row],[Total_COGS_USD]] - Fact_Sales_Orders[[#This Row],[Total_Freight_USD]]</f>
        <v>4783662.6308000004</v>
      </c>
      <c r="N800" s="6">
        <f>IFERROR(Fact_Sales_Orders[[#This Row],[Net_Profit_USD]] / Fact_Sales_Orders[[#This Row],[Base_Revenue_USD]], 0)</f>
        <v>0.56684378080704845</v>
      </c>
    </row>
    <row r="801" spans="1:14" x14ac:dyDescent="0.3">
      <c r="A801" t="s">
        <v>839</v>
      </c>
      <c r="B801" s="1">
        <v>45742</v>
      </c>
      <c r="C801" s="4" t="s">
        <v>10</v>
      </c>
      <c r="D801" t="s">
        <v>17</v>
      </c>
      <c r="E801" s="3">
        <v>281</v>
      </c>
      <c r="F801" s="3">
        <v>3115493.1</v>
      </c>
      <c r="G801" s="3">
        <f>_xlfn.XLOOKUP(
D801,
Dim_Products_COGS[Product_ID],
Dim_Products_COGS[Base_COGS_EUR],
0
)</f>
        <v>4299</v>
      </c>
      <c r="H801" s="3">
        <f>Fact_Sales_Orders[[#This Row],[Unit_COGS_EUR]] * Fact_Sales_Orders[[#This Row],[Quantity_Sold]]</f>
        <v>1208019</v>
      </c>
      <c r="I801" s="3">
        <f>_xlfn.XLOOKUP(Fact_Sales_Orders[[#This Row],[Product_ID]], Dim_Supply_Chain[Product_ID], Dim_Supply_Chain[Base_Shipping_Cost_USD], 2500)</f>
        <v>2109</v>
      </c>
      <c r="J801" s="2">
        <f>_xlfn.XLOOKUP(Fact_Sales_Orders[[#This Row],[Clean_Order_Date]], Dim_FX_Rates[Date], Dim_FX_Rates[Baseline_Rate], 1.05, -1)</f>
        <v>1.2403</v>
      </c>
      <c r="K801" s="2">
        <f>Fact_Sales_Orders[[#This Row],[Total_Base_COGS_EUR]] * Fact_Sales_Orders[[#This Row],[Order_FX_Rate]]</f>
        <v>1498305.9657000001</v>
      </c>
      <c r="L801" s="3">
        <f>Fact_Sales_Orders[[#This Row],[Base_Shipping_USD]] * Fact_Sales_Orders[[#This Row],[Quantity_Sold]]</f>
        <v>592629</v>
      </c>
      <c r="M801" s="3">
        <f>Fact_Sales_Orders[[#This Row],[Base_Revenue_USD]] - Fact_Sales_Orders[[#This Row],[Total_COGS_USD]] - Fact_Sales_Orders[[#This Row],[Total_Freight_USD]]</f>
        <v>1024558.1343</v>
      </c>
      <c r="N801" s="6">
        <f>IFERROR(Fact_Sales_Orders[[#This Row],[Net_Profit_USD]] / Fact_Sales_Orders[[#This Row],[Base_Revenue_USD]], 0)</f>
        <v>0.328859060641155</v>
      </c>
    </row>
    <row r="802" spans="1:14" x14ac:dyDescent="0.3">
      <c r="A802" t="s">
        <v>840</v>
      </c>
      <c r="B802" s="1">
        <v>45693</v>
      </c>
      <c r="C802" s="4" t="s">
        <v>10</v>
      </c>
      <c r="D802" t="s">
        <v>86</v>
      </c>
      <c r="E802" s="3">
        <v>892</v>
      </c>
      <c r="F802" s="3">
        <v>8887299.0500000007</v>
      </c>
      <c r="G802" s="3">
        <f>_xlfn.XLOOKUP(
D802,
Dim_Products_COGS[Product_ID],
Dim_Products_COGS[Base_COGS_EUR],
0
)</f>
        <v>4978</v>
      </c>
      <c r="H802" s="3">
        <f>Fact_Sales_Orders[[#This Row],[Unit_COGS_EUR]] * Fact_Sales_Orders[[#This Row],[Quantity_Sold]]</f>
        <v>4440376</v>
      </c>
      <c r="I802" s="3">
        <f>_xlfn.XLOOKUP(Fact_Sales_Orders[[#This Row],[Product_ID]], Dim_Supply_Chain[Product_ID], Dim_Supply_Chain[Base_Shipping_Cost_USD], 2500)</f>
        <v>2640</v>
      </c>
      <c r="J802" s="2">
        <f>_xlfn.XLOOKUP(Fact_Sales_Orders[[#This Row],[Clean_Order_Date]], Dim_FX_Rates[Date], Dim_FX_Rates[Baseline_Rate], 1.05, -1)</f>
        <v>1.1523000000000001</v>
      </c>
      <c r="K802" s="2">
        <f>Fact_Sales_Orders[[#This Row],[Total_Base_COGS_EUR]] * Fact_Sales_Orders[[#This Row],[Order_FX_Rate]]</f>
        <v>5116645.2648</v>
      </c>
      <c r="L802" s="3">
        <f>Fact_Sales_Orders[[#This Row],[Base_Shipping_USD]] * Fact_Sales_Orders[[#This Row],[Quantity_Sold]]</f>
        <v>2354880</v>
      </c>
      <c r="M802" s="3">
        <f>Fact_Sales_Orders[[#This Row],[Base_Revenue_USD]] - Fact_Sales_Orders[[#This Row],[Total_COGS_USD]] - Fact_Sales_Orders[[#This Row],[Total_Freight_USD]]</f>
        <v>1415773.7852000007</v>
      </c>
      <c r="N802" s="6">
        <f>IFERROR(Fact_Sales_Orders[[#This Row],[Net_Profit_USD]] / Fact_Sales_Orders[[#This Row],[Base_Revenue_USD]], 0)</f>
        <v>0.15930304327949904</v>
      </c>
    </row>
    <row r="803" spans="1:14" x14ac:dyDescent="0.3">
      <c r="A803" t="s">
        <v>841</v>
      </c>
      <c r="B803" s="1">
        <v>45784</v>
      </c>
      <c r="C803" s="4" t="s">
        <v>10</v>
      </c>
      <c r="D803" t="s">
        <v>31</v>
      </c>
      <c r="E803" s="3">
        <v>93</v>
      </c>
      <c r="F803" s="3">
        <v>603737.25</v>
      </c>
      <c r="G803" s="3">
        <f>_xlfn.XLOOKUP(
D803,
Dim_Products_COGS[Product_ID],
Dim_Products_COGS[Base_COGS_EUR],
0
)</f>
        <v>1536</v>
      </c>
      <c r="H803" s="3">
        <f>Fact_Sales_Orders[[#This Row],[Unit_COGS_EUR]] * Fact_Sales_Orders[[#This Row],[Quantity_Sold]]</f>
        <v>142848</v>
      </c>
      <c r="I803" s="3">
        <f>_xlfn.XLOOKUP(Fact_Sales_Orders[[#This Row],[Product_ID]], Dim_Supply_Chain[Product_ID], Dim_Supply_Chain[Base_Shipping_Cost_USD], 2500)</f>
        <v>2109</v>
      </c>
      <c r="J803" s="2">
        <f>_xlfn.XLOOKUP(Fact_Sales_Orders[[#This Row],[Clean_Order_Date]], Dim_FX_Rates[Date], Dim_FX_Rates[Baseline_Rate], 1.05, -1)</f>
        <v>1.1277999999999999</v>
      </c>
      <c r="K803" s="2">
        <f>Fact_Sales_Orders[[#This Row],[Total_Base_COGS_EUR]] * Fact_Sales_Orders[[#This Row],[Order_FX_Rate]]</f>
        <v>161103.97439999998</v>
      </c>
      <c r="L803" s="3">
        <f>Fact_Sales_Orders[[#This Row],[Base_Shipping_USD]] * Fact_Sales_Orders[[#This Row],[Quantity_Sold]]</f>
        <v>196137</v>
      </c>
      <c r="M803" s="3">
        <f>Fact_Sales_Orders[[#This Row],[Base_Revenue_USD]] - Fact_Sales_Orders[[#This Row],[Total_COGS_USD]] - Fact_Sales_Orders[[#This Row],[Total_Freight_USD]]</f>
        <v>246496.27560000005</v>
      </c>
      <c r="N803" s="6">
        <f>IFERROR(Fact_Sales_Orders[[#This Row],[Net_Profit_USD]] / Fact_Sales_Orders[[#This Row],[Base_Revenue_USD]], 0)</f>
        <v>0.4082840268676482</v>
      </c>
    </row>
    <row r="804" spans="1:14" x14ac:dyDescent="0.3">
      <c r="A804" t="s">
        <v>842</v>
      </c>
      <c r="B804" s="1">
        <v>45819</v>
      </c>
      <c r="C804" s="4" t="s">
        <v>10</v>
      </c>
      <c r="D804" t="s">
        <v>51</v>
      </c>
      <c r="E804" s="3">
        <v>646</v>
      </c>
      <c r="F804" s="3">
        <v>7678714.6900000004</v>
      </c>
      <c r="G804" s="3">
        <f>_xlfn.XLOOKUP(
D804,
Dim_Products_COGS[Product_ID],
Dim_Products_COGS[Base_COGS_EUR],
0
)</f>
        <v>4717</v>
      </c>
      <c r="H804" s="3">
        <f>Fact_Sales_Orders[[#This Row],[Unit_COGS_EUR]] * Fact_Sales_Orders[[#This Row],[Quantity_Sold]]</f>
        <v>3047182</v>
      </c>
      <c r="I804" s="3">
        <f>_xlfn.XLOOKUP(Fact_Sales_Orders[[#This Row],[Product_ID]], Dim_Supply_Chain[Product_ID], Dim_Supply_Chain[Base_Shipping_Cost_USD], 2500)</f>
        <v>1088</v>
      </c>
      <c r="J804" s="2">
        <f>_xlfn.XLOOKUP(Fact_Sales_Orders[[#This Row],[Clean_Order_Date]], Dim_FX_Rates[Date], Dim_FX_Rates[Baseline_Rate], 1.05, -1)</f>
        <v>1.3657999999999999</v>
      </c>
      <c r="K804" s="2">
        <f>Fact_Sales_Orders[[#This Row],[Total_Base_COGS_EUR]] * Fact_Sales_Orders[[#This Row],[Order_FX_Rate]]</f>
        <v>4161841.1755999997</v>
      </c>
      <c r="L804" s="3">
        <f>Fact_Sales_Orders[[#This Row],[Base_Shipping_USD]] * Fact_Sales_Orders[[#This Row],[Quantity_Sold]]</f>
        <v>702848</v>
      </c>
      <c r="M804" s="3">
        <f>Fact_Sales_Orders[[#This Row],[Base_Revenue_USD]] - Fact_Sales_Orders[[#This Row],[Total_COGS_USD]] - Fact_Sales_Orders[[#This Row],[Total_Freight_USD]]</f>
        <v>2814025.5144000007</v>
      </c>
      <c r="N804" s="6">
        <f>IFERROR(Fact_Sales_Orders[[#This Row],[Net_Profit_USD]] / Fact_Sales_Orders[[#This Row],[Base_Revenue_USD]], 0)</f>
        <v>0.36647090405178223</v>
      </c>
    </row>
    <row r="805" spans="1:14" x14ac:dyDescent="0.3">
      <c r="A805" t="s">
        <v>843</v>
      </c>
      <c r="B805" s="1">
        <v>46018</v>
      </c>
      <c r="C805" s="4" t="s">
        <v>10</v>
      </c>
      <c r="D805" t="s">
        <v>86</v>
      </c>
      <c r="E805" s="3">
        <v>846</v>
      </c>
      <c r="F805" s="3">
        <v>8308910.2300000004</v>
      </c>
      <c r="G805" s="3">
        <f>_xlfn.XLOOKUP(
D805,
Dim_Products_COGS[Product_ID],
Dim_Products_COGS[Base_COGS_EUR],
0
)</f>
        <v>4978</v>
      </c>
      <c r="H805" s="3">
        <f>Fact_Sales_Orders[[#This Row],[Unit_COGS_EUR]] * Fact_Sales_Orders[[#This Row],[Quantity_Sold]]</f>
        <v>4211388</v>
      </c>
      <c r="I805" s="3">
        <f>_xlfn.XLOOKUP(Fact_Sales_Orders[[#This Row],[Product_ID]], Dim_Supply_Chain[Product_ID], Dim_Supply_Chain[Base_Shipping_Cost_USD], 2500)</f>
        <v>2640</v>
      </c>
      <c r="J805" s="2">
        <f>_xlfn.XLOOKUP(Fact_Sales_Orders[[#This Row],[Clean_Order_Date]], Dim_FX_Rates[Date], Dim_FX_Rates[Baseline_Rate], 1.05, -1)</f>
        <v>0.97560000000000002</v>
      </c>
      <c r="K805" s="2">
        <f>Fact_Sales_Orders[[#This Row],[Total_Base_COGS_EUR]] * Fact_Sales_Orders[[#This Row],[Order_FX_Rate]]</f>
        <v>4108630.1328000003</v>
      </c>
      <c r="L805" s="3">
        <f>Fact_Sales_Orders[[#This Row],[Base_Shipping_USD]] * Fact_Sales_Orders[[#This Row],[Quantity_Sold]]</f>
        <v>2233440</v>
      </c>
      <c r="M805" s="3">
        <f>Fact_Sales_Orders[[#This Row],[Base_Revenue_USD]] - Fact_Sales_Orders[[#This Row],[Total_COGS_USD]] - Fact_Sales_Orders[[#This Row],[Total_Freight_USD]]</f>
        <v>1966840.0972000007</v>
      </c>
      <c r="N805" s="6">
        <f>IFERROR(Fact_Sales_Orders[[#This Row],[Net_Profit_USD]] / Fact_Sales_Orders[[#This Row],[Base_Revenue_USD]], 0)</f>
        <v>0.23671456818712081</v>
      </c>
    </row>
    <row r="806" spans="1:14" x14ac:dyDescent="0.3">
      <c r="A806" t="s">
        <v>844</v>
      </c>
      <c r="B806" s="1">
        <v>45945</v>
      </c>
      <c r="C806" s="4" t="s">
        <v>10</v>
      </c>
      <c r="D806" t="s">
        <v>172</v>
      </c>
      <c r="E806" s="3">
        <v>977</v>
      </c>
      <c r="F806" s="3">
        <v>6999064.6299999999</v>
      </c>
      <c r="G806" s="3">
        <f>_xlfn.XLOOKUP(
D806,
Dim_Products_COGS[Product_ID],
Dim_Products_COGS[Base_COGS_EUR],
0
)</f>
        <v>3677</v>
      </c>
      <c r="H806" s="3">
        <f>Fact_Sales_Orders[[#This Row],[Unit_COGS_EUR]] * Fact_Sales_Orders[[#This Row],[Quantity_Sold]]</f>
        <v>3592429</v>
      </c>
      <c r="I806" s="3">
        <f>_xlfn.XLOOKUP(Fact_Sales_Orders[[#This Row],[Product_ID]], Dim_Supply_Chain[Product_ID], Dim_Supply_Chain[Base_Shipping_Cost_USD], 2500)</f>
        <v>263</v>
      </c>
      <c r="J806" s="2">
        <f>_xlfn.XLOOKUP(Fact_Sales_Orders[[#This Row],[Clean_Order_Date]], Dim_FX_Rates[Date], Dim_FX_Rates[Baseline_Rate], 1.05, -1)</f>
        <v>0.62670000000000003</v>
      </c>
      <c r="K806" s="2">
        <f>Fact_Sales_Orders[[#This Row],[Total_Base_COGS_EUR]] * Fact_Sales_Orders[[#This Row],[Order_FX_Rate]]</f>
        <v>2251375.2543000001</v>
      </c>
      <c r="L806" s="3">
        <f>Fact_Sales_Orders[[#This Row],[Base_Shipping_USD]] * Fact_Sales_Orders[[#This Row],[Quantity_Sold]]</f>
        <v>256951</v>
      </c>
      <c r="M806" s="3">
        <f>Fact_Sales_Orders[[#This Row],[Base_Revenue_USD]] - Fact_Sales_Orders[[#This Row],[Total_COGS_USD]] - Fact_Sales_Orders[[#This Row],[Total_Freight_USD]]</f>
        <v>4490738.3756999997</v>
      </c>
      <c r="N806" s="6">
        <f>IFERROR(Fact_Sales_Orders[[#This Row],[Net_Profit_USD]] / Fact_Sales_Orders[[#This Row],[Base_Revenue_USD]], 0)</f>
        <v>0.64161978965752164</v>
      </c>
    </row>
    <row r="807" spans="1:14" x14ac:dyDescent="0.3">
      <c r="A807" t="s">
        <v>845</v>
      </c>
      <c r="B807" s="1">
        <v>45815</v>
      </c>
      <c r="C807" s="4" t="s">
        <v>10</v>
      </c>
      <c r="D807" t="s">
        <v>56</v>
      </c>
      <c r="E807" s="3">
        <v>376</v>
      </c>
      <c r="F807" s="3">
        <v>1810294.95</v>
      </c>
      <c r="G807" s="3">
        <f>_xlfn.XLOOKUP(
D807,
Dim_Products_COGS[Product_ID],
Dim_Products_COGS[Base_COGS_EUR],
0
)</f>
        <v>897</v>
      </c>
      <c r="H807" s="3">
        <f>Fact_Sales_Orders[[#This Row],[Unit_COGS_EUR]] * Fact_Sales_Orders[[#This Row],[Quantity_Sold]]</f>
        <v>337272</v>
      </c>
      <c r="I807" s="3">
        <f>_xlfn.XLOOKUP(Fact_Sales_Orders[[#This Row],[Product_ID]], Dim_Supply_Chain[Product_ID], Dim_Supply_Chain[Base_Shipping_Cost_USD], 2500)</f>
        <v>2109</v>
      </c>
      <c r="J807" s="2">
        <f>_xlfn.XLOOKUP(Fact_Sales_Orders[[#This Row],[Clean_Order_Date]], Dim_FX_Rates[Date], Dim_FX_Rates[Baseline_Rate], 1.05, -1)</f>
        <v>1.4023000000000001</v>
      </c>
      <c r="K807" s="2">
        <f>Fact_Sales_Orders[[#This Row],[Total_Base_COGS_EUR]] * Fact_Sales_Orders[[#This Row],[Order_FX_Rate]]</f>
        <v>472956.52560000005</v>
      </c>
      <c r="L807" s="3">
        <f>Fact_Sales_Orders[[#This Row],[Base_Shipping_USD]] * Fact_Sales_Orders[[#This Row],[Quantity_Sold]]</f>
        <v>792984</v>
      </c>
      <c r="M807" s="3">
        <f>Fact_Sales_Orders[[#This Row],[Base_Revenue_USD]] - Fact_Sales_Orders[[#This Row],[Total_COGS_USD]] - Fact_Sales_Orders[[#This Row],[Total_Freight_USD]]</f>
        <v>544354.4243999999</v>
      </c>
      <c r="N807" s="6">
        <f>IFERROR(Fact_Sales_Orders[[#This Row],[Net_Profit_USD]] / Fact_Sales_Orders[[#This Row],[Base_Revenue_USD]], 0)</f>
        <v>0.30069930007814466</v>
      </c>
    </row>
    <row r="808" spans="1:14" x14ac:dyDescent="0.3">
      <c r="A808" t="s">
        <v>846</v>
      </c>
      <c r="B808" s="1">
        <v>45826</v>
      </c>
      <c r="C808" s="4" t="s">
        <v>10</v>
      </c>
      <c r="D808" t="s">
        <v>69</v>
      </c>
      <c r="E808" s="3">
        <v>295</v>
      </c>
      <c r="F808" s="3">
        <v>3817129.32</v>
      </c>
      <c r="G808" s="3">
        <f>_xlfn.XLOOKUP(
D808,
Dim_Products_COGS[Product_ID],
Dim_Products_COGS[Base_COGS_EUR],
0
)</f>
        <v>3901</v>
      </c>
      <c r="H808" s="3">
        <f>Fact_Sales_Orders[[#This Row],[Unit_COGS_EUR]] * Fact_Sales_Orders[[#This Row],[Quantity_Sold]]</f>
        <v>1150795</v>
      </c>
      <c r="I808" s="3">
        <f>_xlfn.XLOOKUP(Fact_Sales_Orders[[#This Row],[Product_ID]], Dim_Supply_Chain[Product_ID], Dim_Supply_Chain[Base_Shipping_Cost_USD], 2500)</f>
        <v>2109</v>
      </c>
      <c r="J808" s="2">
        <f>_xlfn.XLOOKUP(Fact_Sales_Orders[[#This Row],[Clean_Order_Date]], Dim_FX_Rates[Date], Dim_FX_Rates[Baseline_Rate], 1.05, -1)</f>
        <v>1.3440000000000001</v>
      </c>
      <c r="K808" s="2">
        <f>Fact_Sales_Orders[[#This Row],[Total_Base_COGS_EUR]] * Fact_Sales_Orders[[#This Row],[Order_FX_Rate]]</f>
        <v>1546668.48</v>
      </c>
      <c r="L808" s="3">
        <f>Fact_Sales_Orders[[#This Row],[Base_Shipping_USD]] * Fact_Sales_Orders[[#This Row],[Quantity_Sold]]</f>
        <v>622155</v>
      </c>
      <c r="M808" s="3">
        <f>Fact_Sales_Orders[[#This Row],[Base_Revenue_USD]] - Fact_Sales_Orders[[#This Row],[Total_COGS_USD]] - Fact_Sales_Orders[[#This Row],[Total_Freight_USD]]</f>
        <v>1648305.8399999999</v>
      </c>
      <c r="N808" s="6">
        <f>IFERROR(Fact_Sales_Orders[[#This Row],[Net_Profit_USD]] / Fact_Sales_Orders[[#This Row],[Base_Revenue_USD]], 0)</f>
        <v>0.43181818110369913</v>
      </c>
    </row>
    <row r="809" spans="1:14" x14ac:dyDescent="0.3">
      <c r="A809" t="s">
        <v>847</v>
      </c>
      <c r="B809" s="1">
        <v>45977</v>
      </c>
      <c r="C809" s="4" t="s">
        <v>10</v>
      </c>
      <c r="D809" t="s">
        <v>21</v>
      </c>
      <c r="E809" s="3">
        <v>931</v>
      </c>
      <c r="F809" s="3">
        <v>3298135.96</v>
      </c>
      <c r="G809" s="3">
        <f>_xlfn.XLOOKUP(
D809,
Dim_Products_COGS[Product_ID],
Dim_Products_COGS[Base_COGS_EUR],
0
)</f>
        <v>545</v>
      </c>
      <c r="H809" s="3">
        <f>Fact_Sales_Orders[[#This Row],[Unit_COGS_EUR]] * Fact_Sales_Orders[[#This Row],[Quantity_Sold]]</f>
        <v>507395</v>
      </c>
      <c r="I809" s="3">
        <f>_xlfn.XLOOKUP(Fact_Sales_Orders[[#This Row],[Product_ID]], Dim_Supply_Chain[Product_ID], Dim_Supply_Chain[Base_Shipping_Cost_USD], 2500)</f>
        <v>2109</v>
      </c>
      <c r="J809" s="2">
        <f>_xlfn.XLOOKUP(Fact_Sales_Orders[[#This Row],[Clean_Order_Date]], Dim_FX_Rates[Date], Dim_FX_Rates[Baseline_Rate], 1.05, -1)</f>
        <v>0.74029999999999996</v>
      </c>
      <c r="K809" s="2">
        <f>Fact_Sales_Orders[[#This Row],[Total_Base_COGS_EUR]] * Fact_Sales_Orders[[#This Row],[Order_FX_Rate]]</f>
        <v>375624.51850000001</v>
      </c>
      <c r="L809" s="3">
        <f>Fact_Sales_Orders[[#This Row],[Base_Shipping_USD]] * Fact_Sales_Orders[[#This Row],[Quantity_Sold]]</f>
        <v>1963479</v>
      </c>
      <c r="M809" s="3">
        <f>Fact_Sales_Orders[[#This Row],[Base_Revenue_USD]] - Fact_Sales_Orders[[#This Row],[Total_COGS_USD]] - Fact_Sales_Orders[[#This Row],[Total_Freight_USD]]</f>
        <v>959032.44149999972</v>
      </c>
      <c r="N809" s="6">
        <f>IFERROR(Fact_Sales_Orders[[#This Row],[Net_Profit_USD]] / Fact_Sales_Orders[[#This Row],[Base_Revenue_USD]], 0)</f>
        <v>0.29078014161065685</v>
      </c>
    </row>
    <row r="810" spans="1:14" x14ac:dyDescent="0.3">
      <c r="A810" t="s">
        <v>848</v>
      </c>
      <c r="B810" s="1">
        <v>45901</v>
      </c>
      <c r="C810" s="4" t="s">
        <v>10</v>
      </c>
      <c r="D810" t="s">
        <v>51</v>
      </c>
      <c r="E810" s="3">
        <v>434</v>
      </c>
      <c r="F810" s="3">
        <v>3396767.83</v>
      </c>
      <c r="G810" s="3">
        <f>_xlfn.XLOOKUP(
D810,
Dim_Products_COGS[Product_ID],
Dim_Products_COGS[Base_COGS_EUR],
0
)</f>
        <v>4717</v>
      </c>
      <c r="H810" s="3">
        <f>Fact_Sales_Orders[[#This Row],[Unit_COGS_EUR]] * Fact_Sales_Orders[[#This Row],[Quantity_Sold]]</f>
        <v>2047178</v>
      </c>
      <c r="I810" s="3">
        <f>_xlfn.XLOOKUP(Fact_Sales_Orders[[#This Row],[Product_ID]], Dim_Supply_Chain[Product_ID], Dim_Supply_Chain[Base_Shipping_Cost_USD], 2500)</f>
        <v>1088</v>
      </c>
      <c r="J810" s="2">
        <f>_xlfn.XLOOKUP(Fact_Sales_Orders[[#This Row],[Clean_Order_Date]], Dim_FX_Rates[Date], Dim_FX_Rates[Baseline_Rate], 1.05, -1)</f>
        <v>0.69720000000000004</v>
      </c>
      <c r="K810" s="2">
        <f>Fact_Sales_Orders[[#This Row],[Total_Base_COGS_EUR]] * Fact_Sales_Orders[[#This Row],[Order_FX_Rate]]</f>
        <v>1427292.5016000001</v>
      </c>
      <c r="L810" s="3">
        <f>Fact_Sales_Orders[[#This Row],[Base_Shipping_USD]] * Fact_Sales_Orders[[#This Row],[Quantity_Sold]]</f>
        <v>472192</v>
      </c>
      <c r="M810" s="3">
        <f>Fact_Sales_Orders[[#This Row],[Base_Revenue_USD]] - Fact_Sales_Orders[[#This Row],[Total_COGS_USD]] - Fact_Sales_Orders[[#This Row],[Total_Freight_USD]]</f>
        <v>1497283.3284</v>
      </c>
      <c r="N810" s="6">
        <f>IFERROR(Fact_Sales_Orders[[#This Row],[Net_Profit_USD]] / Fact_Sales_Orders[[#This Row],[Base_Revenue_USD]], 0)</f>
        <v>0.44079648752443584</v>
      </c>
    </row>
    <row r="811" spans="1:14" x14ac:dyDescent="0.3">
      <c r="A811" t="s">
        <v>849</v>
      </c>
      <c r="B811" s="1">
        <v>45896</v>
      </c>
      <c r="C811" s="4" t="s">
        <v>10</v>
      </c>
      <c r="D811" t="s">
        <v>58</v>
      </c>
      <c r="E811" s="3">
        <v>862</v>
      </c>
      <c r="F811" s="3">
        <v>4641951.6500000004</v>
      </c>
      <c r="G811" s="3">
        <f>_xlfn.XLOOKUP(
D811,
Dim_Products_COGS[Product_ID],
Dim_Products_COGS[Base_COGS_EUR],
0
)</f>
        <v>2039</v>
      </c>
      <c r="H811" s="3">
        <f>Fact_Sales_Orders[[#This Row],[Unit_COGS_EUR]] * Fact_Sales_Orders[[#This Row],[Quantity_Sold]]</f>
        <v>1757618</v>
      </c>
      <c r="I811" s="3">
        <f>_xlfn.XLOOKUP(Fact_Sales_Orders[[#This Row],[Product_ID]], Dim_Supply_Chain[Product_ID], Dim_Supply_Chain[Base_Shipping_Cost_USD], 2500)</f>
        <v>2109</v>
      </c>
      <c r="J811" s="2">
        <f>_xlfn.XLOOKUP(Fact_Sales_Orders[[#This Row],[Clean_Order_Date]], Dim_FX_Rates[Date], Dim_FX_Rates[Baseline_Rate], 1.05, -1)</f>
        <v>0.93659999999999999</v>
      </c>
      <c r="K811" s="2">
        <f>Fact_Sales_Orders[[#This Row],[Total_Base_COGS_EUR]] * Fact_Sales_Orders[[#This Row],[Order_FX_Rate]]</f>
        <v>1646185.0188</v>
      </c>
      <c r="L811" s="3">
        <f>Fact_Sales_Orders[[#This Row],[Base_Shipping_USD]] * Fact_Sales_Orders[[#This Row],[Quantity_Sold]]</f>
        <v>1817958</v>
      </c>
      <c r="M811" s="3">
        <f>Fact_Sales_Orders[[#This Row],[Base_Revenue_USD]] - Fact_Sales_Orders[[#This Row],[Total_COGS_USD]] - Fact_Sales_Orders[[#This Row],[Total_Freight_USD]]</f>
        <v>1177808.6312000006</v>
      </c>
      <c r="N811" s="6">
        <f>IFERROR(Fact_Sales_Orders[[#This Row],[Net_Profit_USD]] / Fact_Sales_Orders[[#This Row],[Base_Revenue_USD]], 0)</f>
        <v>0.25373134405654579</v>
      </c>
    </row>
    <row r="812" spans="1:14" x14ac:dyDescent="0.3">
      <c r="A812" t="s">
        <v>850</v>
      </c>
      <c r="B812" s="1">
        <v>45976</v>
      </c>
      <c r="C812" s="4" t="s">
        <v>10</v>
      </c>
      <c r="D812" t="s">
        <v>23</v>
      </c>
      <c r="E812" s="3">
        <v>413</v>
      </c>
      <c r="F812" s="3">
        <v>2784884.24</v>
      </c>
      <c r="G812" s="3">
        <f>_xlfn.XLOOKUP(
D812,
Dim_Products_COGS[Product_ID],
Dim_Products_COGS[Base_COGS_EUR],
0
)</f>
        <v>2844</v>
      </c>
      <c r="H812" s="3">
        <f>Fact_Sales_Orders[[#This Row],[Unit_COGS_EUR]] * Fact_Sales_Orders[[#This Row],[Quantity_Sold]]</f>
        <v>1174572</v>
      </c>
      <c r="I812" s="3">
        <f>_xlfn.XLOOKUP(Fact_Sales_Orders[[#This Row],[Product_ID]], Dim_Supply_Chain[Product_ID], Dim_Supply_Chain[Base_Shipping_Cost_USD], 2500)</f>
        <v>3514</v>
      </c>
      <c r="J812" s="2">
        <f>_xlfn.XLOOKUP(Fact_Sales_Orders[[#This Row],[Clean_Order_Date]], Dim_FX_Rates[Date], Dim_FX_Rates[Baseline_Rate], 1.05, -1)</f>
        <v>0.74029999999999996</v>
      </c>
      <c r="K812" s="2">
        <f>Fact_Sales_Orders[[#This Row],[Total_Base_COGS_EUR]] * Fact_Sales_Orders[[#This Row],[Order_FX_Rate]]</f>
        <v>869535.65159999998</v>
      </c>
      <c r="L812" s="3">
        <f>Fact_Sales_Orders[[#This Row],[Base_Shipping_USD]] * Fact_Sales_Orders[[#This Row],[Quantity_Sold]]</f>
        <v>1451282</v>
      </c>
      <c r="M812" s="3">
        <f>Fact_Sales_Orders[[#This Row],[Base_Revenue_USD]] - Fact_Sales_Orders[[#This Row],[Total_COGS_USD]] - Fact_Sales_Orders[[#This Row],[Total_Freight_USD]]</f>
        <v>464066.58840000024</v>
      </c>
      <c r="N812" s="6">
        <f>IFERROR(Fact_Sales_Orders[[#This Row],[Net_Profit_USD]] / Fact_Sales_Orders[[#This Row],[Base_Revenue_USD]], 0)</f>
        <v>0.16663765830352797</v>
      </c>
    </row>
    <row r="813" spans="1:14" x14ac:dyDescent="0.3">
      <c r="A813" t="s">
        <v>851</v>
      </c>
      <c r="B813" s="1">
        <v>46065</v>
      </c>
      <c r="C813" s="4" t="s">
        <v>10</v>
      </c>
      <c r="D813" t="s">
        <v>96</v>
      </c>
      <c r="E813" s="3">
        <v>555</v>
      </c>
      <c r="F813" s="3">
        <v>4695743.6900000004</v>
      </c>
      <c r="G813" s="3">
        <f>_xlfn.XLOOKUP(
D813,
Dim_Products_COGS[Product_ID],
Dim_Products_COGS[Base_COGS_EUR],
0
)</f>
        <v>2914</v>
      </c>
      <c r="H813" s="3">
        <f>Fact_Sales_Orders[[#This Row],[Unit_COGS_EUR]] * Fact_Sales_Orders[[#This Row],[Quantity_Sold]]</f>
        <v>1617270</v>
      </c>
      <c r="I813" s="3">
        <f>_xlfn.XLOOKUP(Fact_Sales_Orders[[#This Row],[Product_ID]], Dim_Supply_Chain[Product_ID], Dim_Supply_Chain[Base_Shipping_Cost_USD], 2500)</f>
        <v>2109</v>
      </c>
      <c r="J813" s="2">
        <f>_xlfn.XLOOKUP(Fact_Sales_Orders[[#This Row],[Clean_Order_Date]], Dim_FX_Rates[Date], Dim_FX_Rates[Baseline_Rate], 1.05, -1)</f>
        <v>0.99429999999999996</v>
      </c>
      <c r="K813" s="2">
        <f>Fact_Sales_Orders[[#This Row],[Total_Base_COGS_EUR]] * Fact_Sales_Orders[[#This Row],[Order_FX_Rate]]</f>
        <v>1608051.561</v>
      </c>
      <c r="L813" s="3">
        <f>Fact_Sales_Orders[[#This Row],[Base_Shipping_USD]] * Fact_Sales_Orders[[#This Row],[Quantity_Sold]]</f>
        <v>1170495</v>
      </c>
      <c r="M813" s="3">
        <f>Fact_Sales_Orders[[#This Row],[Base_Revenue_USD]] - Fact_Sales_Orders[[#This Row],[Total_COGS_USD]] - Fact_Sales_Orders[[#This Row],[Total_Freight_USD]]</f>
        <v>1917197.1290000007</v>
      </c>
      <c r="N813" s="6">
        <f>IFERROR(Fact_Sales_Orders[[#This Row],[Net_Profit_USD]] / Fact_Sales_Orders[[#This Row],[Base_Revenue_USD]], 0)</f>
        <v>0.40828402390932039</v>
      </c>
    </row>
    <row r="814" spans="1:14" x14ac:dyDescent="0.3">
      <c r="A814" t="s">
        <v>852</v>
      </c>
      <c r="B814" s="1">
        <v>45852</v>
      </c>
      <c r="C814" s="4" t="s">
        <v>10</v>
      </c>
      <c r="D814" t="s">
        <v>102</v>
      </c>
      <c r="E814" s="3">
        <v>881</v>
      </c>
      <c r="F814" s="3">
        <v>7596949.3700000001</v>
      </c>
      <c r="G814" s="3">
        <f>_xlfn.XLOOKUP(
D814,
Dim_Products_COGS[Product_ID],
Dim_Products_COGS[Base_COGS_EUR],
0
)</f>
        <v>2418</v>
      </c>
      <c r="H814" s="3">
        <f>Fact_Sales_Orders[[#This Row],[Unit_COGS_EUR]] * Fact_Sales_Orders[[#This Row],[Quantity_Sold]]</f>
        <v>2130258</v>
      </c>
      <c r="I814" s="3">
        <f>_xlfn.XLOOKUP(Fact_Sales_Orders[[#This Row],[Product_ID]], Dim_Supply_Chain[Product_ID], Dim_Supply_Chain[Base_Shipping_Cost_USD], 2500)</f>
        <v>2109</v>
      </c>
      <c r="J814" s="2">
        <f>_xlfn.XLOOKUP(Fact_Sales_Orders[[#This Row],[Clean_Order_Date]], Dim_FX_Rates[Date], Dim_FX_Rates[Baseline_Rate], 1.05, -1)</f>
        <v>1.1426000000000001</v>
      </c>
      <c r="K814" s="2">
        <f>Fact_Sales_Orders[[#This Row],[Total_Base_COGS_EUR]] * Fact_Sales_Orders[[#This Row],[Order_FX_Rate]]</f>
        <v>2434032.7908000001</v>
      </c>
      <c r="L814" s="3">
        <f>Fact_Sales_Orders[[#This Row],[Base_Shipping_USD]] * Fact_Sales_Orders[[#This Row],[Quantity_Sold]]</f>
        <v>1858029</v>
      </c>
      <c r="M814" s="3">
        <f>Fact_Sales_Orders[[#This Row],[Base_Revenue_USD]] - Fact_Sales_Orders[[#This Row],[Total_COGS_USD]] - Fact_Sales_Orders[[#This Row],[Total_Freight_USD]]</f>
        <v>3304887.5791999996</v>
      </c>
      <c r="N814" s="6">
        <f>IFERROR(Fact_Sales_Orders[[#This Row],[Net_Profit_USD]] / Fact_Sales_Orders[[#This Row],[Base_Revenue_USD]], 0)</f>
        <v>0.43502824860869116</v>
      </c>
    </row>
    <row r="815" spans="1:14" x14ac:dyDescent="0.3">
      <c r="A815" t="s">
        <v>853</v>
      </c>
      <c r="B815" s="1">
        <v>45749</v>
      </c>
      <c r="C815" s="4" t="s">
        <v>10</v>
      </c>
      <c r="D815" t="s">
        <v>29</v>
      </c>
      <c r="E815" s="3">
        <v>556</v>
      </c>
      <c r="F815" s="3">
        <v>3532450.46</v>
      </c>
      <c r="G815" s="3">
        <f>_xlfn.XLOOKUP(
D815,
Dim_Products_COGS[Product_ID],
Dim_Products_COGS[Base_COGS_EUR],
0
)</f>
        <v>2418</v>
      </c>
      <c r="H815" s="3">
        <f>Fact_Sales_Orders[[#This Row],[Unit_COGS_EUR]] * Fact_Sales_Orders[[#This Row],[Quantity_Sold]]</f>
        <v>1344408</v>
      </c>
      <c r="I815" s="3">
        <f>_xlfn.XLOOKUP(Fact_Sales_Orders[[#This Row],[Product_ID]], Dim_Supply_Chain[Product_ID], Dim_Supply_Chain[Base_Shipping_Cost_USD], 2500)</f>
        <v>2109</v>
      </c>
      <c r="J815" s="2">
        <f>_xlfn.XLOOKUP(Fact_Sales_Orders[[#This Row],[Clean_Order_Date]], Dim_FX_Rates[Date], Dim_FX_Rates[Baseline_Rate], 1.05, -1)</f>
        <v>1.1967000000000001</v>
      </c>
      <c r="K815" s="2">
        <f>Fact_Sales_Orders[[#This Row],[Total_Base_COGS_EUR]] * Fact_Sales_Orders[[#This Row],[Order_FX_Rate]]</f>
        <v>1608853.0536000002</v>
      </c>
      <c r="L815" s="3">
        <f>Fact_Sales_Orders[[#This Row],[Base_Shipping_USD]] * Fact_Sales_Orders[[#This Row],[Quantity_Sold]]</f>
        <v>1172604</v>
      </c>
      <c r="M815" s="3">
        <f>Fact_Sales_Orders[[#This Row],[Base_Revenue_USD]] - Fact_Sales_Orders[[#This Row],[Total_COGS_USD]] - Fact_Sales_Orders[[#This Row],[Total_Freight_USD]]</f>
        <v>750993.40639999975</v>
      </c>
      <c r="N815" s="6">
        <f>IFERROR(Fact_Sales_Orders[[#This Row],[Net_Profit_USD]] / Fact_Sales_Orders[[#This Row],[Base_Revenue_USD]], 0)</f>
        <v>0.21259842562661155</v>
      </c>
    </row>
    <row r="816" spans="1:14" x14ac:dyDescent="0.3">
      <c r="A816" t="s">
        <v>854</v>
      </c>
      <c r="B816" s="1">
        <v>45701</v>
      </c>
      <c r="C816" s="4" t="s">
        <v>10</v>
      </c>
      <c r="D816" t="s">
        <v>14</v>
      </c>
      <c r="E816" s="3">
        <v>792</v>
      </c>
      <c r="F816" s="3">
        <v>5084516.26</v>
      </c>
      <c r="G816" s="3">
        <f>_xlfn.XLOOKUP(
D816,
Dim_Products_COGS[Product_ID],
Dim_Products_COGS[Base_COGS_EUR],
0
)</f>
        <v>2401</v>
      </c>
      <c r="H816" s="3">
        <f>Fact_Sales_Orders[[#This Row],[Unit_COGS_EUR]] * Fact_Sales_Orders[[#This Row],[Quantity_Sold]]</f>
        <v>1901592</v>
      </c>
      <c r="I816" s="3">
        <f>_xlfn.XLOOKUP(Fact_Sales_Orders[[#This Row],[Product_ID]], Dim_Supply_Chain[Product_ID], Dim_Supply_Chain[Base_Shipping_Cost_USD], 2500)</f>
        <v>2109</v>
      </c>
      <c r="J816" s="2">
        <f>_xlfn.XLOOKUP(Fact_Sales_Orders[[#This Row],[Clean_Order_Date]], Dim_FX_Rates[Date], Dim_FX_Rates[Baseline_Rate], 1.05, -1)</f>
        <v>1.3498000000000001</v>
      </c>
      <c r="K816" s="2">
        <f>Fact_Sales_Orders[[#This Row],[Total_Base_COGS_EUR]] * Fact_Sales_Orders[[#This Row],[Order_FX_Rate]]</f>
        <v>2566768.8816000004</v>
      </c>
      <c r="L816" s="3">
        <f>Fact_Sales_Orders[[#This Row],[Base_Shipping_USD]] * Fact_Sales_Orders[[#This Row],[Quantity_Sold]]</f>
        <v>1670328</v>
      </c>
      <c r="M816" s="3">
        <f>Fact_Sales_Orders[[#This Row],[Base_Revenue_USD]] - Fact_Sales_Orders[[#This Row],[Total_COGS_USD]] - Fact_Sales_Orders[[#This Row],[Total_Freight_USD]]</f>
        <v>847419.37839999935</v>
      </c>
      <c r="N816" s="6">
        <f>IFERROR(Fact_Sales_Orders[[#This Row],[Net_Profit_USD]] / Fact_Sales_Orders[[#This Row],[Base_Revenue_USD]], 0)</f>
        <v>0.16666666700757082</v>
      </c>
    </row>
    <row r="817" spans="1:14" x14ac:dyDescent="0.3">
      <c r="A817" t="s">
        <v>855</v>
      </c>
      <c r="B817" s="1">
        <v>46017</v>
      </c>
      <c r="C817" s="4" t="s">
        <v>10</v>
      </c>
      <c r="D817" t="s">
        <v>86</v>
      </c>
      <c r="E817" s="3">
        <v>249</v>
      </c>
      <c r="F817" s="3">
        <v>1774235.17</v>
      </c>
      <c r="G817" s="3">
        <f>_xlfn.XLOOKUP(
D817,
Dim_Products_COGS[Product_ID],
Dim_Products_COGS[Base_COGS_EUR],
0
)</f>
        <v>4978</v>
      </c>
      <c r="H817" s="3">
        <f>Fact_Sales_Orders[[#This Row],[Unit_COGS_EUR]] * Fact_Sales_Orders[[#This Row],[Quantity_Sold]]</f>
        <v>1239522</v>
      </c>
      <c r="I817" s="3">
        <f>_xlfn.XLOOKUP(Fact_Sales_Orders[[#This Row],[Product_ID]], Dim_Supply_Chain[Product_ID], Dim_Supply_Chain[Base_Shipping_Cost_USD], 2500)</f>
        <v>2640</v>
      </c>
      <c r="J817" s="2">
        <f>_xlfn.XLOOKUP(Fact_Sales_Orders[[#This Row],[Clean_Order_Date]], Dim_FX_Rates[Date], Dim_FX_Rates[Baseline_Rate], 1.05, -1)</f>
        <v>0.75929999999999997</v>
      </c>
      <c r="K817" s="2">
        <f>Fact_Sales_Orders[[#This Row],[Total_Base_COGS_EUR]] * Fact_Sales_Orders[[#This Row],[Order_FX_Rate]]</f>
        <v>941169.05459999992</v>
      </c>
      <c r="L817" s="3">
        <f>Fact_Sales_Orders[[#This Row],[Base_Shipping_USD]] * Fact_Sales_Orders[[#This Row],[Quantity_Sold]]</f>
        <v>657360</v>
      </c>
      <c r="M817" s="3">
        <f>Fact_Sales_Orders[[#This Row],[Base_Revenue_USD]] - Fact_Sales_Orders[[#This Row],[Total_COGS_USD]] - Fact_Sales_Orders[[#This Row],[Total_Freight_USD]]</f>
        <v>175706.11540000001</v>
      </c>
      <c r="N817" s="6">
        <f>IFERROR(Fact_Sales_Orders[[#This Row],[Net_Profit_USD]] / Fact_Sales_Orders[[#This Row],[Base_Revenue_USD]], 0)</f>
        <v>9.9032032715257248E-2</v>
      </c>
    </row>
    <row r="818" spans="1:14" x14ac:dyDescent="0.3">
      <c r="A818" t="s">
        <v>856</v>
      </c>
      <c r="B818" s="1">
        <v>46081</v>
      </c>
      <c r="C818" s="4" t="s">
        <v>10</v>
      </c>
      <c r="D818" t="s">
        <v>11</v>
      </c>
      <c r="E818" s="3">
        <v>179</v>
      </c>
      <c r="F818" s="3">
        <v>1165059.96</v>
      </c>
      <c r="G818" s="3">
        <f>_xlfn.XLOOKUP(
D818,
Dim_Products_COGS[Product_ID],
Dim_Products_COGS[Base_COGS_EUR],
0
)</f>
        <v>2418</v>
      </c>
      <c r="H818" s="3">
        <f>Fact_Sales_Orders[[#This Row],[Unit_COGS_EUR]] * Fact_Sales_Orders[[#This Row],[Quantity_Sold]]</f>
        <v>432822</v>
      </c>
      <c r="I818" s="3">
        <f>_xlfn.XLOOKUP(Fact_Sales_Orders[[#This Row],[Product_ID]], Dim_Supply_Chain[Product_ID], Dim_Supply_Chain[Base_Shipping_Cost_USD], 2500)</f>
        <v>2109</v>
      </c>
      <c r="J818" s="2">
        <f>_xlfn.XLOOKUP(Fact_Sales_Orders[[#This Row],[Clean_Order_Date]], Dim_FX_Rates[Date], Dim_FX_Rates[Baseline_Rate], 1.05, -1)</f>
        <v>1.3524</v>
      </c>
      <c r="K818" s="2">
        <f>Fact_Sales_Orders[[#This Row],[Total_Base_COGS_EUR]] * Fact_Sales_Orders[[#This Row],[Order_FX_Rate]]</f>
        <v>585348.47279999999</v>
      </c>
      <c r="L818" s="3">
        <f>Fact_Sales_Orders[[#This Row],[Base_Shipping_USD]] * Fact_Sales_Orders[[#This Row],[Quantity_Sold]]</f>
        <v>377511</v>
      </c>
      <c r="M818" s="3">
        <f>Fact_Sales_Orders[[#This Row],[Base_Revenue_USD]] - Fact_Sales_Orders[[#This Row],[Total_COGS_USD]] - Fact_Sales_Orders[[#This Row],[Total_Freight_USD]]</f>
        <v>202200.48719999997</v>
      </c>
      <c r="N818" s="6">
        <f>IFERROR(Fact_Sales_Orders[[#This Row],[Net_Profit_USD]] / Fact_Sales_Orders[[#This Row],[Base_Revenue_USD]], 0)</f>
        <v>0.17355371752712193</v>
      </c>
    </row>
    <row r="819" spans="1:14" x14ac:dyDescent="0.3">
      <c r="A819" t="s">
        <v>857</v>
      </c>
      <c r="B819" s="1">
        <v>45704</v>
      </c>
      <c r="C819" s="4" t="s">
        <v>10</v>
      </c>
      <c r="D819" t="s">
        <v>69</v>
      </c>
      <c r="E819" s="3">
        <v>698</v>
      </c>
      <c r="F819" s="3">
        <v>6798646.1799999997</v>
      </c>
      <c r="G819" s="3">
        <f>_xlfn.XLOOKUP(
D819,
Dim_Products_COGS[Product_ID],
Dim_Products_COGS[Base_COGS_EUR],
0
)</f>
        <v>3901</v>
      </c>
      <c r="H819" s="3">
        <f>Fact_Sales_Orders[[#This Row],[Unit_COGS_EUR]] * Fact_Sales_Orders[[#This Row],[Quantity_Sold]]</f>
        <v>2722898</v>
      </c>
      <c r="I819" s="3">
        <f>_xlfn.XLOOKUP(Fact_Sales_Orders[[#This Row],[Product_ID]], Dim_Supply_Chain[Product_ID], Dim_Supply_Chain[Base_Shipping_Cost_USD], 2500)</f>
        <v>2109</v>
      </c>
      <c r="J819" s="2">
        <f>_xlfn.XLOOKUP(Fact_Sales_Orders[[#This Row],[Clean_Order_Date]], Dim_FX_Rates[Date], Dim_FX_Rates[Baseline_Rate], 1.05, -1)</f>
        <v>0.92810000000000004</v>
      </c>
      <c r="K819" s="2">
        <f>Fact_Sales_Orders[[#This Row],[Total_Base_COGS_EUR]] * Fact_Sales_Orders[[#This Row],[Order_FX_Rate]]</f>
        <v>2527121.6338</v>
      </c>
      <c r="L819" s="3">
        <f>Fact_Sales_Orders[[#This Row],[Base_Shipping_USD]] * Fact_Sales_Orders[[#This Row],[Quantity_Sold]]</f>
        <v>1472082</v>
      </c>
      <c r="M819" s="3">
        <f>Fact_Sales_Orders[[#This Row],[Base_Revenue_USD]] - Fact_Sales_Orders[[#This Row],[Total_COGS_USD]] - Fact_Sales_Orders[[#This Row],[Total_Freight_USD]]</f>
        <v>2799442.5461999997</v>
      </c>
      <c r="N819" s="6">
        <f>IFERROR(Fact_Sales_Orders[[#This Row],[Net_Profit_USD]] / Fact_Sales_Orders[[#This Row],[Base_Revenue_USD]], 0)</f>
        <v>0.41176470610211985</v>
      </c>
    </row>
    <row r="820" spans="1:14" x14ac:dyDescent="0.3">
      <c r="A820" t="s">
        <v>858</v>
      </c>
      <c r="B820" s="1">
        <v>45676</v>
      </c>
      <c r="C820" s="4" t="s">
        <v>10</v>
      </c>
      <c r="D820" t="s">
        <v>8</v>
      </c>
      <c r="E820" s="3">
        <v>268</v>
      </c>
      <c r="F820" s="3">
        <v>1137648.94</v>
      </c>
      <c r="G820" s="3">
        <f>_xlfn.XLOOKUP(
D820,
Dim_Products_COGS[Product_ID],
Dim_Products_COGS[Base_COGS_EUR],
0
)</f>
        <v>739</v>
      </c>
      <c r="H820" s="3">
        <f>Fact_Sales_Orders[[#This Row],[Unit_COGS_EUR]] * Fact_Sales_Orders[[#This Row],[Quantity_Sold]]</f>
        <v>198052</v>
      </c>
      <c r="I820" s="3">
        <f>_xlfn.XLOOKUP(Fact_Sales_Orders[[#This Row],[Product_ID]], Dim_Supply_Chain[Product_ID], Dim_Supply_Chain[Base_Shipping_Cost_USD], 2500)</f>
        <v>2109</v>
      </c>
      <c r="J820" s="2">
        <f>_xlfn.XLOOKUP(Fact_Sales_Orders[[#This Row],[Clean_Order_Date]], Dim_FX_Rates[Date], Dim_FX_Rates[Baseline_Rate], 1.05, -1)</f>
        <v>1.4553</v>
      </c>
      <c r="K820" s="2">
        <f>Fact_Sales_Orders[[#This Row],[Total_Base_COGS_EUR]] * Fact_Sales_Orders[[#This Row],[Order_FX_Rate]]</f>
        <v>288225.07559999998</v>
      </c>
      <c r="L820" s="3">
        <f>Fact_Sales_Orders[[#This Row],[Base_Shipping_USD]] * Fact_Sales_Orders[[#This Row],[Quantity_Sold]]</f>
        <v>565212</v>
      </c>
      <c r="M820" s="3">
        <f>Fact_Sales_Orders[[#This Row],[Base_Revenue_USD]] - Fact_Sales_Orders[[#This Row],[Total_COGS_USD]] - Fact_Sales_Orders[[#This Row],[Total_Freight_USD]]</f>
        <v>284211.86439999996</v>
      </c>
      <c r="N820" s="6">
        <f>IFERROR(Fact_Sales_Orders[[#This Row],[Net_Profit_USD]] / Fact_Sales_Orders[[#This Row],[Base_Revenue_USD]], 0)</f>
        <v>0.24982387308337842</v>
      </c>
    </row>
    <row r="821" spans="1:14" x14ac:dyDescent="0.3">
      <c r="A821" t="s">
        <v>859</v>
      </c>
      <c r="B821" s="1">
        <v>46100</v>
      </c>
      <c r="C821" s="4" t="s">
        <v>10</v>
      </c>
      <c r="D821" t="s">
        <v>86</v>
      </c>
      <c r="E821" s="3">
        <v>900</v>
      </c>
      <c r="F821" s="3">
        <v>12998498.039999999</v>
      </c>
      <c r="G821" s="3">
        <f>_xlfn.XLOOKUP(
D821,
Dim_Products_COGS[Product_ID],
Dim_Products_COGS[Base_COGS_EUR],
0
)</f>
        <v>4978</v>
      </c>
      <c r="H821" s="3">
        <f>Fact_Sales_Orders[[#This Row],[Unit_COGS_EUR]] * Fact_Sales_Orders[[#This Row],[Quantity_Sold]]</f>
        <v>4480200</v>
      </c>
      <c r="I821" s="3">
        <f>_xlfn.XLOOKUP(Fact_Sales_Orders[[#This Row],[Product_ID]], Dim_Supply_Chain[Product_ID], Dim_Supply_Chain[Base_Shipping_Cost_USD], 2500)</f>
        <v>2640</v>
      </c>
      <c r="J821" s="2">
        <f>_xlfn.XLOOKUP(Fact_Sales_Orders[[#This Row],[Clean_Order_Date]], Dim_FX_Rates[Date], Dim_FX_Rates[Baseline_Rate], 1.05, -1)</f>
        <v>1.2534000000000001</v>
      </c>
      <c r="K821" s="2">
        <f>Fact_Sales_Orders[[#This Row],[Total_Base_COGS_EUR]] * Fact_Sales_Orders[[#This Row],[Order_FX_Rate]]</f>
        <v>5615482.6800000006</v>
      </c>
      <c r="L821" s="3">
        <f>Fact_Sales_Orders[[#This Row],[Base_Shipping_USD]] * Fact_Sales_Orders[[#This Row],[Quantity_Sold]]</f>
        <v>2376000</v>
      </c>
      <c r="M821" s="3">
        <f>Fact_Sales_Orders[[#This Row],[Base_Revenue_USD]] - Fact_Sales_Orders[[#This Row],[Total_COGS_USD]] - Fact_Sales_Orders[[#This Row],[Total_Freight_USD]]</f>
        <v>5007015.3599999985</v>
      </c>
      <c r="N821" s="6">
        <f>IFERROR(Fact_Sales_Orders[[#This Row],[Net_Profit_USD]] / Fact_Sales_Orders[[#This Row],[Base_Revenue_USD]], 0)</f>
        <v>0.38519953186837569</v>
      </c>
    </row>
    <row r="822" spans="1:14" x14ac:dyDescent="0.3">
      <c r="A822" t="s">
        <v>860</v>
      </c>
      <c r="B822" s="1">
        <v>46108</v>
      </c>
      <c r="C822" s="4" t="s">
        <v>10</v>
      </c>
      <c r="D822" t="s">
        <v>109</v>
      </c>
      <c r="E822" s="3">
        <v>655</v>
      </c>
      <c r="F822" s="3">
        <v>4845650.49</v>
      </c>
      <c r="G822" s="3">
        <f>_xlfn.XLOOKUP(
D822,
Dim_Products_COGS[Product_ID],
Dim_Products_COGS[Base_COGS_EUR],
0
)</f>
        <v>3051</v>
      </c>
      <c r="H822" s="3">
        <f>Fact_Sales_Orders[[#This Row],[Unit_COGS_EUR]] * Fact_Sales_Orders[[#This Row],[Quantity_Sold]]</f>
        <v>1998405</v>
      </c>
      <c r="I822" s="3">
        <f>_xlfn.XLOOKUP(Fact_Sales_Orders[[#This Row],[Product_ID]], Dim_Supply_Chain[Product_ID], Dim_Supply_Chain[Base_Shipping_Cost_USD], 2500)</f>
        <v>4042</v>
      </c>
      <c r="J822" s="2">
        <f>_xlfn.XLOOKUP(Fact_Sales_Orders[[#This Row],[Clean_Order_Date]], Dim_FX_Rates[Date], Dim_FX_Rates[Baseline_Rate], 1.05, -1)</f>
        <v>1.2801</v>
      </c>
      <c r="K822" s="2">
        <f>Fact_Sales_Orders[[#This Row],[Total_Base_COGS_EUR]] * Fact_Sales_Orders[[#This Row],[Order_FX_Rate]]</f>
        <v>2558158.2404999998</v>
      </c>
      <c r="L822" s="3">
        <f>Fact_Sales_Orders[[#This Row],[Base_Shipping_USD]] * Fact_Sales_Orders[[#This Row],[Quantity_Sold]]</f>
        <v>2647510</v>
      </c>
      <c r="M822" s="3">
        <f>Fact_Sales_Orders[[#This Row],[Base_Revenue_USD]] - Fact_Sales_Orders[[#This Row],[Total_COGS_USD]] - Fact_Sales_Orders[[#This Row],[Total_Freight_USD]]</f>
        <v>-360017.75049999962</v>
      </c>
      <c r="N822" s="6">
        <f>IFERROR(Fact_Sales_Orders[[#This Row],[Net_Profit_USD]] / Fact_Sales_Orders[[#This Row],[Base_Revenue_USD]], 0)</f>
        <v>-7.4297094114189735E-2</v>
      </c>
    </row>
    <row r="823" spans="1:14" x14ac:dyDescent="0.3">
      <c r="A823" t="s">
        <v>861</v>
      </c>
      <c r="B823" s="1">
        <v>46040</v>
      </c>
      <c r="C823" s="4" t="s">
        <v>10</v>
      </c>
      <c r="D823" t="s">
        <v>45</v>
      </c>
      <c r="E823" s="3">
        <v>801</v>
      </c>
      <c r="F823" s="3">
        <v>7057193.8799999999</v>
      </c>
      <c r="G823" s="3">
        <f>_xlfn.XLOOKUP(
D823,
Dim_Products_COGS[Product_ID],
Dim_Products_COGS[Base_COGS_EUR],
0
)</f>
        <v>4853</v>
      </c>
      <c r="H823" s="3">
        <f>Fact_Sales_Orders[[#This Row],[Unit_COGS_EUR]] * Fact_Sales_Orders[[#This Row],[Quantity_Sold]]</f>
        <v>3887253</v>
      </c>
      <c r="I823" s="3">
        <f>_xlfn.XLOOKUP(Fact_Sales_Orders[[#This Row],[Product_ID]], Dim_Supply_Chain[Product_ID], Dim_Supply_Chain[Base_Shipping_Cost_USD], 2500)</f>
        <v>1974</v>
      </c>
      <c r="J823" s="2">
        <f>_xlfn.XLOOKUP(Fact_Sales_Orders[[#This Row],[Clean_Order_Date]], Dim_FX_Rates[Date], Dim_FX_Rates[Baseline_Rate], 1.05, -1)</f>
        <v>1.0178</v>
      </c>
      <c r="K823" s="2">
        <f>Fact_Sales_Orders[[#This Row],[Total_Base_COGS_EUR]] * Fact_Sales_Orders[[#This Row],[Order_FX_Rate]]</f>
        <v>3956446.1034000004</v>
      </c>
      <c r="L823" s="3">
        <f>Fact_Sales_Orders[[#This Row],[Base_Shipping_USD]] * Fact_Sales_Orders[[#This Row],[Quantity_Sold]]</f>
        <v>1581174</v>
      </c>
      <c r="M823" s="3">
        <f>Fact_Sales_Orders[[#This Row],[Base_Revenue_USD]] - Fact_Sales_Orders[[#This Row],[Total_COGS_USD]] - Fact_Sales_Orders[[#This Row],[Total_Freight_USD]]</f>
        <v>1519573.7765999995</v>
      </c>
      <c r="N823" s="6">
        <f>IFERROR(Fact_Sales_Orders[[#This Row],[Net_Profit_USD]] / Fact_Sales_Orders[[#This Row],[Base_Revenue_USD]], 0)</f>
        <v>0.21532266258214228</v>
      </c>
    </row>
    <row r="824" spans="1:14" x14ac:dyDescent="0.3">
      <c r="A824" t="s">
        <v>862</v>
      </c>
      <c r="B824" s="1">
        <v>45735</v>
      </c>
      <c r="C824" s="4" t="s">
        <v>10</v>
      </c>
      <c r="D824" t="s">
        <v>63</v>
      </c>
      <c r="E824" s="3">
        <v>524</v>
      </c>
      <c r="F824" s="3">
        <v>5055289.6100000003</v>
      </c>
      <c r="G824" s="3">
        <f>_xlfn.XLOOKUP(
D824,
Dim_Products_COGS[Product_ID],
Dim_Products_COGS[Base_COGS_EUR],
0
)</f>
        <v>3822</v>
      </c>
      <c r="H824" s="3">
        <f>Fact_Sales_Orders[[#This Row],[Unit_COGS_EUR]] * Fact_Sales_Orders[[#This Row],[Quantity_Sold]]</f>
        <v>2002728</v>
      </c>
      <c r="I824" s="3">
        <f>_xlfn.XLOOKUP(Fact_Sales_Orders[[#This Row],[Product_ID]], Dim_Supply_Chain[Product_ID], Dim_Supply_Chain[Base_Shipping_Cost_USD], 2500)</f>
        <v>2109</v>
      </c>
      <c r="J824" s="2">
        <f>_xlfn.XLOOKUP(Fact_Sales_Orders[[#This Row],[Clean_Order_Date]], Dim_FX_Rates[Date], Dim_FX_Rates[Baseline_Rate], 1.05, -1)</f>
        <v>1.1771</v>
      </c>
      <c r="K824" s="2">
        <f>Fact_Sales_Orders[[#This Row],[Total_Base_COGS_EUR]] * Fact_Sales_Orders[[#This Row],[Order_FX_Rate]]</f>
        <v>2357411.1288000001</v>
      </c>
      <c r="L824" s="3">
        <f>Fact_Sales_Orders[[#This Row],[Base_Shipping_USD]] * Fact_Sales_Orders[[#This Row],[Quantity_Sold]]</f>
        <v>1105116</v>
      </c>
      <c r="M824" s="3">
        <f>Fact_Sales_Orders[[#This Row],[Base_Revenue_USD]] - Fact_Sales_Orders[[#This Row],[Total_COGS_USD]] - Fact_Sales_Orders[[#This Row],[Total_Freight_USD]]</f>
        <v>1592762.4812000003</v>
      </c>
      <c r="N824" s="6">
        <f>IFERROR(Fact_Sales_Orders[[#This Row],[Net_Profit_USD]] / Fact_Sales_Orders[[#This Row],[Base_Revenue_USD]], 0)</f>
        <v>0.31506849341515769</v>
      </c>
    </row>
    <row r="825" spans="1:14" x14ac:dyDescent="0.3">
      <c r="A825" t="s">
        <v>863</v>
      </c>
      <c r="B825" s="1">
        <v>46094</v>
      </c>
      <c r="C825" s="4" t="s">
        <v>10</v>
      </c>
      <c r="D825" t="s">
        <v>19</v>
      </c>
      <c r="E825" s="3">
        <v>400</v>
      </c>
      <c r="F825" s="3">
        <v>1299862.51</v>
      </c>
      <c r="G825" s="3">
        <f>_xlfn.XLOOKUP(
D825,
Dim_Products_COGS[Product_ID],
Dim_Products_COGS[Base_COGS_EUR],
0
)</f>
        <v>374</v>
      </c>
      <c r="H825" s="3">
        <f>Fact_Sales_Orders[[#This Row],[Unit_COGS_EUR]] * Fact_Sales_Orders[[#This Row],[Quantity_Sold]]</f>
        <v>149600</v>
      </c>
      <c r="I825" s="3">
        <f>_xlfn.XLOOKUP(Fact_Sales_Orders[[#This Row],[Product_ID]], Dim_Supply_Chain[Product_ID], Dim_Supply_Chain[Base_Shipping_Cost_USD], 2500)</f>
        <v>1165</v>
      </c>
      <c r="J825" s="2">
        <f>_xlfn.XLOOKUP(Fact_Sales_Orders[[#This Row],[Clean_Order_Date]], Dim_FX_Rates[Date], Dim_FX_Rates[Baseline_Rate], 1.05, -1)</f>
        <v>0.79720000000000002</v>
      </c>
      <c r="K825" s="2">
        <f>Fact_Sales_Orders[[#This Row],[Total_Base_COGS_EUR]] * Fact_Sales_Orders[[#This Row],[Order_FX_Rate]]</f>
        <v>119261.12000000001</v>
      </c>
      <c r="L825" s="3">
        <f>Fact_Sales_Orders[[#This Row],[Base_Shipping_USD]] * Fact_Sales_Orders[[#This Row],[Quantity_Sold]]</f>
        <v>466000</v>
      </c>
      <c r="M825" s="3">
        <f>Fact_Sales_Orders[[#This Row],[Base_Revenue_USD]] - Fact_Sales_Orders[[#This Row],[Total_COGS_USD]] - Fact_Sales_Orders[[#This Row],[Total_Freight_USD]]</f>
        <v>714601.3899999999</v>
      </c>
      <c r="N825" s="6">
        <f>IFERROR(Fact_Sales_Orders[[#This Row],[Net_Profit_USD]] / Fact_Sales_Orders[[#This Row],[Base_Revenue_USD]], 0)</f>
        <v>0.54975151948954959</v>
      </c>
    </row>
    <row r="826" spans="1:14" x14ac:dyDescent="0.3">
      <c r="A826" t="s">
        <v>864</v>
      </c>
      <c r="B826" s="1">
        <v>45809</v>
      </c>
      <c r="C826" s="4" t="s">
        <v>10</v>
      </c>
      <c r="D826" t="s">
        <v>76</v>
      </c>
      <c r="E826" s="3">
        <v>684</v>
      </c>
      <c r="F826" s="3">
        <v>2723334.12</v>
      </c>
      <c r="G826" s="3">
        <f>_xlfn.XLOOKUP(
D826,
Dim_Products_COGS[Product_ID],
Dim_Products_COGS[Base_COGS_EUR],
0
)</f>
        <v>1289</v>
      </c>
      <c r="H826" s="3">
        <f>Fact_Sales_Orders[[#This Row],[Unit_COGS_EUR]] * Fact_Sales_Orders[[#This Row],[Quantity_Sold]]</f>
        <v>881676</v>
      </c>
      <c r="I826" s="3">
        <f>_xlfn.XLOOKUP(Fact_Sales_Orders[[#This Row],[Product_ID]], Dim_Supply_Chain[Product_ID], Dim_Supply_Chain[Base_Shipping_Cost_USD], 2500)</f>
        <v>2109</v>
      </c>
      <c r="J826" s="2">
        <f>_xlfn.XLOOKUP(Fact_Sales_Orders[[#This Row],[Clean_Order_Date]], Dim_FX_Rates[Date], Dim_FX_Rates[Baseline_Rate], 1.05, -1)</f>
        <v>0.83489999999999998</v>
      </c>
      <c r="K826" s="2">
        <f>Fact_Sales_Orders[[#This Row],[Total_Base_COGS_EUR]] * Fact_Sales_Orders[[#This Row],[Order_FX_Rate]]</f>
        <v>736111.29240000003</v>
      </c>
      <c r="L826" s="3">
        <f>Fact_Sales_Orders[[#This Row],[Base_Shipping_USD]] * Fact_Sales_Orders[[#This Row],[Quantity_Sold]]</f>
        <v>1442556</v>
      </c>
      <c r="M826" s="3">
        <f>Fact_Sales_Orders[[#This Row],[Base_Revenue_USD]] - Fact_Sales_Orders[[#This Row],[Total_COGS_USD]] - Fact_Sales_Orders[[#This Row],[Total_Freight_USD]]</f>
        <v>544666.82759999996</v>
      </c>
      <c r="N826" s="6">
        <f>IFERROR(Fact_Sales_Orders[[#This Row],[Net_Profit_USD]] / Fact_Sales_Orders[[#This Row],[Base_Revenue_USD]], 0)</f>
        <v>0.20000000132190901</v>
      </c>
    </row>
    <row r="827" spans="1:14" x14ac:dyDescent="0.3">
      <c r="A827" t="s">
        <v>865</v>
      </c>
      <c r="B827" s="1">
        <v>46044</v>
      </c>
      <c r="C827" s="4" t="s">
        <v>10</v>
      </c>
      <c r="D827" t="s">
        <v>56</v>
      </c>
      <c r="E827" s="3">
        <v>652</v>
      </c>
      <c r="F827" s="3">
        <v>2626836.2400000002</v>
      </c>
      <c r="G827" s="3">
        <f>_xlfn.XLOOKUP(
D827,
Dim_Products_COGS[Product_ID],
Dim_Products_COGS[Base_COGS_EUR],
0
)</f>
        <v>897</v>
      </c>
      <c r="H827" s="3">
        <f>Fact_Sales_Orders[[#This Row],[Unit_COGS_EUR]] * Fact_Sales_Orders[[#This Row],[Quantity_Sold]]</f>
        <v>584844</v>
      </c>
      <c r="I827" s="3">
        <f>_xlfn.XLOOKUP(Fact_Sales_Orders[[#This Row],[Product_ID]], Dim_Supply_Chain[Product_ID], Dim_Supply_Chain[Base_Shipping_Cost_USD], 2500)</f>
        <v>2109</v>
      </c>
      <c r="J827" s="2">
        <f>_xlfn.XLOOKUP(Fact_Sales_Orders[[#This Row],[Clean_Order_Date]], Dim_FX_Rates[Date], Dim_FX_Rates[Baseline_Rate], 1.05, -1)</f>
        <v>1.3304</v>
      </c>
      <c r="K827" s="2">
        <f>Fact_Sales_Orders[[#This Row],[Total_Base_COGS_EUR]] * Fact_Sales_Orders[[#This Row],[Order_FX_Rate]]</f>
        <v>778076.45759999997</v>
      </c>
      <c r="L827" s="3">
        <f>Fact_Sales_Orders[[#This Row],[Base_Shipping_USD]] * Fact_Sales_Orders[[#This Row],[Quantity_Sold]]</f>
        <v>1375068</v>
      </c>
      <c r="M827" s="3">
        <f>Fact_Sales_Orders[[#This Row],[Base_Revenue_USD]] - Fact_Sales_Orders[[#This Row],[Total_COGS_USD]] - Fact_Sales_Orders[[#This Row],[Total_Freight_USD]]</f>
        <v>473691.78240000037</v>
      </c>
      <c r="N827" s="6">
        <f>IFERROR(Fact_Sales_Orders[[#This Row],[Net_Profit_USD]] / Fact_Sales_Orders[[#This Row],[Base_Revenue_USD]], 0)</f>
        <v>0.18032786939166043</v>
      </c>
    </row>
    <row r="828" spans="1:14" x14ac:dyDescent="0.3">
      <c r="A828" t="s">
        <v>866</v>
      </c>
      <c r="B828" s="1">
        <v>46061</v>
      </c>
      <c r="C828" s="4" t="s">
        <v>10</v>
      </c>
      <c r="D828" t="s">
        <v>35</v>
      </c>
      <c r="E828" s="3">
        <v>383</v>
      </c>
      <c r="F828" s="3">
        <v>2816703.42</v>
      </c>
      <c r="G828" s="3">
        <f>_xlfn.XLOOKUP(
D828,
Dim_Products_COGS[Product_ID],
Dim_Products_COGS[Base_COGS_EUR],
0
)</f>
        <v>1530</v>
      </c>
      <c r="H828" s="3">
        <f>Fact_Sales_Orders[[#This Row],[Unit_COGS_EUR]] * Fact_Sales_Orders[[#This Row],[Quantity_Sold]]</f>
        <v>585990</v>
      </c>
      <c r="I828" s="3">
        <f>_xlfn.XLOOKUP(Fact_Sales_Orders[[#This Row],[Product_ID]], Dim_Supply_Chain[Product_ID], Dim_Supply_Chain[Base_Shipping_Cost_USD], 2500)</f>
        <v>2109</v>
      </c>
      <c r="J828" s="2">
        <f>_xlfn.XLOOKUP(Fact_Sales_Orders[[#This Row],[Clean_Order_Date]], Dim_FX_Rates[Date], Dim_FX_Rates[Baseline_Rate], 1.05, -1)</f>
        <v>1.3069</v>
      </c>
      <c r="K828" s="2">
        <f>Fact_Sales_Orders[[#This Row],[Total_Base_COGS_EUR]] * Fact_Sales_Orders[[#This Row],[Order_FX_Rate]]</f>
        <v>765830.33100000001</v>
      </c>
      <c r="L828" s="3">
        <f>Fact_Sales_Orders[[#This Row],[Base_Shipping_USD]] * Fact_Sales_Orders[[#This Row],[Quantity_Sold]]</f>
        <v>807747</v>
      </c>
      <c r="M828" s="3">
        <f>Fact_Sales_Orders[[#This Row],[Base_Revenue_USD]] - Fact_Sales_Orders[[#This Row],[Total_COGS_USD]] - Fact_Sales_Orders[[#This Row],[Total_Freight_USD]]</f>
        <v>1243126.0889999999</v>
      </c>
      <c r="N828" s="6">
        <f>IFERROR(Fact_Sales_Orders[[#This Row],[Net_Profit_USD]] / Fact_Sales_Orders[[#This Row],[Base_Revenue_USD]], 0)</f>
        <v>0.4413407816290435</v>
      </c>
    </row>
    <row r="829" spans="1:14" x14ac:dyDescent="0.3">
      <c r="A829" t="s">
        <v>867</v>
      </c>
      <c r="B829" s="1">
        <v>45910</v>
      </c>
      <c r="C829" s="4" t="s">
        <v>10</v>
      </c>
      <c r="D829" t="s">
        <v>19</v>
      </c>
      <c r="E829" s="3">
        <v>918</v>
      </c>
      <c r="F829" s="3">
        <v>3086621.6</v>
      </c>
      <c r="G829" s="3">
        <f>_xlfn.XLOOKUP(
D829,
Dim_Products_COGS[Product_ID],
Dim_Products_COGS[Base_COGS_EUR],
0
)</f>
        <v>374</v>
      </c>
      <c r="H829" s="3">
        <f>Fact_Sales_Orders[[#This Row],[Unit_COGS_EUR]] * Fact_Sales_Orders[[#This Row],[Quantity_Sold]]</f>
        <v>343332</v>
      </c>
      <c r="I829" s="3">
        <f>_xlfn.XLOOKUP(Fact_Sales_Orders[[#This Row],[Product_ID]], Dim_Supply_Chain[Product_ID], Dim_Supply_Chain[Base_Shipping_Cost_USD], 2500)</f>
        <v>1165</v>
      </c>
      <c r="J829" s="2">
        <f>_xlfn.XLOOKUP(Fact_Sales_Orders[[#This Row],[Clean_Order_Date]], Dim_FX_Rates[Date], Dim_FX_Rates[Baseline_Rate], 1.05, -1)</f>
        <v>0.97140000000000004</v>
      </c>
      <c r="K829" s="2">
        <f>Fact_Sales_Orders[[#This Row],[Total_Base_COGS_EUR]] * Fact_Sales_Orders[[#This Row],[Order_FX_Rate]]</f>
        <v>333512.70480000001</v>
      </c>
      <c r="L829" s="3">
        <f>Fact_Sales_Orders[[#This Row],[Base_Shipping_USD]] * Fact_Sales_Orders[[#This Row],[Quantity_Sold]]</f>
        <v>1069470</v>
      </c>
      <c r="M829" s="3">
        <f>Fact_Sales_Orders[[#This Row],[Base_Revenue_USD]] - Fact_Sales_Orders[[#This Row],[Total_COGS_USD]] - Fact_Sales_Orders[[#This Row],[Total_Freight_USD]]</f>
        <v>1683638.8952000001</v>
      </c>
      <c r="N829" s="6">
        <f>IFERROR(Fact_Sales_Orders[[#This Row],[Net_Profit_USD]] / Fact_Sales_Orders[[#This Row],[Base_Revenue_USD]], 0)</f>
        <v>0.54546332961578448</v>
      </c>
    </row>
    <row r="830" spans="1:14" x14ac:dyDescent="0.3">
      <c r="A830" t="s">
        <v>868</v>
      </c>
      <c r="B830" s="1">
        <v>46143</v>
      </c>
      <c r="C830" s="4" t="s">
        <v>10</v>
      </c>
      <c r="D830" t="s">
        <v>86</v>
      </c>
      <c r="E830" s="3">
        <v>227</v>
      </c>
      <c r="F830" s="3">
        <v>2824149.57</v>
      </c>
      <c r="G830" s="3">
        <f>_xlfn.XLOOKUP(
D830,
Dim_Products_COGS[Product_ID],
Dim_Products_COGS[Base_COGS_EUR],
0
)</f>
        <v>4978</v>
      </c>
      <c r="H830" s="3">
        <f>Fact_Sales_Orders[[#This Row],[Unit_COGS_EUR]] * Fact_Sales_Orders[[#This Row],[Quantity_Sold]]</f>
        <v>1130006</v>
      </c>
      <c r="I830" s="3">
        <f>_xlfn.XLOOKUP(Fact_Sales_Orders[[#This Row],[Product_ID]], Dim_Supply_Chain[Product_ID], Dim_Supply_Chain[Base_Shipping_Cost_USD], 2500)</f>
        <v>2640</v>
      </c>
      <c r="J830" s="2">
        <f>_xlfn.XLOOKUP(Fact_Sales_Orders[[#This Row],[Clean_Order_Date]], Dim_FX_Rates[Date], Dim_FX_Rates[Baseline_Rate], 1.05, -1)</f>
        <v>0.98040000000000005</v>
      </c>
      <c r="K830" s="2">
        <f>Fact_Sales_Orders[[#This Row],[Total_Base_COGS_EUR]] * Fact_Sales_Orders[[#This Row],[Order_FX_Rate]]</f>
        <v>1107857.8824</v>
      </c>
      <c r="L830" s="3">
        <f>Fact_Sales_Orders[[#This Row],[Base_Shipping_USD]] * Fact_Sales_Orders[[#This Row],[Quantity_Sold]]</f>
        <v>599280</v>
      </c>
      <c r="M830" s="3">
        <f>Fact_Sales_Orders[[#This Row],[Base_Revenue_USD]] - Fact_Sales_Orders[[#This Row],[Total_COGS_USD]] - Fact_Sales_Orders[[#This Row],[Total_Freight_USD]]</f>
        <v>1117011.6875999998</v>
      </c>
      <c r="N830" s="6">
        <f>IFERROR(Fact_Sales_Orders[[#This Row],[Net_Profit_USD]] / Fact_Sales_Orders[[#This Row],[Base_Revenue_USD]], 0)</f>
        <v>0.39552143394444927</v>
      </c>
    </row>
    <row r="831" spans="1:14" x14ac:dyDescent="0.3">
      <c r="A831" t="s">
        <v>869</v>
      </c>
      <c r="B831" s="1">
        <v>45826</v>
      </c>
      <c r="C831" s="4" t="s">
        <v>10</v>
      </c>
      <c r="D831" t="s">
        <v>45</v>
      </c>
      <c r="E831" s="3">
        <v>889</v>
      </c>
      <c r="F831" s="3">
        <v>12891216.32</v>
      </c>
      <c r="G831" s="3">
        <f>_xlfn.XLOOKUP(
D831,
Dim_Products_COGS[Product_ID],
Dim_Products_COGS[Base_COGS_EUR],
0
)</f>
        <v>4853</v>
      </c>
      <c r="H831" s="3">
        <f>Fact_Sales_Orders[[#This Row],[Unit_COGS_EUR]] * Fact_Sales_Orders[[#This Row],[Quantity_Sold]]</f>
        <v>4314317</v>
      </c>
      <c r="I831" s="3">
        <f>_xlfn.XLOOKUP(Fact_Sales_Orders[[#This Row],[Product_ID]], Dim_Supply_Chain[Product_ID], Dim_Supply_Chain[Base_Shipping_Cost_USD], 2500)</f>
        <v>1974</v>
      </c>
      <c r="J831" s="2">
        <f>_xlfn.XLOOKUP(Fact_Sales_Orders[[#This Row],[Clean_Order_Date]], Dim_FX_Rates[Date], Dim_FX_Rates[Baseline_Rate], 1.05, -1)</f>
        <v>1.3440000000000001</v>
      </c>
      <c r="K831" s="2">
        <f>Fact_Sales_Orders[[#This Row],[Total_Base_COGS_EUR]] * Fact_Sales_Orders[[#This Row],[Order_FX_Rate]]</f>
        <v>5798442.0480000004</v>
      </c>
      <c r="L831" s="3">
        <f>Fact_Sales_Orders[[#This Row],[Base_Shipping_USD]] * Fact_Sales_Orders[[#This Row],[Quantity_Sold]]</f>
        <v>1754886</v>
      </c>
      <c r="M831" s="3">
        <f>Fact_Sales_Orders[[#This Row],[Base_Revenue_USD]] - Fact_Sales_Orders[[#This Row],[Total_COGS_USD]] - Fact_Sales_Orders[[#This Row],[Total_Freight_USD]]</f>
        <v>5337888.2719999999</v>
      </c>
      <c r="N831" s="6">
        <f>IFERROR(Fact_Sales_Orders[[#This Row],[Net_Profit_USD]] / Fact_Sales_Orders[[#This Row],[Base_Revenue_USD]], 0)</f>
        <v>0.41407173221649884</v>
      </c>
    </row>
    <row r="832" spans="1:14" x14ac:dyDescent="0.3">
      <c r="A832" t="s">
        <v>870</v>
      </c>
      <c r="B832" s="1">
        <v>45722</v>
      </c>
      <c r="C832" s="4" t="s">
        <v>10</v>
      </c>
      <c r="D832" t="s">
        <v>21</v>
      </c>
      <c r="E832" s="3">
        <v>75</v>
      </c>
      <c r="F832" s="3">
        <v>251293.26</v>
      </c>
      <c r="G832" s="3">
        <f>_xlfn.XLOOKUP(
D832,
Dim_Products_COGS[Product_ID],
Dim_Products_COGS[Base_COGS_EUR],
0
)</f>
        <v>545</v>
      </c>
      <c r="H832" s="3">
        <f>Fact_Sales_Orders[[#This Row],[Unit_COGS_EUR]] * Fact_Sales_Orders[[#This Row],[Quantity_Sold]]</f>
        <v>40875</v>
      </c>
      <c r="I832" s="3">
        <f>_xlfn.XLOOKUP(Fact_Sales_Orders[[#This Row],[Product_ID]], Dim_Supply_Chain[Product_ID], Dim_Supply_Chain[Base_Shipping_Cost_USD], 2500)</f>
        <v>2109</v>
      </c>
      <c r="J832" s="2">
        <f>_xlfn.XLOOKUP(Fact_Sales_Orders[[#This Row],[Clean_Order_Date]], Dim_FX_Rates[Date], Dim_FX_Rates[Baseline_Rate], 1.05, -1)</f>
        <v>0.97109999999999996</v>
      </c>
      <c r="K832" s="2">
        <f>Fact_Sales_Orders[[#This Row],[Total_Base_COGS_EUR]] * Fact_Sales_Orders[[#This Row],[Order_FX_Rate]]</f>
        <v>39693.712500000001</v>
      </c>
      <c r="L832" s="3">
        <f>Fact_Sales_Orders[[#This Row],[Base_Shipping_USD]] * Fact_Sales_Orders[[#This Row],[Quantity_Sold]]</f>
        <v>158175</v>
      </c>
      <c r="M832" s="3">
        <f>Fact_Sales_Orders[[#This Row],[Base_Revenue_USD]] - Fact_Sales_Orders[[#This Row],[Total_COGS_USD]] - Fact_Sales_Orders[[#This Row],[Total_Freight_USD]]</f>
        <v>53424.547500000015</v>
      </c>
      <c r="N832" s="6">
        <f>IFERROR(Fact_Sales_Orders[[#This Row],[Net_Profit_USD]] / Fact_Sales_Orders[[#This Row],[Base_Revenue_USD]], 0)</f>
        <v>0.21259840992153953</v>
      </c>
    </row>
    <row r="833" spans="1:14" x14ac:dyDescent="0.3">
      <c r="A833" t="s">
        <v>871</v>
      </c>
      <c r="B833" s="1">
        <v>45704</v>
      </c>
      <c r="C833" s="4" t="s">
        <v>10</v>
      </c>
      <c r="D833" t="s">
        <v>54</v>
      </c>
      <c r="E833" s="3">
        <v>108</v>
      </c>
      <c r="F833" s="3">
        <v>1063759</v>
      </c>
      <c r="G833" s="3">
        <f>_xlfn.XLOOKUP(
D833,
Dim_Products_COGS[Product_ID],
Dim_Products_COGS[Base_COGS_EUR],
0
)</f>
        <v>2513</v>
      </c>
      <c r="H833" s="3">
        <f>Fact_Sales_Orders[[#This Row],[Unit_COGS_EUR]] * Fact_Sales_Orders[[#This Row],[Quantity_Sold]]</f>
        <v>271404</v>
      </c>
      <c r="I833" s="3">
        <f>_xlfn.XLOOKUP(Fact_Sales_Orders[[#This Row],[Product_ID]], Dim_Supply_Chain[Product_ID], Dim_Supply_Chain[Base_Shipping_Cost_USD], 2500)</f>
        <v>2109</v>
      </c>
      <c r="J833" s="2">
        <f>_xlfn.XLOOKUP(Fact_Sales_Orders[[#This Row],[Clean_Order_Date]], Dim_FX_Rates[Date], Dim_FX_Rates[Baseline_Rate], 1.05, -1)</f>
        <v>0.92810000000000004</v>
      </c>
      <c r="K833" s="2">
        <f>Fact_Sales_Orders[[#This Row],[Total_Base_COGS_EUR]] * Fact_Sales_Orders[[#This Row],[Order_FX_Rate]]</f>
        <v>251890.05240000002</v>
      </c>
      <c r="L833" s="3">
        <f>Fact_Sales_Orders[[#This Row],[Base_Shipping_USD]] * Fact_Sales_Orders[[#This Row],[Quantity_Sold]]</f>
        <v>227772</v>
      </c>
      <c r="M833" s="3">
        <f>Fact_Sales_Orders[[#This Row],[Base_Revenue_USD]] - Fact_Sales_Orders[[#This Row],[Total_COGS_USD]] - Fact_Sales_Orders[[#This Row],[Total_Freight_USD]]</f>
        <v>584096.94759999996</v>
      </c>
      <c r="N833" s="6">
        <f>IFERROR(Fact_Sales_Orders[[#This Row],[Net_Profit_USD]] / Fact_Sales_Orders[[#This Row],[Base_Revenue_USD]], 0)</f>
        <v>0.54908766703736467</v>
      </c>
    </row>
    <row r="834" spans="1:14" x14ac:dyDescent="0.3">
      <c r="A834" t="s">
        <v>872</v>
      </c>
      <c r="B834" s="1">
        <v>46073</v>
      </c>
      <c r="C834" s="4" t="s">
        <v>10</v>
      </c>
      <c r="D834" t="s">
        <v>35</v>
      </c>
      <c r="E834" s="3">
        <v>989</v>
      </c>
      <c r="F834" s="3">
        <v>4707703.18</v>
      </c>
      <c r="G834" s="3">
        <f>_xlfn.XLOOKUP(
D834,
Dim_Products_COGS[Product_ID],
Dim_Products_COGS[Base_COGS_EUR],
0
)</f>
        <v>1530</v>
      </c>
      <c r="H834" s="3">
        <f>Fact_Sales_Orders[[#This Row],[Unit_COGS_EUR]] * Fact_Sales_Orders[[#This Row],[Quantity_Sold]]</f>
        <v>1513170</v>
      </c>
      <c r="I834" s="3">
        <f>_xlfn.XLOOKUP(Fact_Sales_Orders[[#This Row],[Product_ID]], Dim_Supply_Chain[Product_ID], Dim_Supply_Chain[Base_Shipping_Cost_USD], 2500)</f>
        <v>2109</v>
      </c>
      <c r="J834" s="2">
        <f>_xlfn.XLOOKUP(Fact_Sales_Orders[[#This Row],[Clean_Order_Date]], Dim_FX_Rates[Date], Dim_FX_Rates[Baseline_Rate], 1.05, -1)</f>
        <v>0.79720000000000002</v>
      </c>
      <c r="K834" s="2">
        <f>Fact_Sales_Orders[[#This Row],[Total_Base_COGS_EUR]] * Fact_Sales_Orders[[#This Row],[Order_FX_Rate]]</f>
        <v>1206299.1240000001</v>
      </c>
      <c r="L834" s="3">
        <f>Fact_Sales_Orders[[#This Row],[Base_Shipping_USD]] * Fact_Sales_Orders[[#This Row],[Quantity_Sold]]</f>
        <v>2085801</v>
      </c>
      <c r="M834" s="3">
        <f>Fact_Sales_Orders[[#This Row],[Base_Revenue_USD]] - Fact_Sales_Orders[[#This Row],[Total_COGS_USD]] - Fact_Sales_Orders[[#This Row],[Total_Freight_USD]]</f>
        <v>1415603.0559999999</v>
      </c>
      <c r="N834" s="6">
        <f>IFERROR(Fact_Sales_Orders[[#This Row],[Net_Profit_USD]] / Fact_Sales_Orders[[#This Row],[Base_Revenue_USD]], 0)</f>
        <v>0.3006993010973984</v>
      </c>
    </row>
    <row r="835" spans="1:14" x14ac:dyDescent="0.3">
      <c r="A835" t="s">
        <v>873</v>
      </c>
      <c r="B835" s="1">
        <v>46071</v>
      </c>
      <c r="C835" s="4" t="s">
        <v>10</v>
      </c>
      <c r="D835" t="s">
        <v>31</v>
      </c>
      <c r="E835" s="3">
        <v>961</v>
      </c>
      <c r="F835" s="3">
        <v>5321377.74</v>
      </c>
      <c r="G835" s="3">
        <f>_xlfn.XLOOKUP(
D835,
Dim_Products_COGS[Product_ID],
Dim_Products_COGS[Base_COGS_EUR],
0
)</f>
        <v>1536</v>
      </c>
      <c r="H835" s="3">
        <f>Fact_Sales_Orders[[#This Row],[Unit_COGS_EUR]] * Fact_Sales_Orders[[#This Row],[Quantity_Sold]]</f>
        <v>1476096</v>
      </c>
      <c r="I835" s="3">
        <f>_xlfn.XLOOKUP(Fact_Sales_Orders[[#This Row],[Product_ID]], Dim_Supply_Chain[Product_ID], Dim_Supply_Chain[Base_Shipping_Cost_USD], 2500)</f>
        <v>2109</v>
      </c>
      <c r="J835" s="2">
        <f>_xlfn.XLOOKUP(Fact_Sales_Orders[[#This Row],[Clean_Order_Date]], Dim_FX_Rates[Date], Dim_FX_Rates[Baseline_Rate], 1.05, -1)</f>
        <v>0.88009999999999999</v>
      </c>
      <c r="K835" s="2">
        <f>Fact_Sales_Orders[[#This Row],[Total_Base_COGS_EUR]] * Fact_Sales_Orders[[#This Row],[Order_FX_Rate]]</f>
        <v>1299112.0896000001</v>
      </c>
      <c r="L835" s="3">
        <f>Fact_Sales_Orders[[#This Row],[Base_Shipping_USD]] * Fact_Sales_Orders[[#This Row],[Quantity_Sold]]</f>
        <v>2026749</v>
      </c>
      <c r="M835" s="3">
        <f>Fact_Sales_Orders[[#This Row],[Base_Revenue_USD]] - Fact_Sales_Orders[[#This Row],[Total_COGS_USD]] - Fact_Sales_Orders[[#This Row],[Total_Freight_USD]]</f>
        <v>1995516.6504000002</v>
      </c>
      <c r="N835" s="6">
        <f>IFERROR(Fact_Sales_Orders[[#This Row],[Net_Profit_USD]] / Fact_Sales_Orders[[#This Row],[Base_Revenue_USD]], 0)</f>
        <v>0.3749999996053654</v>
      </c>
    </row>
    <row r="836" spans="1:14" x14ac:dyDescent="0.3">
      <c r="A836" t="s">
        <v>874</v>
      </c>
      <c r="B836" s="1">
        <v>45779</v>
      </c>
      <c r="C836" s="4" t="s">
        <v>10</v>
      </c>
      <c r="D836" t="s">
        <v>172</v>
      </c>
      <c r="E836" s="3">
        <v>774</v>
      </c>
      <c r="F836" s="3">
        <v>6168016.4000000004</v>
      </c>
      <c r="G836" s="3">
        <f>_xlfn.XLOOKUP(
D836,
Dim_Products_COGS[Product_ID],
Dim_Products_COGS[Base_COGS_EUR],
0
)</f>
        <v>3677</v>
      </c>
      <c r="H836" s="3">
        <f>Fact_Sales_Orders[[#This Row],[Unit_COGS_EUR]] * Fact_Sales_Orders[[#This Row],[Quantity_Sold]]</f>
        <v>2845998</v>
      </c>
      <c r="I836" s="3">
        <f>_xlfn.XLOOKUP(Fact_Sales_Orders[[#This Row],[Product_ID]], Dim_Supply_Chain[Product_ID], Dim_Supply_Chain[Base_Shipping_Cost_USD], 2500)</f>
        <v>263</v>
      </c>
      <c r="J836" s="2">
        <f>_xlfn.XLOOKUP(Fact_Sales_Orders[[#This Row],[Clean_Order_Date]], Dim_FX_Rates[Date], Dim_FX_Rates[Baseline_Rate], 1.05, -1)</f>
        <v>1.1674</v>
      </c>
      <c r="K836" s="2">
        <f>Fact_Sales_Orders[[#This Row],[Total_Base_COGS_EUR]] * Fact_Sales_Orders[[#This Row],[Order_FX_Rate]]</f>
        <v>3322418.0652000001</v>
      </c>
      <c r="L836" s="3">
        <f>Fact_Sales_Orders[[#This Row],[Base_Shipping_USD]] * Fact_Sales_Orders[[#This Row],[Quantity_Sold]]</f>
        <v>203562</v>
      </c>
      <c r="M836" s="3">
        <f>Fact_Sales_Orders[[#This Row],[Base_Revenue_USD]] - Fact_Sales_Orders[[#This Row],[Total_COGS_USD]] - Fact_Sales_Orders[[#This Row],[Total_Freight_USD]]</f>
        <v>2642036.3348000003</v>
      </c>
      <c r="N836" s="6">
        <f>IFERROR(Fact_Sales_Orders[[#This Row],[Net_Profit_USD]] / Fact_Sales_Orders[[#This Row],[Base_Revenue_USD]], 0)</f>
        <v>0.42834457035490375</v>
      </c>
    </row>
    <row r="837" spans="1:14" x14ac:dyDescent="0.3">
      <c r="A837" t="s">
        <v>875</v>
      </c>
      <c r="B837" s="1">
        <v>45999</v>
      </c>
      <c r="C837" s="4" t="s">
        <v>10</v>
      </c>
      <c r="D837" t="s">
        <v>19</v>
      </c>
      <c r="E837" s="3">
        <v>414</v>
      </c>
      <c r="F837" s="3">
        <v>1282792.25</v>
      </c>
      <c r="G837" s="3">
        <f>_xlfn.XLOOKUP(
D837,
Dim_Products_COGS[Product_ID],
Dim_Products_COGS[Base_COGS_EUR],
0
)</f>
        <v>374</v>
      </c>
      <c r="H837" s="3">
        <f>Fact_Sales_Orders[[#This Row],[Unit_COGS_EUR]] * Fact_Sales_Orders[[#This Row],[Quantity_Sold]]</f>
        <v>154836</v>
      </c>
      <c r="I837" s="3">
        <f>_xlfn.XLOOKUP(Fact_Sales_Orders[[#This Row],[Product_ID]], Dim_Supply_Chain[Product_ID], Dim_Supply_Chain[Base_Shipping_Cost_USD], 2500)</f>
        <v>1165</v>
      </c>
      <c r="J837" s="2">
        <f>_xlfn.XLOOKUP(Fact_Sales_Orders[[#This Row],[Clean_Order_Date]], Dim_FX_Rates[Date], Dim_FX_Rates[Baseline_Rate], 1.05, -1)</f>
        <v>1.2649999999999999</v>
      </c>
      <c r="K837" s="2">
        <f>Fact_Sales_Orders[[#This Row],[Total_Base_COGS_EUR]] * Fact_Sales_Orders[[#This Row],[Order_FX_Rate]]</f>
        <v>195867.53999999998</v>
      </c>
      <c r="L837" s="3">
        <f>Fact_Sales_Orders[[#This Row],[Base_Shipping_USD]] * Fact_Sales_Orders[[#This Row],[Quantity_Sold]]</f>
        <v>482310</v>
      </c>
      <c r="M837" s="3">
        <f>Fact_Sales_Orders[[#This Row],[Base_Revenue_USD]] - Fact_Sales_Orders[[#This Row],[Total_COGS_USD]] - Fact_Sales_Orders[[#This Row],[Total_Freight_USD]]</f>
        <v>604614.71</v>
      </c>
      <c r="N837" s="6">
        <f>IFERROR(Fact_Sales_Orders[[#This Row],[Net_Profit_USD]] / Fact_Sales_Orders[[#This Row],[Base_Revenue_USD]], 0)</f>
        <v>0.47132706796443458</v>
      </c>
    </row>
    <row r="838" spans="1:14" x14ac:dyDescent="0.3">
      <c r="A838" t="s">
        <v>876</v>
      </c>
      <c r="B838" s="1">
        <v>45825</v>
      </c>
      <c r="C838" s="4" t="s">
        <v>10</v>
      </c>
      <c r="D838" t="s">
        <v>102</v>
      </c>
      <c r="E838" s="3">
        <v>774</v>
      </c>
      <c r="F838" s="3">
        <v>5454732.3600000003</v>
      </c>
      <c r="G838" s="3">
        <f>_xlfn.XLOOKUP(
D838,
Dim_Products_COGS[Product_ID],
Dim_Products_COGS[Base_COGS_EUR],
0
)</f>
        <v>2418</v>
      </c>
      <c r="H838" s="3">
        <f>Fact_Sales_Orders[[#This Row],[Unit_COGS_EUR]] * Fact_Sales_Orders[[#This Row],[Quantity_Sold]]</f>
        <v>1871532</v>
      </c>
      <c r="I838" s="3">
        <f>_xlfn.XLOOKUP(Fact_Sales_Orders[[#This Row],[Product_ID]], Dim_Supply_Chain[Product_ID], Dim_Supply_Chain[Base_Shipping_Cost_USD], 2500)</f>
        <v>2109</v>
      </c>
      <c r="J838" s="2">
        <f>_xlfn.XLOOKUP(Fact_Sales_Orders[[#This Row],[Clean_Order_Date]], Dim_FX_Rates[Date], Dim_FX_Rates[Baseline_Rate], 1.05, -1)</f>
        <v>1.1105</v>
      </c>
      <c r="K838" s="2">
        <f>Fact_Sales_Orders[[#This Row],[Total_Base_COGS_EUR]] * Fact_Sales_Orders[[#This Row],[Order_FX_Rate]]</f>
        <v>2078336.2860000001</v>
      </c>
      <c r="L838" s="3">
        <f>Fact_Sales_Orders[[#This Row],[Base_Shipping_USD]] * Fact_Sales_Orders[[#This Row],[Quantity_Sold]]</f>
        <v>1632366</v>
      </c>
      <c r="M838" s="3">
        <f>Fact_Sales_Orders[[#This Row],[Base_Revenue_USD]] - Fact_Sales_Orders[[#This Row],[Total_COGS_USD]] - Fact_Sales_Orders[[#This Row],[Total_Freight_USD]]</f>
        <v>1744030.074</v>
      </c>
      <c r="N838" s="6">
        <f>IFERROR(Fact_Sales_Orders[[#This Row],[Net_Profit_USD]] / Fact_Sales_Orders[[#This Row],[Base_Revenue_USD]], 0)</f>
        <v>0.31972789110408339</v>
      </c>
    </row>
    <row r="839" spans="1:14" x14ac:dyDescent="0.3">
      <c r="A839" t="s">
        <v>877</v>
      </c>
      <c r="B839" s="1">
        <v>45694</v>
      </c>
      <c r="C839" s="4" t="s">
        <v>10</v>
      </c>
      <c r="D839" t="s">
        <v>54</v>
      </c>
      <c r="E839" s="3">
        <v>29</v>
      </c>
      <c r="F839" s="3">
        <v>373096.2</v>
      </c>
      <c r="G839" s="3">
        <f>_xlfn.XLOOKUP(
D839,
Dim_Products_COGS[Product_ID],
Dim_Products_COGS[Base_COGS_EUR],
0
)</f>
        <v>2513</v>
      </c>
      <c r="H839" s="3">
        <f>Fact_Sales_Orders[[#This Row],[Unit_COGS_EUR]] * Fact_Sales_Orders[[#This Row],[Quantity_Sold]]</f>
        <v>72877</v>
      </c>
      <c r="I839" s="3">
        <f>_xlfn.XLOOKUP(Fact_Sales_Orders[[#This Row],[Product_ID]], Dim_Supply_Chain[Product_ID], Dim_Supply_Chain[Base_Shipping_Cost_USD], 2500)</f>
        <v>2109</v>
      </c>
      <c r="J839" s="2">
        <f>_xlfn.XLOOKUP(Fact_Sales_Orders[[#This Row],[Clean_Order_Date]], Dim_FX_Rates[Date], Dim_FX_Rates[Baseline_Rate], 1.05, -1)</f>
        <v>1.3652</v>
      </c>
      <c r="K839" s="2">
        <f>Fact_Sales_Orders[[#This Row],[Total_Base_COGS_EUR]] * Fact_Sales_Orders[[#This Row],[Order_FX_Rate]]</f>
        <v>99491.680399999997</v>
      </c>
      <c r="L839" s="3">
        <f>Fact_Sales_Orders[[#This Row],[Base_Shipping_USD]] * Fact_Sales_Orders[[#This Row],[Quantity_Sold]]</f>
        <v>61161</v>
      </c>
      <c r="M839" s="3">
        <f>Fact_Sales_Orders[[#This Row],[Base_Revenue_USD]] - Fact_Sales_Orders[[#This Row],[Total_COGS_USD]] - Fact_Sales_Orders[[#This Row],[Total_Freight_USD]]</f>
        <v>212443.5196</v>
      </c>
      <c r="N839" s="6">
        <f>IFERROR(Fact_Sales_Orders[[#This Row],[Net_Profit_USD]] / Fact_Sales_Orders[[#This Row],[Base_Revenue_USD]], 0)</f>
        <v>0.56940681679416727</v>
      </c>
    </row>
    <row r="840" spans="1:14" x14ac:dyDescent="0.3">
      <c r="A840" t="s">
        <v>878</v>
      </c>
      <c r="B840" s="1">
        <v>45863</v>
      </c>
      <c r="C840" s="4" t="s">
        <v>10</v>
      </c>
      <c r="D840" t="s">
        <v>17</v>
      </c>
      <c r="E840" s="3">
        <v>901</v>
      </c>
      <c r="F840" s="3">
        <v>8629122.9900000002</v>
      </c>
      <c r="G840" s="3">
        <f>_xlfn.XLOOKUP(
D840,
Dim_Products_COGS[Product_ID],
Dim_Products_COGS[Base_COGS_EUR],
0
)</f>
        <v>4299</v>
      </c>
      <c r="H840" s="3">
        <f>Fact_Sales_Orders[[#This Row],[Unit_COGS_EUR]] * Fact_Sales_Orders[[#This Row],[Quantity_Sold]]</f>
        <v>3873399</v>
      </c>
      <c r="I840" s="3">
        <f>_xlfn.XLOOKUP(Fact_Sales_Orders[[#This Row],[Product_ID]], Dim_Supply_Chain[Product_ID], Dim_Supply_Chain[Base_Shipping_Cost_USD], 2500)</f>
        <v>2109</v>
      </c>
      <c r="J840" s="2">
        <f>_xlfn.XLOOKUP(Fact_Sales_Orders[[#This Row],[Clean_Order_Date]], Dim_FX_Rates[Date], Dim_FX_Rates[Baseline_Rate], 1.05, -1)</f>
        <v>1.1007</v>
      </c>
      <c r="K840" s="2">
        <f>Fact_Sales_Orders[[#This Row],[Total_Base_COGS_EUR]] * Fact_Sales_Orders[[#This Row],[Order_FX_Rate]]</f>
        <v>4263450.2792999996</v>
      </c>
      <c r="L840" s="3">
        <f>Fact_Sales_Orders[[#This Row],[Base_Shipping_USD]] * Fact_Sales_Orders[[#This Row],[Quantity_Sold]]</f>
        <v>1900209</v>
      </c>
      <c r="M840" s="3">
        <f>Fact_Sales_Orders[[#This Row],[Base_Revenue_USD]] - Fact_Sales_Orders[[#This Row],[Total_COGS_USD]] - Fact_Sales_Orders[[#This Row],[Total_Freight_USD]]</f>
        <v>2465463.7107000006</v>
      </c>
      <c r="N840" s="6">
        <f>IFERROR(Fact_Sales_Orders[[#This Row],[Net_Profit_USD]] / Fact_Sales_Orders[[#This Row],[Base_Revenue_USD]], 0)</f>
        <v>0.28571428562985407</v>
      </c>
    </row>
    <row r="841" spans="1:14" x14ac:dyDescent="0.3">
      <c r="A841" t="s">
        <v>879</v>
      </c>
      <c r="B841" s="1">
        <v>45788</v>
      </c>
      <c r="C841" s="4" t="s">
        <v>10</v>
      </c>
      <c r="D841" t="s">
        <v>61</v>
      </c>
      <c r="E841" s="3">
        <v>984</v>
      </c>
      <c r="F841" s="3">
        <v>6646189.6699999999</v>
      </c>
      <c r="G841" s="3">
        <f>_xlfn.XLOOKUP(
D841,
Dim_Products_COGS[Product_ID],
Dim_Products_COGS[Base_COGS_EUR],
0
)</f>
        <v>2418</v>
      </c>
      <c r="H841" s="3">
        <f>Fact_Sales_Orders[[#This Row],[Unit_COGS_EUR]] * Fact_Sales_Orders[[#This Row],[Quantity_Sold]]</f>
        <v>2379312</v>
      </c>
      <c r="I841" s="3">
        <f>_xlfn.XLOOKUP(Fact_Sales_Orders[[#This Row],[Product_ID]], Dim_Supply_Chain[Product_ID], Dim_Supply_Chain[Base_Shipping_Cost_USD], 2500)</f>
        <v>2109</v>
      </c>
      <c r="J841" s="2">
        <f>_xlfn.XLOOKUP(Fact_Sales_Orders[[#This Row],[Clean_Order_Date]], Dim_FX_Rates[Date], Dim_FX_Rates[Baseline_Rate], 1.05, -1)</f>
        <v>1.0676000000000001</v>
      </c>
      <c r="K841" s="2">
        <f>Fact_Sales_Orders[[#This Row],[Total_Base_COGS_EUR]] * Fact_Sales_Orders[[#This Row],[Order_FX_Rate]]</f>
        <v>2540153.4912</v>
      </c>
      <c r="L841" s="3">
        <f>Fact_Sales_Orders[[#This Row],[Base_Shipping_USD]] * Fact_Sales_Orders[[#This Row],[Quantity_Sold]]</f>
        <v>2075256</v>
      </c>
      <c r="M841" s="3">
        <f>Fact_Sales_Orders[[#This Row],[Base_Revenue_USD]] - Fact_Sales_Orders[[#This Row],[Total_COGS_USD]] - Fact_Sales_Orders[[#This Row],[Total_Freight_USD]]</f>
        <v>2030780.1787999999</v>
      </c>
      <c r="N841" s="6">
        <f>IFERROR(Fact_Sales_Orders[[#This Row],[Net_Profit_USD]] / Fact_Sales_Orders[[#This Row],[Base_Revenue_USD]], 0)</f>
        <v>0.30555555583474642</v>
      </c>
    </row>
    <row r="842" spans="1:14" x14ac:dyDescent="0.3">
      <c r="A842" t="s">
        <v>880</v>
      </c>
      <c r="B842" s="1">
        <v>45686</v>
      </c>
      <c r="C842" s="4" t="s">
        <v>10</v>
      </c>
      <c r="D842" t="s">
        <v>40</v>
      </c>
      <c r="E842" s="3">
        <v>482</v>
      </c>
      <c r="F842" s="3">
        <v>4321322.88</v>
      </c>
      <c r="G842" s="3">
        <f>_xlfn.XLOOKUP(
D842,
Dim_Products_COGS[Product_ID],
Dim_Products_COGS[Base_COGS_EUR],
0
)</f>
        <v>3908</v>
      </c>
      <c r="H842" s="3">
        <f>Fact_Sales_Orders[[#This Row],[Unit_COGS_EUR]] * Fact_Sales_Orders[[#This Row],[Quantity_Sold]]</f>
        <v>1883656</v>
      </c>
      <c r="I842" s="3">
        <f>_xlfn.XLOOKUP(Fact_Sales_Orders[[#This Row],[Product_ID]], Dim_Supply_Chain[Product_ID], Dim_Supply_Chain[Base_Shipping_Cost_USD], 2500)</f>
        <v>2109</v>
      </c>
      <c r="J842" s="2">
        <f>_xlfn.XLOOKUP(Fact_Sales_Orders[[#This Row],[Clean_Order_Date]], Dim_FX_Rates[Date], Dim_FX_Rates[Baseline_Rate], 1.05, -1)</f>
        <v>1.3721000000000001</v>
      </c>
      <c r="K842" s="2">
        <f>Fact_Sales_Orders[[#This Row],[Total_Base_COGS_EUR]] * Fact_Sales_Orders[[#This Row],[Order_FX_Rate]]</f>
        <v>2584564.3976000003</v>
      </c>
      <c r="L842" s="3">
        <f>Fact_Sales_Orders[[#This Row],[Base_Shipping_USD]] * Fact_Sales_Orders[[#This Row],[Quantity_Sold]]</f>
        <v>1016538</v>
      </c>
      <c r="M842" s="3">
        <f>Fact_Sales_Orders[[#This Row],[Base_Revenue_USD]] - Fact_Sales_Orders[[#This Row],[Total_COGS_USD]] - Fact_Sales_Orders[[#This Row],[Total_Freight_USD]]</f>
        <v>720220.48239999963</v>
      </c>
      <c r="N842" s="6">
        <f>IFERROR(Fact_Sales_Orders[[#This Row],[Net_Profit_USD]] / Fact_Sales_Orders[[#This Row],[Base_Revenue_USD]], 0)</f>
        <v>0.16666666722205206</v>
      </c>
    </row>
    <row r="843" spans="1:14" x14ac:dyDescent="0.3">
      <c r="A843" t="s">
        <v>881</v>
      </c>
      <c r="B843" s="1">
        <v>45846</v>
      </c>
      <c r="C843" s="4" t="s">
        <v>10</v>
      </c>
      <c r="D843" t="s">
        <v>114</v>
      </c>
      <c r="E843" s="3">
        <v>894</v>
      </c>
      <c r="F843" s="3">
        <v>10542831.5</v>
      </c>
      <c r="G843" s="3">
        <f>_xlfn.XLOOKUP(
D843,
Dim_Products_COGS[Product_ID],
Dim_Products_COGS[Base_COGS_EUR],
0
)</f>
        <v>4420</v>
      </c>
      <c r="H843" s="3">
        <f>Fact_Sales_Orders[[#This Row],[Unit_COGS_EUR]] * Fact_Sales_Orders[[#This Row],[Quantity_Sold]]</f>
        <v>3951480</v>
      </c>
      <c r="I843" s="3">
        <f>_xlfn.XLOOKUP(Fact_Sales_Orders[[#This Row],[Product_ID]], Dim_Supply_Chain[Product_ID], Dim_Supply_Chain[Base_Shipping_Cost_USD], 2500)</f>
        <v>2109</v>
      </c>
      <c r="J843" s="2">
        <f>_xlfn.XLOOKUP(Fact_Sales_Orders[[#This Row],[Clean_Order_Date]], Dim_FX_Rates[Date], Dim_FX_Rates[Baseline_Rate], 1.05, -1)</f>
        <v>1.4992000000000001</v>
      </c>
      <c r="K843" s="2">
        <f>Fact_Sales_Orders[[#This Row],[Total_Base_COGS_EUR]] * Fact_Sales_Orders[[#This Row],[Order_FX_Rate]]</f>
        <v>5924058.8160000006</v>
      </c>
      <c r="L843" s="3">
        <f>Fact_Sales_Orders[[#This Row],[Base_Shipping_USD]] * Fact_Sales_Orders[[#This Row],[Quantity_Sold]]</f>
        <v>1885446</v>
      </c>
      <c r="M843" s="3">
        <f>Fact_Sales_Orders[[#This Row],[Base_Revenue_USD]] - Fact_Sales_Orders[[#This Row],[Total_COGS_USD]] - Fact_Sales_Orders[[#This Row],[Total_Freight_USD]]</f>
        <v>2733326.6839999994</v>
      </c>
      <c r="N843" s="6">
        <f>IFERROR(Fact_Sales_Orders[[#This Row],[Net_Profit_USD]] / Fact_Sales_Orders[[#This Row],[Base_Revenue_USD]], 0)</f>
        <v>0.259259259146843</v>
      </c>
    </row>
    <row r="844" spans="1:14" x14ac:dyDescent="0.3">
      <c r="A844" t="s">
        <v>882</v>
      </c>
      <c r="B844" s="1">
        <v>45689</v>
      </c>
      <c r="C844" s="4" t="s">
        <v>10</v>
      </c>
      <c r="D844" t="s">
        <v>92</v>
      </c>
      <c r="E844" s="3">
        <v>930</v>
      </c>
      <c r="F844" s="3">
        <v>8450258.6300000008</v>
      </c>
      <c r="G844" s="3">
        <f>_xlfn.XLOOKUP(
D844,
Dim_Products_COGS[Product_ID],
Dim_Products_COGS[Base_COGS_EUR],
0
)</f>
        <v>3211</v>
      </c>
      <c r="H844" s="3">
        <f>Fact_Sales_Orders[[#This Row],[Unit_COGS_EUR]] * Fact_Sales_Orders[[#This Row],[Quantity_Sold]]</f>
        <v>2986230</v>
      </c>
      <c r="I844" s="3">
        <f>_xlfn.XLOOKUP(Fact_Sales_Orders[[#This Row],[Product_ID]], Dim_Supply_Chain[Product_ID], Dim_Supply_Chain[Base_Shipping_Cost_USD], 2500)</f>
        <v>2109</v>
      </c>
      <c r="J844" s="2">
        <f>_xlfn.XLOOKUP(Fact_Sales_Orders[[#This Row],[Clean_Order_Date]], Dim_FX_Rates[Date], Dim_FX_Rates[Baseline_Rate], 1.05, -1)</f>
        <v>1.4393</v>
      </c>
      <c r="K844" s="2">
        <f>Fact_Sales_Orders[[#This Row],[Total_Base_COGS_EUR]] * Fact_Sales_Orders[[#This Row],[Order_FX_Rate]]</f>
        <v>4298080.8389999997</v>
      </c>
      <c r="L844" s="3">
        <f>Fact_Sales_Orders[[#This Row],[Base_Shipping_USD]] * Fact_Sales_Orders[[#This Row],[Quantity_Sold]]</f>
        <v>1961370</v>
      </c>
      <c r="M844" s="3">
        <f>Fact_Sales_Orders[[#This Row],[Base_Revenue_USD]] - Fact_Sales_Orders[[#This Row],[Total_COGS_USD]] - Fact_Sales_Orders[[#This Row],[Total_Freight_USD]]</f>
        <v>2190807.7910000011</v>
      </c>
      <c r="N844" s="6">
        <f>IFERROR(Fact_Sales_Orders[[#This Row],[Net_Profit_USD]] / Fact_Sales_Orders[[#This Row],[Base_Revenue_USD]], 0)</f>
        <v>0.25925925902696317</v>
      </c>
    </row>
    <row r="845" spans="1:14" x14ac:dyDescent="0.3">
      <c r="A845" t="s">
        <v>883</v>
      </c>
      <c r="B845" s="1">
        <v>45916</v>
      </c>
      <c r="C845" s="4" t="s">
        <v>10</v>
      </c>
      <c r="D845" t="s">
        <v>19</v>
      </c>
      <c r="E845" s="3">
        <v>734</v>
      </c>
      <c r="F845" s="3">
        <v>3197682.13</v>
      </c>
      <c r="G845" s="3">
        <f>_xlfn.XLOOKUP(
D845,
Dim_Products_COGS[Product_ID],
Dim_Products_COGS[Base_COGS_EUR],
0
)</f>
        <v>374</v>
      </c>
      <c r="H845" s="3">
        <f>Fact_Sales_Orders[[#This Row],[Unit_COGS_EUR]] * Fact_Sales_Orders[[#This Row],[Quantity_Sold]]</f>
        <v>274516</v>
      </c>
      <c r="I845" s="3">
        <f>_xlfn.XLOOKUP(Fact_Sales_Orders[[#This Row],[Product_ID]], Dim_Supply_Chain[Product_ID], Dim_Supply_Chain[Base_Shipping_Cost_USD], 2500)</f>
        <v>1165</v>
      </c>
      <c r="J845" s="2">
        <f>_xlfn.XLOOKUP(Fact_Sales_Orders[[#This Row],[Clean_Order_Date]], Dim_FX_Rates[Date], Dim_FX_Rates[Baseline_Rate], 1.05, -1)</f>
        <v>0.94199999999999995</v>
      </c>
      <c r="K845" s="2">
        <f>Fact_Sales_Orders[[#This Row],[Total_Base_COGS_EUR]] * Fact_Sales_Orders[[#This Row],[Order_FX_Rate]]</f>
        <v>258594.07199999999</v>
      </c>
      <c r="L845" s="3">
        <f>Fact_Sales_Orders[[#This Row],[Base_Shipping_USD]] * Fact_Sales_Orders[[#This Row],[Quantity_Sold]]</f>
        <v>855110</v>
      </c>
      <c r="M845" s="3">
        <f>Fact_Sales_Orders[[#This Row],[Base_Revenue_USD]] - Fact_Sales_Orders[[#This Row],[Total_COGS_USD]] - Fact_Sales_Orders[[#This Row],[Total_Freight_USD]]</f>
        <v>2083978.0579999997</v>
      </c>
      <c r="N845" s="6">
        <f>IFERROR(Fact_Sales_Orders[[#This Row],[Net_Profit_USD]] / Fact_Sales_Orders[[#This Row],[Base_Revenue_USD]], 0)</f>
        <v>0.65171520284913365</v>
      </c>
    </row>
    <row r="846" spans="1:14" x14ac:dyDescent="0.3">
      <c r="A846" t="s">
        <v>884</v>
      </c>
      <c r="B846" s="1">
        <v>45867</v>
      </c>
      <c r="C846" s="4" t="s">
        <v>10</v>
      </c>
      <c r="D846" t="s">
        <v>92</v>
      </c>
      <c r="E846" s="3">
        <v>656</v>
      </c>
      <c r="F846" s="3">
        <v>4201872.2300000004</v>
      </c>
      <c r="G846" s="3">
        <f>_xlfn.XLOOKUP(
D846,
Dim_Products_COGS[Product_ID],
Dim_Products_COGS[Base_COGS_EUR],
0
)</f>
        <v>3211</v>
      </c>
      <c r="H846" s="3">
        <f>Fact_Sales_Orders[[#This Row],[Unit_COGS_EUR]] * Fact_Sales_Orders[[#This Row],[Quantity_Sold]]</f>
        <v>2106416</v>
      </c>
      <c r="I846" s="3">
        <f>_xlfn.XLOOKUP(Fact_Sales_Orders[[#This Row],[Product_ID]], Dim_Supply_Chain[Product_ID], Dim_Supply_Chain[Base_Shipping_Cost_USD], 2500)</f>
        <v>2109</v>
      </c>
      <c r="J846" s="2">
        <f>_xlfn.XLOOKUP(Fact_Sales_Orders[[#This Row],[Clean_Order_Date]], Dim_FX_Rates[Date], Dim_FX_Rates[Baseline_Rate], 1.05, -1)</f>
        <v>0.70020000000000004</v>
      </c>
      <c r="K846" s="2">
        <f>Fact_Sales_Orders[[#This Row],[Total_Base_COGS_EUR]] * Fact_Sales_Orders[[#This Row],[Order_FX_Rate]]</f>
        <v>1474912.4832000001</v>
      </c>
      <c r="L846" s="3">
        <f>Fact_Sales_Orders[[#This Row],[Base_Shipping_USD]] * Fact_Sales_Orders[[#This Row],[Quantity_Sold]]</f>
        <v>1383504</v>
      </c>
      <c r="M846" s="3">
        <f>Fact_Sales_Orders[[#This Row],[Base_Revenue_USD]] - Fact_Sales_Orders[[#This Row],[Total_COGS_USD]] - Fact_Sales_Orders[[#This Row],[Total_Freight_USD]]</f>
        <v>1343455.7468000003</v>
      </c>
      <c r="N846" s="6">
        <f>IFERROR(Fact_Sales_Orders[[#This Row],[Net_Profit_USD]] / Fact_Sales_Orders[[#This Row],[Base_Revenue_USD]], 0)</f>
        <v>0.31972789110724581</v>
      </c>
    </row>
    <row r="847" spans="1:14" x14ac:dyDescent="0.3">
      <c r="A847" t="s">
        <v>885</v>
      </c>
      <c r="B847" s="1">
        <v>46074</v>
      </c>
      <c r="C847" s="4" t="s">
        <v>10</v>
      </c>
      <c r="D847" t="s">
        <v>114</v>
      </c>
      <c r="E847" s="3">
        <v>696</v>
      </c>
      <c r="F847" s="3">
        <v>7296466.1200000001</v>
      </c>
      <c r="G847" s="3">
        <f>_xlfn.XLOOKUP(
D847,
Dim_Products_COGS[Product_ID],
Dim_Products_COGS[Base_COGS_EUR],
0
)</f>
        <v>4420</v>
      </c>
      <c r="H847" s="3">
        <f>Fact_Sales_Orders[[#This Row],[Unit_COGS_EUR]] * Fact_Sales_Orders[[#This Row],[Quantity_Sold]]</f>
        <v>3076320</v>
      </c>
      <c r="I847" s="3">
        <f>_xlfn.XLOOKUP(Fact_Sales_Orders[[#This Row],[Product_ID]], Dim_Supply_Chain[Product_ID], Dim_Supply_Chain[Base_Shipping_Cost_USD], 2500)</f>
        <v>2109</v>
      </c>
      <c r="J847" s="2">
        <f>_xlfn.XLOOKUP(Fact_Sales_Orders[[#This Row],[Clean_Order_Date]], Dim_FX_Rates[Date], Dim_FX_Rates[Baseline_Rate], 1.05, -1)</f>
        <v>0.94310000000000005</v>
      </c>
      <c r="K847" s="2">
        <f>Fact_Sales_Orders[[#This Row],[Total_Base_COGS_EUR]] * Fact_Sales_Orders[[#This Row],[Order_FX_Rate]]</f>
        <v>2901277.392</v>
      </c>
      <c r="L847" s="3">
        <f>Fact_Sales_Orders[[#This Row],[Base_Shipping_USD]] * Fact_Sales_Orders[[#This Row],[Quantity_Sold]]</f>
        <v>1467864</v>
      </c>
      <c r="M847" s="3">
        <f>Fact_Sales_Orders[[#This Row],[Base_Revenue_USD]] - Fact_Sales_Orders[[#This Row],[Total_COGS_USD]] - Fact_Sales_Orders[[#This Row],[Total_Freight_USD]]</f>
        <v>2927324.7280000001</v>
      </c>
      <c r="N847" s="6">
        <f>IFERROR(Fact_Sales_Orders[[#This Row],[Net_Profit_USD]] / Fact_Sales_Orders[[#This Row],[Base_Revenue_USD]], 0)</f>
        <v>0.40119760440962621</v>
      </c>
    </row>
    <row r="848" spans="1:14" x14ac:dyDescent="0.3">
      <c r="A848" t="s">
        <v>886</v>
      </c>
      <c r="B848" s="1">
        <v>45917</v>
      </c>
      <c r="C848" s="4" t="s">
        <v>10</v>
      </c>
      <c r="D848" t="s">
        <v>86</v>
      </c>
      <c r="E848" s="3">
        <v>354</v>
      </c>
      <c r="F848" s="3">
        <v>5695432.1900000004</v>
      </c>
      <c r="G848" s="3">
        <f>_xlfn.XLOOKUP(
D848,
Dim_Products_COGS[Product_ID],
Dim_Products_COGS[Base_COGS_EUR],
0
)</f>
        <v>4978</v>
      </c>
      <c r="H848" s="3">
        <f>Fact_Sales_Orders[[#This Row],[Unit_COGS_EUR]] * Fact_Sales_Orders[[#This Row],[Quantity_Sold]]</f>
        <v>1762212</v>
      </c>
      <c r="I848" s="3">
        <f>_xlfn.XLOOKUP(Fact_Sales_Orders[[#This Row],[Product_ID]], Dim_Supply_Chain[Product_ID], Dim_Supply_Chain[Base_Shipping_Cost_USD], 2500)</f>
        <v>2640</v>
      </c>
      <c r="J848" s="2">
        <f>_xlfn.XLOOKUP(Fact_Sales_Orders[[#This Row],[Clean_Order_Date]], Dim_FX_Rates[Date], Dim_FX_Rates[Baseline_Rate], 1.05, -1)</f>
        <v>1.4775</v>
      </c>
      <c r="K848" s="2">
        <f>Fact_Sales_Orders[[#This Row],[Total_Base_COGS_EUR]] * Fact_Sales_Orders[[#This Row],[Order_FX_Rate]]</f>
        <v>2603668.23</v>
      </c>
      <c r="L848" s="3">
        <f>Fact_Sales_Orders[[#This Row],[Base_Shipping_USD]] * Fact_Sales_Orders[[#This Row],[Quantity_Sold]]</f>
        <v>934560</v>
      </c>
      <c r="M848" s="3">
        <f>Fact_Sales_Orders[[#This Row],[Base_Revenue_USD]] - Fact_Sales_Orders[[#This Row],[Total_COGS_USD]] - Fact_Sales_Orders[[#This Row],[Total_Freight_USD]]</f>
        <v>2157203.9600000004</v>
      </c>
      <c r="N848" s="6">
        <f>IFERROR(Fact_Sales_Orders[[#This Row],[Net_Profit_USD]] / Fact_Sales_Orders[[#This Row],[Base_Revenue_USD]], 0)</f>
        <v>0.37876036234574156</v>
      </c>
    </row>
    <row r="849" spans="1:14" x14ac:dyDescent="0.3">
      <c r="A849" t="s">
        <v>887</v>
      </c>
      <c r="B849" s="1">
        <v>46104</v>
      </c>
      <c r="C849" s="4" t="s">
        <v>10</v>
      </c>
      <c r="D849" t="s">
        <v>114</v>
      </c>
      <c r="E849" s="3">
        <v>502</v>
      </c>
      <c r="F849" s="3">
        <v>3993187.92</v>
      </c>
      <c r="G849" s="3">
        <f>_xlfn.XLOOKUP(
D849,
Dim_Products_COGS[Product_ID],
Dim_Products_COGS[Base_COGS_EUR],
0
)</f>
        <v>4420</v>
      </c>
      <c r="H849" s="3">
        <f>Fact_Sales_Orders[[#This Row],[Unit_COGS_EUR]] * Fact_Sales_Orders[[#This Row],[Quantity_Sold]]</f>
        <v>2218840</v>
      </c>
      <c r="I849" s="3">
        <f>_xlfn.XLOOKUP(Fact_Sales_Orders[[#This Row],[Product_ID]], Dim_Supply_Chain[Product_ID], Dim_Supply_Chain[Base_Shipping_Cost_USD], 2500)</f>
        <v>2109</v>
      </c>
      <c r="J849" s="2">
        <f>_xlfn.XLOOKUP(Fact_Sales_Orders[[#This Row],[Clean_Order_Date]], Dim_FX_Rates[Date], Dim_FX_Rates[Baseline_Rate], 1.05, -1)</f>
        <v>0.98599999999999999</v>
      </c>
      <c r="K849" s="2">
        <f>Fact_Sales_Orders[[#This Row],[Total_Base_COGS_EUR]] * Fact_Sales_Orders[[#This Row],[Order_FX_Rate]]</f>
        <v>2187776.2399999998</v>
      </c>
      <c r="L849" s="3">
        <f>Fact_Sales_Orders[[#This Row],[Base_Shipping_USD]] * Fact_Sales_Orders[[#This Row],[Quantity_Sold]]</f>
        <v>1058718</v>
      </c>
      <c r="M849" s="3">
        <f>Fact_Sales_Orders[[#This Row],[Base_Revenue_USD]] - Fact_Sales_Orders[[#This Row],[Total_COGS_USD]] - Fact_Sales_Orders[[#This Row],[Total_Freight_USD]]</f>
        <v>746693.68000000017</v>
      </c>
      <c r="N849" s="6">
        <f>IFERROR(Fact_Sales_Orders[[#This Row],[Net_Profit_USD]] / Fact_Sales_Orders[[#This Row],[Base_Revenue_USD]], 0)</f>
        <v>0.1869918708959733</v>
      </c>
    </row>
    <row r="850" spans="1:14" x14ac:dyDescent="0.3">
      <c r="A850" t="s">
        <v>888</v>
      </c>
      <c r="B850" s="1">
        <v>46136</v>
      </c>
      <c r="C850" s="4" t="s">
        <v>10</v>
      </c>
      <c r="D850" t="s">
        <v>40</v>
      </c>
      <c r="E850" s="3">
        <v>95</v>
      </c>
      <c r="F850" s="3">
        <v>936433.51</v>
      </c>
      <c r="G850" s="3">
        <f>_xlfn.XLOOKUP(
D850,
Dim_Products_COGS[Product_ID],
Dim_Products_COGS[Base_COGS_EUR],
0
)</f>
        <v>3908</v>
      </c>
      <c r="H850" s="3">
        <f>Fact_Sales_Orders[[#This Row],[Unit_COGS_EUR]] * Fact_Sales_Orders[[#This Row],[Quantity_Sold]]</f>
        <v>371260</v>
      </c>
      <c r="I850" s="3">
        <f>_xlfn.XLOOKUP(Fact_Sales_Orders[[#This Row],[Product_ID]], Dim_Supply_Chain[Product_ID], Dim_Supply_Chain[Base_Shipping_Cost_USD], 2500)</f>
        <v>2109</v>
      </c>
      <c r="J850" s="2">
        <f>_xlfn.XLOOKUP(Fact_Sales_Orders[[#This Row],[Clean_Order_Date]], Dim_FX_Rates[Date], Dim_FX_Rates[Baseline_Rate], 1.05, -1)</f>
        <v>1.2881</v>
      </c>
      <c r="K850" s="2">
        <f>Fact_Sales_Orders[[#This Row],[Total_Base_COGS_EUR]] * Fact_Sales_Orders[[#This Row],[Order_FX_Rate]]</f>
        <v>478220.00599999999</v>
      </c>
      <c r="L850" s="3">
        <f>Fact_Sales_Orders[[#This Row],[Base_Shipping_USD]] * Fact_Sales_Orders[[#This Row],[Quantity_Sold]]</f>
        <v>200355</v>
      </c>
      <c r="M850" s="3">
        <f>Fact_Sales_Orders[[#This Row],[Base_Revenue_USD]] - Fact_Sales_Orders[[#This Row],[Total_COGS_USD]] - Fact_Sales_Orders[[#This Row],[Total_Freight_USD]]</f>
        <v>257858.50400000002</v>
      </c>
      <c r="N850" s="6">
        <f>IFERROR(Fact_Sales_Orders[[#This Row],[Net_Profit_USD]] / Fact_Sales_Orders[[#This Row],[Base_Revenue_USD]], 0)</f>
        <v>0.27536232017156242</v>
      </c>
    </row>
    <row r="851" spans="1:14" x14ac:dyDescent="0.3">
      <c r="A851" t="s">
        <v>889</v>
      </c>
      <c r="B851" s="1">
        <v>46110</v>
      </c>
      <c r="C851" s="4" t="s">
        <v>10</v>
      </c>
      <c r="D851" t="s">
        <v>54</v>
      </c>
      <c r="E851" s="3">
        <v>64</v>
      </c>
      <c r="F851" s="3">
        <v>700529.65</v>
      </c>
      <c r="G851" s="3">
        <f>_xlfn.XLOOKUP(
D851,
Dim_Products_COGS[Product_ID],
Dim_Products_COGS[Base_COGS_EUR],
0
)</f>
        <v>2513</v>
      </c>
      <c r="H851" s="3">
        <f>Fact_Sales_Orders[[#This Row],[Unit_COGS_EUR]] * Fact_Sales_Orders[[#This Row],[Quantity_Sold]]</f>
        <v>160832</v>
      </c>
      <c r="I851" s="3">
        <f>_xlfn.XLOOKUP(Fact_Sales_Orders[[#This Row],[Product_ID]], Dim_Supply_Chain[Product_ID], Dim_Supply_Chain[Base_Shipping_Cost_USD], 2500)</f>
        <v>2109</v>
      </c>
      <c r="J851" s="2">
        <f>_xlfn.XLOOKUP(Fact_Sales_Orders[[#This Row],[Clean_Order_Date]], Dim_FX_Rates[Date], Dim_FX_Rates[Baseline_Rate], 1.05, -1)</f>
        <v>1.1091</v>
      </c>
      <c r="K851" s="2">
        <f>Fact_Sales_Orders[[#This Row],[Total_Base_COGS_EUR]] * Fact_Sales_Orders[[#This Row],[Order_FX_Rate]]</f>
        <v>178378.77119999999</v>
      </c>
      <c r="L851" s="3">
        <f>Fact_Sales_Orders[[#This Row],[Base_Shipping_USD]] * Fact_Sales_Orders[[#This Row],[Quantity_Sold]]</f>
        <v>134976</v>
      </c>
      <c r="M851" s="3">
        <f>Fact_Sales_Orders[[#This Row],[Base_Revenue_USD]] - Fact_Sales_Orders[[#This Row],[Total_COGS_USD]] - Fact_Sales_Orders[[#This Row],[Total_Freight_USD]]</f>
        <v>387174.87880000006</v>
      </c>
      <c r="N851" s="6">
        <f>IFERROR(Fact_Sales_Orders[[#This Row],[Net_Profit_USD]] / Fact_Sales_Orders[[#This Row],[Base_Revenue_USD]], 0)</f>
        <v>0.55268878169539293</v>
      </c>
    </row>
    <row r="852" spans="1:14" x14ac:dyDescent="0.3">
      <c r="A852" t="s">
        <v>890</v>
      </c>
      <c r="B852" s="1">
        <v>45778</v>
      </c>
      <c r="C852" s="4" t="s">
        <v>10</v>
      </c>
      <c r="D852" t="s">
        <v>96</v>
      </c>
      <c r="E852" s="3">
        <v>239</v>
      </c>
      <c r="F852" s="3">
        <v>2250369.5099999998</v>
      </c>
      <c r="G852" s="3">
        <f>_xlfn.XLOOKUP(
D852,
Dim_Products_COGS[Product_ID],
Dim_Products_COGS[Base_COGS_EUR],
0
)</f>
        <v>2914</v>
      </c>
      <c r="H852" s="3">
        <f>Fact_Sales_Orders[[#This Row],[Unit_COGS_EUR]] * Fact_Sales_Orders[[#This Row],[Quantity_Sold]]</f>
        <v>696446</v>
      </c>
      <c r="I852" s="3">
        <f>_xlfn.XLOOKUP(Fact_Sales_Orders[[#This Row],[Product_ID]], Dim_Supply_Chain[Product_ID], Dim_Supply_Chain[Base_Shipping_Cost_USD], 2500)</f>
        <v>2109</v>
      </c>
      <c r="J852" s="2">
        <f>_xlfn.XLOOKUP(Fact_Sales_Orders[[#This Row],[Clean_Order_Date]], Dim_FX_Rates[Date], Dim_FX_Rates[Baseline_Rate], 1.05, -1)</f>
        <v>1.1017999999999999</v>
      </c>
      <c r="K852" s="2">
        <f>Fact_Sales_Orders[[#This Row],[Total_Base_COGS_EUR]] * Fact_Sales_Orders[[#This Row],[Order_FX_Rate]]</f>
        <v>767344.20279999997</v>
      </c>
      <c r="L852" s="3">
        <f>Fact_Sales_Orders[[#This Row],[Base_Shipping_USD]] * Fact_Sales_Orders[[#This Row],[Quantity_Sold]]</f>
        <v>504051</v>
      </c>
      <c r="M852" s="3">
        <f>Fact_Sales_Orders[[#This Row],[Base_Revenue_USD]] - Fact_Sales_Orders[[#This Row],[Total_COGS_USD]] - Fact_Sales_Orders[[#This Row],[Total_Freight_USD]]</f>
        <v>978974.30719999969</v>
      </c>
      <c r="N852" s="6">
        <f>IFERROR(Fact_Sales_Orders[[#This Row],[Net_Profit_USD]] / Fact_Sales_Orders[[#This Row],[Base_Revenue_USD]], 0)</f>
        <v>0.43502824884967439</v>
      </c>
    </row>
    <row r="853" spans="1:14" x14ac:dyDescent="0.3">
      <c r="A853" t="s">
        <v>891</v>
      </c>
      <c r="B853" s="1">
        <v>45963</v>
      </c>
      <c r="C853" s="4" t="s">
        <v>10</v>
      </c>
      <c r="D853" t="s">
        <v>114</v>
      </c>
      <c r="E853" s="3">
        <v>537</v>
      </c>
      <c r="F853" s="3">
        <v>6828387.1799999997</v>
      </c>
      <c r="G853" s="3">
        <f>_xlfn.XLOOKUP(
D853,
Dim_Products_COGS[Product_ID],
Dim_Products_COGS[Base_COGS_EUR],
0
)</f>
        <v>4420</v>
      </c>
      <c r="H853" s="3">
        <f>Fact_Sales_Orders[[#This Row],[Unit_COGS_EUR]] * Fact_Sales_Orders[[#This Row],[Quantity_Sold]]</f>
        <v>2373540</v>
      </c>
      <c r="I853" s="3">
        <f>_xlfn.XLOOKUP(Fact_Sales_Orders[[#This Row],[Product_ID]], Dim_Supply_Chain[Product_ID], Dim_Supply_Chain[Base_Shipping_Cost_USD], 2500)</f>
        <v>2109</v>
      </c>
      <c r="J853" s="2">
        <f>_xlfn.XLOOKUP(Fact_Sales_Orders[[#This Row],[Clean_Order_Date]], Dim_FX_Rates[Date], Dim_FX_Rates[Baseline_Rate], 1.05, -1)</f>
        <v>1.3209</v>
      </c>
      <c r="K853" s="2">
        <f>Fact_Sales_Orders[[#This Row],[Total_Base_COGS_EUR]] * Fact_Sales_Orders[[#This Row],[Order_FX_Rate]]</f>
        <v>3135208.986</v>
      </c>
      <c r="L853" s="3">
        <f>Fact_Sales_Orders[[#This Row],[Base_Shipping_USD]] * Fact_Sales_Orders[[#This Row],[Quantity_Sold]]</f>
        <v>1132533</v>
      </c>
      <c r="M853" s="3">
        <f>Fact_Sales_Orders[[#This Row],[Base_Revenue_USD]] - Fact_Sales_Orders[[#This Row],[Total_COGS_USD]] - Fact_Sales_Orders[[#This Row],[Total_Freight_USD]]</f>
        <v>2560645.1939999997</v>
      </c>
      <c r="N853" s="6">
        <f>IFERROR(Fact_Sales_Orders[[#This Row],[Net_Profit_USD]] / Fact_Sales_Orders[[#This Row],[Base_Revenue_USD]], 0)</f>
        <v>0.37500000021967117</v>
      </c>
    </row>
    <row r="854" spans="1:14" x14ac:dyDescent="0.3">
      <c r="A854" t="s">
        <v>892</v>
      </c>
      <c r="B854" s="1">
        <v>46060</v>
      </c>
      <c r="C854" s="4" t="s">
        <v>10</v>
      </c>
      <c r="D854" t="s">
        <v>17</v>
      </c>
      <c r="E854" s="3">
        <v>904</v>
      </c>
      <c r="F854" s="3">
        <v>8150198.54</v>
      </c>
      <c r="G854" s="3">
        <f>_xlfn.XLOOKUP(
D854,
Dim_Products_COGS[Product_ID],
Dim_Products_COGS[Base_COGS_EUR],
0
)</f>
        <v>4299</v>
      </c>
      <c r="H854" s="3">
        <f>Fact_Sales_Orders[[#This Row],[Unit_COGS_EUR]] * Fact_Sales_Orders[[#This Row],[Quantity_Sold]]</f>
        <v>3886296</v>
      </c>
      <c r="I854" s="3">
        <f>_xlfn.XLOOKUP(Fact_Sales_Orders[[#This Row],[Product_ID]], Dim_Supply_Chain[Product_ID], Dim_Supply_Chain[Base_Shipping_Cost_USD], 2500)</f>
        <v>2109</v>
      </c>
      <c r="J854" s="2">
        <f>_xlfn.XLOOKUP(Fact_Sales_Orders[[#This Row],[Clean_Order_Date]], Dim_FX_Rates[Date], Dim_FX_Rates[Baseline_Rate], 1.05, -1)</f>
        <v>0.70779999999999998</v>
      </c>
      <c r="K854" s="2">
        <f>Fact_Sales_Orders[[#This Row],[Total_Base_COGS_EUR]] * Fact_Sales_Orders[[#This Row],[Order_FX_Rate]]</f>
        <v>2750720.3087999998</v>
      </c>
      <c r="L854" s="3">
        <f>Fact_Sales_Orders[[#This Row],[Base_Shipping_USD]] * Fact_Sales_Orders[[#This Row],[Quantity_Sold]]</f>
        <v>1906536</v>
      </c>
      <c r="M854" s="3">
        <f>Fact_Sales_Orders[[#This Row],[Base_Revenue_USD]] - Fact_Sales_Orders[[#This Row],[Total_COGS_USD]] - Fact_Sales_Orders[[#This Row],[Total_Freight_USD]]</f>
        <v>3492942.2312000003</v>
      </c>
      <c r="N854" s="6">
        <f>IFERROR(Fact_Sales_Orders[[#This Row],[Net_Profit_USD]] / Fact_Sales_Orders[[#This Row],[Base_Revenue_USD]], 0)</f>
        <v>0.4285714285433837</v>
      </c>
    </row>
    <row r="855" spans="1:14" x14ac:dyDescent="0.3">
      <c r="A855" t="s">
        <v>893</v>
      </c>
      <c r="B855" s="1">
        <v>45834</v>
      </c>
      <c r="C855" s="4" t="s">
        <v>10</v>
      </c>
      <c r="D855" t="s">
        <v>69</v>
      </c>
      <c r="E855" s="3">
        <v>605</v>
      </c>
      <c r="F855" s="3">
        <v>6399915.79</v>
      </c>
      <c r="G855" s="3">
        <f>_xlfn.XLOOKUP(
D855,
Dim_Products_COGS[Product_ID],
Dim_Products_COGS[Base_COGS_EUR],
0
)</f>
        <v>3901</v>
      </c>
      <c r="H855" s="3">
        <f>Fact_Sales_Orders[[#This Row],[Unit_COGS_EUR]] * Fact_Sales_Orders[[#This Row],[Quantity_Sold]]</f>
        <v>2360105</v>
      </c>
      <c r="I855" s="3">
        <f>_xlfn.XLOOKUP(Fact_Sales_Orders[[#This Row],[Product_ID]], Dim_Supply_Chain[Product_ID], Dim_Supply_Chain[Base_Shipping_Cost_USD], 2500)</f>
        <v>2109</v>
      </c>
      <c r="J855" s="2">
        <f>_xlfn.XLOOKUP(Fact_Sales_Orders[[#This Row],[Clean_Order_Date]], Dim_FX_Rates[Date], Dim_FX_Rates[Baseline_Rate], 1.05, -1)</f>
        <v>1.3425</v>
      </c>
      <c r="K855" s="2">
        <f>Fact_Sales_Orders[[#This Row],[Total_Base_COGS_EUR]] * Fact_Sales_Orders[[#This Row],[Order_FX_Rate]]</f>
        <v>3168440.9624999999</v>
      </c>
      <c r="L855" s="3">
        <f>Fact_Sales_Orders[[#This Row],[Base_Shipping_USD]] * Fact_Sales_Orders[[#This Row],[Quantity_Sold]]</f>
        <v>1275945</v>
      </c>
      <c r="M855" s="3">
        <f>Fact_Sales_Orders[[#This Row],[Base_Revenue_USD]] - Fact_Sales_Orders[[#This Row],[Total_COGS_USD]] - Fact_Sales_Orders[[#This Row],[Total_Freight_USD]]</f>
        <v>1955529.8275000001</v>
      </c>
      <c r="N855" s="6">
        <f>IFERROR(Fact_Sales_Orders[[#This Row],[Net_Profit_USD]] / Fact_Sales_Orders[[#This Row],[Base_Revenue_USD]], 0)</f>
        <v>0.30555555598958906</v>
      </c>
    </row>
    <row r="856" spans="1:14" x14ac:dyDescent="0.3">
      <c r="A856" t="s">
        <v>894</v>
      </c>
      <c r="B856" s="1">
        <v>46024</v>
      </c>
      <c r="C856" s="4" t="s">
        <v>10</v>
      </c>
      <c r="D856" t="s">
        <v>40</v>
      </c>
      <c r="E856" s="3">
        <v>216</v>
      </c>
      <c r="F856" s="3">
        <v>1709076.49</v>
      </c>
      <c r="G856" s="3">
        <f>_xlfn.XLOOKUP(
D856,
Dim_Products_COGS[Product_ID],
Dim_Products_COGS[Base_COGS_EUR],
0
)</f>
        <v>3908</v>
      </c>
      <c r="H856" s="3">
        <f>Fact_Sales_Orders[[#This Row],[Unit_COGS_EUR]] * Fact_Sales_Orders[[#This Row],[Quantity_Sold]]</f>
        <v>844128</v>
      </c>
      <c r="I856" s="3">
        <f>_xlfn.XLOOKUP(Fact_Sales_Orders[[#This Row],[Product_ID]], Dim_Supply_Chain[Product_ID], Dim_Supply_Chain[Base_Shipping_Cost_USD], 2500)</f>
        <v>2109</v>
      </c>
      <c r="J856" s="2">
        <f>_xlfn.XLOOKUP(Fact_Sales_Orders[[#This Row],[Clean_Order_Date]], Dim_FX_Rates[Date], Dim_FX_Rates[Baseline_Rate], 1.05, -1)</f>
        <v>0.75819999999999999</v>
      </c>
      <c r="K856" s="2">
        <f>Fact_Sales_Orders[[#This Row],[Total_Base_COGS_EUR]] * Fact_Sales_Orders[[#This Row],[Order_FX_Rate]]</f>
        <v>640017.84959999996</v>
      </c>
      <c r="L856" s="3">
        <f>Fact_Sales_Orders[[#This Row],[Base_Shipping_USD]] * Fact_Sales_Orders[[#This Row],[Quantity_Sold]]</f>
        <v>455544</v>
      </c>
      <c r="M856" s="3">
        <f>Fact_Sales_Orders[[#This Row],[Base_Revenue_USD]] - Fact_Sales_Orders[[#This Row],[Total_COGS_USD]] - Fact_Sales_Orders[[#This Row],[Total_Freight_USD]]</f>
        <v>613514.64039999992</v>
      </c>
      <c r="N856" s="6">
        <f>IFERROR(Fact_Sales_Orders[[#This Row],[Net_Profit_USD]] / Fact_Sales_Orders[[#This Row],[Base_Revenue_USD]], 0)</f>
        <v>0.35897436070868888</v>
      </c>
    </row>
    <row r="857" spans="1:14" x14ac:dyDescent="0.3">
      <c r="A857" t="s">
        <v>895</v>
      </c>
      <c r="B857" s="1">
        <v>45827</v>
      </c>
      <c r="C857" s="4" t="s">
        <v>10</v>
      </c>
      <c r="D857" t="s">
        <v>92</v>
      </c>
      <c r="E857" s="3">
        <v>386</v>
      </c>
      <c r="F857" s="3">
        <v>2821029.08</v>
      </c>
      <c r="G857" s="3">
        <f>_xlfn.XLOOKUP(
D857,
Dim_Products_COGS[Product_ID],
Dim_Products_COGS[Base_COGS_EUR],
0
)</f>
        <v>3211</v>
      </c>
      <c r="H857" s="3">
        <f>Fact_Sales_Orders[[#This Row],[Unit_COGS_EUR]] * Fact_Sales_Orders[[#This Row],[Quantity_Sold]]</f>
        <v>1239446</v>
      </c>
      <c r="I857" s="3">
        <f>_xlfn.XLOOKUP(Fact_Sales_Orders[[#This Row],[Product_ID]], Dim_Supply_Chain[Product_ID], Dim_Supply_Chain[Base_Shipping_Cost_USD], 2500)</f>
        <v>2109</v>
      </c>
      <c r="J857" s="2">
        <f>_xlfn.XLOOKUP(Fact_Sales_Orders[[#This Row],[Clean_Order_Date]], Dim_FX_Rates[Date], Dim_FX_Rates[Baseline_Rate], 1.05, -1)</f>
        <v>0.63639999999999997</v>
      </c>
      <c r="K857" s="2">
        <f>Fact_Sales_Orders[[#This Row],[Total_Base_COGS_EUR]] * Fact_Sales_Orders[[#This Row],[Order_FX_Rate]]</f>
        <v>788783.43439999991</v>
      </c>
      <c r="L857" s="3">
        <f>Fact_Sales_Orders[[#This Row],[Base_Shipping_USD]] * Fact_Sales_Orders[[#This Row],[Quantity_Sold]]</f>
        <v>814074</v>
      </c>
      <c r="M857" s="3">
        <f>Fact_Sales_Orders[[#This Row],[Base_Revenue_USD]] - Fact_Sales_Orders[[#This Row],[Total_COGS_USD]] - Fact_Sales_Orders[[#This Row],[Total_Freight_USD]]</f>
        <v>1218171.6456000002</v>
      </c>
      <c r="N857" s="6">
        <f>IFERROR(Fact_Sales_Orders[[#This Row],[Net_Profit_USD]] / Fact_Sales_Orders[[#This Row],[Base_Revenue_USD]], 0)</f>
        <v>0.43181818090297747</v>
      </c>
    </row>
    <row r="858" spans="1:14" x14ac:dyDescent="0.3">
      <c r="A858" t="s">
        <v>896</v>
      </c>
      <c r="B858" s="1">
        <v>45843</v>
      </c>
      <c r="C858" s="4" t="s">
        <v>10</v>
      </c>
      <c r="D858" t="s">
        <v>31</v>
      </c>
      <c r="E858" s="3">
        <v>167</v>
      </c>
      <c r="F858" s="3">
        <v>1021600.52</v>
      </c>
      <c r="G858" s="3">
        <f>_xlfn.XLOOKUP(
D858,
Dim_Products_COGS[Product_ID],
Dim_Products_COGS[Base_COGS_EUR],
0
)</f>
        <v>1536</v>
      </c>
      <c r="H858" s="3">
        <f>Fact_Sales_Orders[[#This Row],[Unit_COGS_EUR]] * Fact_Sales_Orders[[#This Row],[Quantity_Sold]]</f>
        <v>256512</v>
      </c>
      <c r="I858" s="3">
        <f>_xlfn.XLOOKUP(Fact_Sales_Orders[[#This Row],[Product_ID]], Dim_Supply_Chain[Product_ID], Dim_Supply_Chain[Base_Shipping_Cost_USD], 2500)</f>
        <v>2109</v>
      </c>
      <c r="J858" s="2">
        <f>_xlfn.XLOOKUP(Fact_Sales_Orders[[#This Row],[Clean_Order_Date]], Dim_FX_Rates[Date], Dim_FX_Rates[Baseline_Rate], 1.05, -1)</f>
        <v>1.23</v>
      </c>
      <c r="K858" s="2">
        <f>Fact_Sales_Orders[[#This Row],[Total_Base_COGS_EUR]] * Fact_Sales_Orders[[#This Row],[Order_FX_Rate]]</f>
        <v>315509.76000000001</v>
      </c>
      <c r="L858" s="3">
        <f>Fact_Sales_Orders[[#This Row],[Base_Shipping_USD]] * Fact_Sales_Orders[[#This Row],[Quantity_Sold]]</f>
        <v>352203</v>
      </c>
      <c r="M858" s="3">
        <f>Fact_Sales_Orders[[#This Row],[Base_Revenue_USD]] - Fact_Sales_Orders[[#This Row],[Total_COGS_USD]] - Fact_Sales_Orders[[#This Row],[Total_Freight_USD]]</f>
        <v>353887.76</v>
      </c>
      <c r="N858" s="6">
        <f>IFERROR(Fact_Sales_Orders[[#This Row],[Net_Profit_USD]] / Fact_Sales_Orders[[#This Row],[Base_Revenue_USD]], 0)</f>
        <v>0.3464052269667991</v>
      </c>
    </row>
    <row r="859" spans="1:14" x14ac:dyDescent="0.3">
      <c r="A859" t="s">
        <v>897</v>
      </c>
      <c r="B859" s="1">
        <v>45848</v>
      </c>
      <c r="C859" s="4" t="s">
        <v>10</v>
      </c>
      <c r="D859" t="s">
        <v>35</v>
      </c>
      <c r="E859" s="3">
        <v>150</v>
      </c>
      <c r="F859" s="3">
        <v>835581.01</v>
      </c>
      <c r="G859" s="3">
        <f>_xlfn.XLOOKUP(
D859,
Dim_Products_COGS[Product_ID],
Dim_Products_COGS[Base_COGS_EUR],
0
)</f>
        <v>1530</v>
      </c>
      <c r="H859" s="3">
        <f>Fact_Sales_Orders[[#This Row],[Unit_COGS_EUR]] * Fact_Sales_Orders[[#This Row],[Quantity_Sold]]</f>
        <v>229500</v>
      </c>
      <c r="I859" s="3">
        <f>_xlfn.XLOOKUP(Fact_Sales_Orders[[#This Row],[Product_ID]], Dim_Supply_Chain[Product_ID], Dim_Supply_Chain[Base_Shipping_Cost_USD], 2500)</f>
        <v>2109</v>
      </c>
      <c r="J859" s="2">
        <f>_xlfn.XLOOKUP(Fact_Sales_Orders[[#This Row],[Clean_Order_Date]], Dim_FX_Rates[Date], Dim_FX_Rates[Baseline_Rate], 1.05, -1)</f>
        <v>1.4883999999999999</v>
      </c>
      <c r="K859" s="2">
        <f>Fact_Sales_Orders[[#This Row],[Total_Base_COGS_EUR]] * Fact_Sales_Orders[[#This Row],[Order_FX_Rate]]</f>
        <v>341587.8</v>
      </c>
      <c r="L859" s="3">
        <f>Fact_Sales_Orders[[#This Row],[Base_Shipping_USD]] * Fact_Sales_Orders[[#This Row],[Quantity_Sold]]</f>
        <v>316350</v>
      </c>
      <c r="M859" s="3">
        <f>Fact_Sales_Orders[[#This Row],[Base_Revenue_USD]] - Fact_Sales_Orders[[#This Row],[Total_COGS_USD]] - Fact_Sales_Orders[[#This Row],[Total_Freight_USD]]</f>
        <v>177643.21000000002</v>
      </c>
      <c r="N859" s="6">
        <f>IFERROR(Fact_Sales_Orders[[#This Row],[Net_Profit_USD]] / Fact_Sales_Orders[[#This Row],[Base_Revenue_USD]], 0)</f>
        <v>0.2125984289662112</v>
      </c>
    </row>
    <row r="860" spans="1:14" x14ac:dyDescent="0.3">
      <c r="A860" t="s">
        <v>898</v>
      </c>
      <c r="B860" s="1">
        <v>45923</v>
      </c>
      <c r="C860" s="4" t="s">
        <v>10</v>
      </c>
      <c r="D860" t="s">
        <v>45</v>
      </c>
      <c r="E860" s="3">
        <v>803</v>
      </c>
      <c r="F860" s="3">
        <v>7833397.3600000003</v>
      </c>
      <c r="G860" s="3">
        <f>_xlfn.XLOOKUP(
D860,
Dim_Products_COGS[Product_ID],
Dim_Products_COGS[Base_COGS_EUR],
0
)</f>
        <v>4853</v>
      </c>
      <c r="H860" s="3">
        <f>Fact_Sales_Orders[[#This Row],[Unit_COGS_EUR]] * Fact_Sales_Orders[[#This Row],[Quantity_Sold]]</f>
        <v>3896959</v>
      </c>
      <c r="I860" s="3">
        <f>_xlfn.XLOOKUP(Fact_Sales_Orders[[#This Row],[Product_ID]], Dim_Supply_Chain[Product_ID], Dim_Supply_Chain[Base_Shipping_Cost_USD], 2500)</f>
        <v>1974</v>
      </c>
      <c r="J860" s="2">
        <f>_xlfn.XLOOKUP(Fact_Sales_Orders[[#This Row],[Clean_Order_Date]], Dim_FX_Rates[Date], Dim_FX_Rates[Baseline_Rate], 1.05, -1)</f>
        <v>1.0768</v>
      </c>
      <c r="K860" s="2">
        <f>Fact_Sales_Orders[[#This Row],[Total_Base_COGS_EUR]] * Fact_Sales_Orders[[#This Row],[Order_FX_Rate]]</f>
        <v>4196245.4512</v>
      </c>
      <c r="L860" s="3">
        <f>Fact_Sales_Orders[[#This Row],[Base_Shipping_USD]] * Fact_Sales_Orders[[#This Row],[Quantity_Sold]]</f>
        <v>1585122</v>
      </c>
      <c r="M860" s="3">
        <f>Fact_Sales_Orders[[#This Row],[Base_Revenue_USD]] - Fact_Sales_Orders[[#This Row],[Total_COGS_USD]] - Fact_Sales_Orders[[#This Row],[Total_Freight_USD]]</f>
        <v>2052029.9088000003</v>
      </c>
      <c r="N860" s="6">
        <f>IFERROR(Fact_Sales_Orders[[#This Row],[Net_Profit_USD]] / Fact_Sales_Orders[[#This Row],[Base_Revenue_USD]], 0)</f>
        <v>0.26195912379963837</v>
      </c>
    </row>
    <row r="861" spans="1:14" x14ac:dyDescent="0.3">
      <c r="A861" t="s">
        <v>899</v>
      </c>
      <c r="B861" s="1">
        <v>45750</v>
      </c>
      <c r="C861" s="4" t="s">
        <v>10</v>
      </c>
      <c r="D861" t="s">
        <v>51</v>
      </c>
      <c r="E861" s="3">
        <v>186</v>
      </c>
      <c r="F861" s="3">
        <v>2017912.37</v>
      </c>
      <c r="G861" s="3">
        <f>_xlfn.XLOOKUP(
D861,
Dim_Products_COGS[Product_ID],
Dim_Products_COGS[Base_COGS_EUR],
0
)</f>
        <v>4717</v>
      </c>
      <c r="H861" s="3">
        <f>Fact_Sales_Orders[[#This Row],[Unit_COGS_EUR]] * Fact_Sales_Orders[[#This Row],[Quantity_Sold]]</f>
        <v>877362</v>
      </c>
      <c r="I861" s="3">
        <f>_xlfn.XLOOKUP(Fact_Sales_Orders[[#This Row],[Product_ID]], Dim_Supply_Chain[Product_ID], Dim_Supply_Chain[Base_Shipping_Cost_USD], 2500)</f>
        <v>1088</v>
      </c>
      <c r="J861" s="2">
        <f>_xlfn.XLOOKUP(Fact_Sales_Orders[[#This Row],[Clean_Order_Date]], Dim_FX_Rates[Date], Dim_FX_Rates[Baseline_Rate], 1.05, -1)</f>
        <v>1.1500999999999999</v>
      </c>
      <c r="K861" s="2">
        <f>Fact_Sales_Orders[[#This Row],[Total_Base_COGS_EUR]] * Fact_Sales_Orders[[#This Row],[Order_FX_Rate]]</f>
        <v>1009054.0361999999</v>
      </c>
      <c r="L861" s="3">
        <f>Fact_Sales_Orders[[#This Row],[Base_Shipping_USD]] * Fact_Sales_Orders[[#This Row],[Quantity_Sold]]</f>
        <v>202368</v>
      </c>
      <c r="M861" s="3">
        <f>Fact_Sales_Orders[[#This Row],[Base_Revenue_USD]] - Fact_Sales_Orders[[#This Row],[Total_COGS_USD]] - Fact_Sales_Orders[[#This Row],[Total_Freight_USD]]</f>
        <v>806490.33380000025</v>
      </c>
      <c r="N861" s="6">
        <f>IFERROR(Fact_Sales_Orders[[#This Row],[Net_Profit_USD]] / Fact_Sales_Orders[[#This Row],[Base_Revenue_USD]], 0)</f>
        <v>0.39966568706846284</v>
      </c>
    </row>
    <row r="862" spans="1:14" x14ac:dyDescent="0.3">
      <c r="A862" t="s">
        <v>900</v>
      </c>
      <c r="B862" s="1">
        <v>46062</v>
      </c>
      <c r="C862" s="4" t="s">
        <v>10</v>
      </c>
      <c r="D862" t="s">
        <v>96</v>
      </c>
      <c r="E862" s="3">
        <v>577</v>
      </c>
      <c r="F862" s="3">
        <v>4489369.4000000004</v>
      </c>
      <c r="G862" s="3">
        <f>_xlfn.XLOOKUP(
D862,
Dim_Products_COGS[Product_ID],
Dim_Products_COGS[Base_COGS_EUR],
0
)</f>
        <v>2914</v>
      </c>
      <c r="H862" s="3">
        <f>Fact_Sales_Orders[[#This Row],[Unit_COGS_EUR]] * Fact_Sales_Orders[[#This Row],[Quantity_Sold]]</f>
        <v>1681378</v>
      </c>
      <c r="I862" s="3">
        <f>_xlfn.XLOOKUP(Fact_Sales_Orders[[#This Row],[Product_ID]], Dim_Supply_Chain[Product_ID], Dim_Supply_Chain[Base_Shipping_Cost_USD], 2500)</f>
        <v>2109</v>
      </c>
      <c r="J862" s="2">
        <f>_xlfn.XLOOKUP(Fact_Sales_Orders[[#This Row],[Clean_Order_Date]], Dim_FX_Rates[Date], Dim_FX_Rates[Baseline_Rate], 1.05, -1)</f>
        <v>1.0445</v>
      </c>
      <c r="K862" s="2">
        <f>Fact_Sales_Orders[[#This Row],[Total_Base_COGS_EUR]] * Fact_Sales_Orders[[#This Row],[Order_FX_Rate]]</f>
        <v>1756199.321</v>
      </c>
      <c r="L862" s="3">
        <f>Fact_Sales_Orders[[#This Row],[Base_Shipping_USD]] * Fact_Sales_Orders[[#This Row],[Quantity_Sold]]</f>
        <v>1216893</v>
      </c>
      <c r="M862" s="3">
        <f>Fact_Sales_Orders[[#This Row],[Base_Revenue_USD]] - Fact_Sales_Orders[[#This Row],[Total_COGS_USD]] - Fact_Sales_Orders[[#This Row],[Total_Freight_USD]]</f>
        <v>1516277.0790000004</v>
      </c>
      <c r="N862" s="6">
        <f>IFERROR(Fact_Sales_Orders[[#This Row],[Net_Profit_USD]] / Fact_Sales_Orders[[#This Row],[Base_Revenue_USD]], 0)</f>
        <v>0.33774834367606288</v>
      </c>
    </row>
    <row r="863" spans="1:14" x14ac:dyDescent="0.3">
      <c r="A863" t="s">
        <v>901</v>
      </c>
      <c r="B863" s="1">
        <v>45722</v>
      </c>
      <c r="C863" s="4" t="s">
        <v>10</v>
      </c>
      <c r="D863" t="s">
        <v>51</v>
      </c>
      <c r="E863" s="3">
        <v>487</v>
      </c>
      <c r="F863" s="3">
        <v>5538385</v>
      </c>
      <c r="G863" s="3">
        <f>_xlfn.XLOOKUP(
D863,
Dim_Products_COGS[Product_ID],
Dim_Products_COGS[Base_COGS_EUR],
0
)</f>
        <v>4717</v>
      </c>
      <c r="H863" s="3">
        <f>Fact_Sales_Orders[[#This Row],[Unit_COGS_EUR]] * Fact_Sales_Orders[[#This Row],[Quantity_Sold]]</f>
        <v>2297179</v>
      </c>
      <c r="I863" s="3">
        <f>_xlfn.XLOOKUP(Fact_Sales_Orders[[#This Row],[Product_ID]], Dim_Supply_Chain[Product_ID], Dim_Supply_Chain[Base_Shipping_Cost_USD], 2500)</f>
        <v>1088</v>
      </c>
      <c r="J863" s="2">
        <f>_xlfn.XLOOKUP(Fact_Sales_Orders[[#This Row],[Clean_Order_Date]], Dim_FX_Rates[Date], Dim_FX_Rates[Baseline_Rate], 1.05, -1)</f>
        <v>0.97109999999999996</v>
      </c>
      <c r="K863" s="2">
        <f>Fact_Sales_Orders[[#This Row],[Total_Base_COGS_EUR]] * Fact_Sales_Orders[[#This Row],[Order_FX_Rate]]</f>
        <v>2230790.5268999999</v>
      </c>
      <c r="L863" s="3">
        <f>Fact_Sales_Orders[[#This Row],[Base_Shipping_USD]] * Fact_Sales_Orders[[#This Row],[Quantity_Sold]]</f>
        <v>529856</v>
      </c>
      <c r="M863" s="3">
        <f>Fact_Sales_Orders[[#This Row],[Base_Revenue_USD]] - Fact_Sales_Orders[[#This Row],[Total_COGS_USD]] - Fact_Sales_Orders[[#This Row],[Total_Freight_USD]]</f>
        <v>2777738.4731000001</v>
      </c>
      <c r="N863" s="6">
        <f>IFERROR(Fact_Sales_Orders[[#This Row],[Net_Profit_USD]] / Fact_Sales_Orders[[#This Row],[Base_Revenue_USD]], 0)</f>
        <v>0.50154304424484752</v>
      </c>
    </row>
    <row r="864" spans="1:14" x14ac:dyDescent="0.3">
      <c r="A864" t="s">
        <v>902</v>
      </c>
      <c r="B864" s="1">
        <v>45830</v>
      </c>
      <c r="C864" s="4" t="s">
        <v>10</v>
      </c>
      <c r="D864" t="s">
        <v>76</v>
      </c>
      <c r="E864" s="3">
        <v>894</v>
      </c>
      <c r="F864" s="3">
        <v>3604988.68</v>
      </c>
      <c r="G864" s="3">
        <f>_xlfn.XLOOKUP(
D864,
Dim_Products_COGS[Product_ID],
Dim_Products_COGS[Base_COGS_EUR],
0
)</f>
        <v>1289</v>
      </c>
      <c r="H864" s="3">
        <f>Fact_Sales_Orders[[#This Row],[Unit_COGS_EUR]] * Fact_Sales_Orders[[#This Row],[Quantity_Sold]]</f>
        <v>1152366</v>
      </c>
      <c r="I864" s="3">
        <f>_xlfn.XLOOKUP(Fact_Sales_Orders[[#This Row],[Product_ID]], Dim_Supply_Chain[Product_ID], Dim_Supply_Chain[Base_Shipping_Cost_USD], 2500)</f>
        <v>2109</v>
      </c>
      <c r="J864" s="2">
        <f>_xlfn.XLOOKUP(Fact_Sales_Orders[[#This Row],[Clean_Order_Date]], Dim_FX_Rates[Date], Dim_FX_Rates[Baseline_Rate], 1.05, -1)</f>
        <v>0.88670000000000004</v>
      </c>
      <c r="K864" s="2">
        <f>Fact_Sales_Orders[[#This Row],[Total_Base_COGS_EUR]] * Fact_Sales_Orders[[#This Row],[Order_FX_Rate]]</f>
        <v>1021802.9322</v>
      </c>
      <c r="L864" s="3">
        <f>Fact_Sales_Orders[[#This Row],[Base_Shipping_USD]] * Fact_Sales_Orders[[#This Row],[Quantity_Sold]]</f>
        <v>1885446</v>
      </c>
      <c r="M864" s="3">
        <f>Fact_Sales_Orders[[#This Row],[Base_Revenue_USD]] - Fact_Sales_Orders[[#This Row],[Total_COGS_USD]] - Fact_Sales_Orders[[#This Row],[Total_Freight_USD]]</f>
        <v>697739.74780000001</v>
      </c>
      <c r="N864" s="6">
        <f>IFERROR(Fact_Sales_Orders[[#This Row],[Net_Profit_USD]] / Fact_Sales_Orders[[#This Row],[Base_Revenue_USD]], 0)</f>
        <v>0.19354838800769825</v>
      </c>
    </row>
    <row r="865" spans="1:14" x14ac:dyDescent="0.3">
      <c r="A865" t="s">
        <v>903</v>
      </c>
      <c r="B865" s="1">
        <v>45890</v>
      </c>
      <c r="C865" s="4" t="s">
        <v>10</v>
      </c>
      <c r="D865" t="s">
        <v>61</v>
      </c>
      <c r="E865" s="3">
        <v>460</v>
      </c>
      <c r="F865" s="3">
        <v>3120662.03</v>
      </c>
      <c r="G865" s="3">
        <f>_xlfn.XLOOKUP(
D865,
Dim_Products_COGS[Product_ID],
Dim_Products_COGS[Base_COGS_EUR],
0
)</f>
        <v>2418</v>
      </c>
      <c r="H865" s="3">
        <f>Fact_Sales_Orders[[#This Row],[Unit_COGS_EUR]] * Fact_Sales_Orders[[#This Row],[Quantity_Sold]]</f>
        <v>1112280</v>
      </c>
      <c r="I865" s="3">
        <f>_xlfn.XLOOKUP(Fact_Sales_Orders[[#This Row],[Product_ID]], Dim_Supply_Chain[Product_ID], Dim_Supply_Chain[Base_Shipping_Cost_USD], 2500)</f>
        <v>2109</v>
      </c>
      <c r="J865" s="2">
        <f>_xlfn.XLOOKUP(Fact_Sales_Orders[[#This Row],[Clean_Order_Date]], Dim_FX_Rates[Date], Dim_FX_Rates[Baseline_Rate], 1.05, -1)</f>
        <v>1.4275</v>
      </c>
      <c r="K865" s="2">
        <f>Fact_Sales_Orders[[#This Row],[Total_Base_COGS_EUR]] * Fact_Sales_Orders[[#This Row],[Order_FX_Rate]]</f>
        <v>1587779.7</v>
      </c>
      <c r="L865" s="3">
        <f>Fact_Sales_Orders[[#This Row],[Base_Shipping_USD]] * Fact_Sales_Orders[[#This Row],[Quantity_Sold]]</f>
        <v>970140</v>
      </c>
      <c r="M865" s="3">
        <f>Fact_Sales_Orders[[#This Row],[Base_Revenue_USD]] - Fact_Sales_Orders[[#This Row],[Total_COGS_USD]] - Fact_Sales_Orders[[#This Row],[Total_Freight_USD]]</f>
        <v>562742.32999999984</v>
      </c>
      <c r="N865" s="6">
        <f>IFERROR(Fact_Sales_Orders[[#This Row],[Net_Profit_USD]] / Fact_Sales_Orders[[#This Row],[Base_Revenue_USD]], 0)</f>
        <v>0.1803278678018202</v>
      </c>
    </row>
    <row r="866" spans="1:14" x14ac:dyDescent="0.3">
      <c r="A866" t="s">
        <v>904</v>
      </c>
      <c r="B866" s="1">
        <v>45678</v>
      </c>
      <c r="C866" s="4" t="s">
        <v>10</v>
      </c>
      <c r="D866" t="s">
        <v>63</v>
      </c>
      <c r="E866" s="3">
        <v>740</v>
      </c>
      <c r="F866" s="3">
        <v>7415995.75</v>
      </c>
      <c r="G866" s="3">
        <f>_xlfn.XLOOKUP(
D866,
Dim_Products_COGS[Product_ID],
Dim_Products_COGS[Base_COGS_EUR],
0
)</f>
        <v>3822</v>
      </c>
      <c r="H866" s="3">
        <f>Fact_Sales_Orders[[#This Row],[Unit_COGS_EUR]] * Fact_Sales_Orders[[#This Row],[Quantity_Sold]]</f>
        <v>2828280</v>
      </c>
      <c r="I866" s="3">
        <f>_xlfn.XLOOKUP(Fact_Sales_Orders[[#This Row],[Product_ID]], Dim_Supply_Chain[Product_ID], Dim_Supply_Chain[Base_Shipping_Cost_USD], 2500)</f>
        <v>2109</v>
      </c>
      <c r="J866" s="2">
        <f>_xlfn.XLOOKUP(Fact_Sales_Orders[[#This Row],[Clean_Order_Date]], Dim_FX_Rates[Date], Dim_FX_Rates[Baseline_Rate], 1.05, -1)</f>
        <v>1.4966999999999999</v>
      </c>
      <c r="K866" s="2">
        <f>Fact_Sales_Orders[[#This Row],[Total_Base_COGS_EUR]] * Fact_Sales_Orders[[#This Row],[Order_FX_Rate]]</f>
        <v>4233086.676</v>
      </c>
      <c r="L866" s="3">
        <f>Fact_Sales_Orders[[#This Row],[Base_Shipping_USD]] * Fact_Sales_Orders[[#This Row],[Quantity_Sold]]</f>
        <v>1560660</v>
      </c>
      <c r="M866" s="3">
        <f>Fact_Sales_Orders[[#This Row],[Base_Revenue_USD]] - Fact_Sales_Orders[[#This Row],[Total_COGS_USD]] - Fact_Sales_Orders[[#This Row],[Total_Freight_USD]]</f>
        <v>1622249.074</v>
      </c>
      <c r="N866" s="6">
        <f>IFERROR(Fact_Sales_Orders[[#This Row],[Net_Profit_USD]] / Fact_Sales_Orders[[#This Row],[Base_Revenue_USD]], 0)</f>
        <v>0.218750000497236</v>
      </c>
    </row>
    <row r="867" spans="1:14" x14ac:dyDescent="0.3">
      <c r="A867" t="s">
        <v>905</v>
      </c>
      <c r="B867" s="1">
        <v>45846</v>
      </c>
      <c r="C867" s="4" t="s">
        <v>10</v>
      </c>
      <c r="D867" t="s">
        <v>54</v>
      </c>
      <c r="E867" s="3">
        <v>607</v>
      </c>
      <c r="F867" s="3">
        <v>6406351.7999999998</v>
      </c>
      <c r="G867" s="3">
        <f>_xlfn.XLOOKUP(
D867,
Dim_Products_COGS[Product_ID],
Dim_Products_COGS[Base_COGS_EUR],
0
)</f>
        <v>2513</v>
      </c>
      <c r="H867" s="3">
        <f>Fact_Sales_Orders[[#This Row],[Unit_COGS_EUR]] * Fact_Sales_Orders[[#This Row],[Quantity_Sold]]</f>
        <v>1525391</v>
      </c>
      <c r="I867" s="3">
        <f>_xlfn.XLOOKUP(Fact_Sales_Orders[[#This Row],[Product_ID]], Dim_Supply_Chain[Product_ID], Dim_Supply_Chain[Base_Shipping_Cost_USD], 2500)</f>
        <v>2109</v>
      </c>
      <c r="J867" s="2">
        <f>_xlfn.XLOOKUP(Fact_Sales_Orders[[#This Row],[Clean_Order_Date]], Dim_FX_Rates[Date], Dim_FX_Rates[Baseline_Rate], 1.05, -1)</f>
        <v>1.4992000000000001</v>
      </c>
      <c r="K867" s="2">
        <f>Fact_Sales_Orders[[#This Row],[Total_Base_COGS_EUR]] * Fact_Sales_Orders[[#This Row],[Order_FX_Rate]]</f>
        <v>2286866.1872</v>
      </c>
      <c r="L867" s="3">
        <f>Fact_Sales_Orders[[#This Row],[Base_Shipping_USD]] * Fact_Sales_Orders[[#This Row],[Quantity_Sold]]</f>
        <v>1280163</v>
      </c>
      <c r="M867" s="3">
        <f>Fact_Sales_Orders[[#This Row],[Base_Revenue_USD]] - Fact_Sales_Orders[[#This Row],[Total_COGS_USD]] - Fact_Sales_Orders[[#This Row],[Total_Freight_USD]]</f>
        <v>2839322.6127999998</v>
      </c>
      <c r="N867" s="6">
        <f>IFERROR(Fact_Sales_Orders[[#This Row],[Net_Profit_USD]] / Fact_Sales_Orders[[#This Row],[Base_Revenue_USD]], 0)</f>
        <v>0.44320429184048243</v>
      </c>
    </row>
    <row r="868" spans="1:14" x14ac:dyDescent="0.3">
      <c r="A868" t="s">
        <v>906</v>
      </c>
      <c r="B868" s="1">
        <v>45721</v>
      </c>
      <c r="C868" s="4" t="s">
        <v>10</v>
      </c>
      <c r="D868" t="s">
        <v>86</v>
      </c>
      <c r="E868" s="3">
        <v>936</v>
      </c>
      <c r="F868" s="3">
        <v>12061234.359999999</v>
      </c>
      <c r="G868" s="3">
        <f>_xlfn.XLOOKUP(
D868,
Dim_Products_COGS[Product_ID],
Dim_Products_COGS[Base_COGS_EUR],
0
)</f>
        <v>4978</v>
      </c>
      <c r="H868" s="3">
        <f>Fact_Sales_Orders[[#This Row],[Unit_COGS_EUR]] * Fact_Sales_Orders[[#This Row],[Quantity_Sold]]</f>
        <v>4659408</v>
      </c>
      <c r="I868" s="3">
        <f>_xlfn.XLOOKUP(Fact_Sales_Orders[[#This Row],[Product_ID]], Dim_Supply_Chain[Product_ID], Dim_Supply_Chain[Base_Shipping_Cost_USD], 2500)</f>
        <v>2640</v>
      </c>
      <c r="J868" s="2">
        <f>_xlfn.XLOOKUP(Fact_Sales_Orders[[#This Row],[Clean_Order_Date]], Dim_FX_Rates[Date], Dim_FX_Rates[Baseline_Rate], 1.05, -1)</f>
        <v>1.4938</v>
      </c>
      <c r="K868" s="2">
        <f>Fact_Sales_Orders[[#This Row],[Total_Base_COGS_EUR]] * Fact_Sales_Orders[[#This Row],[Order_FX_Rate]]</f>
        <v>6960223.6704000002</v>
      </c>
      <c r="L868" s="3">
        <f>Fact_Sales_Orders[[#This Row],[Base_Shipping_USD]] * Fact_Sales_Orders[[#This Row],[Quantity_Sold]]</f>
        <v>2471040</v>
      </c>
      <c r="M868" s="3">
        <f>Fact_Sales_Orders[[#This Row],[Base_Revenue_USD]] - Fact_Sales_Orders[[#This Row],[Total_COGS_USD]] - Fact_Sales_Orders[[#This Row],[Total_Freight_USD]]</f>
        <v>2629970.6895999992</v>
      </c>
      <c r="N868" s="6">
        <f>IFERROR(Fact_Sales_Orders[[#This Row],[Net_Profit_USD]] / Fact_Sales_Orders[[#This Row],[Base_Revenue_USD]], 0)</f>
        <v>0.21805153694070159</v>
      </c>
    </row>
    <row r="869" spans="1:14" x14ac:dyDescent="0.3">
      <c r="A869" t="s">
        <v>907</v>
      </c>
      <c r="B869" s="1">
        <v>45777</v>
      </c>
      <c r="C869" s="4" t="s">
        <v>10</v>
      </c>
      <c r="D869" t="s">
        <v>54</v>
      </c>
      <c r="E869" s="3">
        <v>348</v>
      </c>
      <c r="F869" s="3">
        <v>3799512.79</v>
      </c>
      <c r="G869" s="3">
        <f>_xlfn.XLOOKUP(
D869,
Dim_Products_COGS[Product_ID],
Dim_Products_COGS[Base_COGS_EUR],
0
)</f>
        <v>2513</v>
      </c>
      <c r="H869" s="3">
        <f>Fact_Sales_Orders[[#This Row],[Unit_COGS_EUR]] * Fact_Sales_Orders[[#This Row],[Quantity_Sold]]</f>
        <v>874524</v>
      </c>
      <c r="I869" s="3">
        <f>_xlfn.XLOOKUP(Fact_Sales_Orders[[#This Row],[Product_ID]], Dim_Supply_Chain[Product_ID], Dim_Supply_Chain[Base_Shipping_Cost_USD], 2500)</f>
        <v>2109</v>
      </c>
      <c r="J869" s="2">
        <f>_xlfn.XLOOKUP(Fact_Sales_Orders[[#This Row],[Clean_Order_Date]], Dim_FX_Rates[Date], Dim_FX_Rates[Baseline_Rate], 1.05, -1)</f>
        <v>0.75490000000000002</v>
      </c>
      <c r="K869" s="2">
        <f>Fact_Sales_Orders[[#This Row],[Total_Base_COGS_EUR]] * Fact_Sales_Orders[[#This Row],[Order_FX_Rate]]</f>
        <v>660178.16760000004</v>
      </c>
      <c r="L869" s="3">
        <f>Fact_Sales_Orders[[#This Row],[Base_Shipping_USD]] * Fact_Sales_Orders[[#This Row],[Quantity_Sold]]</f>
        <v>733932</v>
      </c>
      <c r="M869" s="3">
        <f>Fact_Sales_Orders[[#This Row],[Base_Revenue_USD]] - Fact_Sales_Orders[[#This Row],[Total_COGS_USD]] - Fact_Sales_Orders[[#This Row],[Total_Freight_USD]]</f>
        <v>2405402.6223999998</v>
      </c>
      <c r="N869" s="6">
        <f>IFERROR(Fact_Sales_Orders[[#This Row],[Net_Profit_USD]] / Fact_Sales_Orders[[#This Row],[Base_Revenue_USD]], 0)</f>
        <v>0.63308185952967921</v>
      </c>
    </row>
    <row r="870" spans="1:14" x14ac:dyDescent="0.3">
      <c r="A870" t="s">
        <v>908</v>
      </c>
      <c r="B870" s="1">
        <v>46106</v>
      </c>
      <c r="C870" s="4" t="s">
        <v>10</v>
      </c>
      <c r="D870" t="s">
        <v>40</v>
      </c>
      <c r="E870" s="3">
        <v>591</v>
      </c>
      <c r="F870" s="3">
        <v>7120633.5599999996</v>
      </c>
      <c r="G870" s="3">
        <f>_xlfn.XLOOKUP(
D870,
Dim_Products_COGS[Product_ID],
Dim_Products_COGS[Base_COGS_EUR],
0
)</f>
        <v>3908</v>
      </c>
      <c r="H870" s="3">
        <f>Fact_Sales_Orders[[#This Row],[Unit_COGS_EUR]] * Fact_Sales_Orders[[#This Row],[Quantity_Sold]]</f>
        <v>2309628</v>
      </c>
      <c r="I870" s="3">
        <f>_xlfn.XLOOKUP(Fact_Sales_Orders[[#This Row],[Product_ID]], Dim_Supply_Chain[Product_ID], Dim_Supply_Chain[Base_Shipping_Cost_USD], 2500)</f>
        <v>2109</v>
      </c>
      <c r="J870" s="2">
        <f>_xlfn.XLOOKUP(Fact_Sales_Orders[[#This Row],[Clean_Order_Date]], Dim_FX_Rates[Date], Dim_FX_Rates[Baseline_Rate], 1.05, -1)</f>
        <v>1.4622999999999999</v>
      </c>
      <c r="K870" s="2">
        <f>Fact_Sales_Orders[[#This Row],[Total_Base_COGS_EUR]] * Fact_Sales_Orders[[#This Row],[Order_FX_Rate]]</f>
        <v>3377369.0244</v>
      </c>
      <c r="L870" s="3">
        <f>Fact_Sales_Orders[[#This Row],[Base_Shipping_USD]] * Fact_Sales_Orders[[#This Row],[Quantity_Sold]]</f>
        <v>1246419</v>
      </c>
      <c r="M870" s="3">
        <f>Fact_Sales_Orders[[#This Row],[Base_Revenue_USD]] - Fact_Sales_Orders[[#This Row],[Total_COGS_USD]] - Fact_Sales_Orders[[#This Row],[Total_Freight_USD]]</f>
        <v>2496845.5355999996</v>
      </c>
      <c r="N870" s="6">
        <f>IFERROR(Fact_Sales_Orders[[#This Row],[Net_Profit_USD]] / Fact_Sales_Orders[[#This Row],[Base_Revenue_USD]], 0)</f>
        <v>0.350649350870402</v>
      </c>
    </row>
    <row r="871" spans="1:14" x14ac:dyDescent="0.3">
      <c r="A871" t="s">
        <v>909</v>
      </c>
      <c r="B871" s="1">
        <v>45797</v>
      </c>
      <c r="C871" s="4" t="s">
        <v>10</v>
      </c>
      <c r="D871" t="s">
        <v>8</v>
      </c>
      <c r="E871" s="3">
        <v>176</v>
      </c>
      <c r="F871" s="3">
        <v>652497.69999999995</v>
      </c>
      <c r="G871" s="3">
        <f>_xlfn.XLOOKUP(
D871,
Dim_Products_COGS[Product_ID],
Dim_Products_COGS[Base_COGS_EUR],
0
)</f>
        <v>739</v>
      </c>
      <c r="H871" s="3">
        <f>Fact_Sales_Orders[[#This Row],[Unit_COGS_EUR]] * Fact_Sales_Orders[[#This Row],[Quantity_Sold]]</f>
        <v>130064</v>
      </c>
      <c r="I871" s="3">
        <f>_xlfn.XLOOKUP(Fact_Sales_Orders[[#This Row],[Product_ID]], Dim_Supply_Chain[Product_ID], Dim_Supply_Chain[Base_Shipping_Cost_USD], 2500)</f>
        <v>2109</v>
      </c>
      <c r="J871" s="2">
        <f>_xlfn.XLOOKUP(Fact_Sales_Orders[[#This Row],[Clean_Order_Date]], Dim_FX_Rates[Date], Dim_FX_Rates[Baseline_Rate], 1.05, -1)</f>
        <v>1.0698000000000001</v>
      </c>
      <c r="K871" s="2">
        <f>Fact_Sales_Orders[[#This Row],[Total_Base_COGS_EUR]] * Fact_Sales_Orders[[#This Row],[Order_FX_Rate]]</f>
        <v>139142.46720000001</v>
      </c>
      <c r="L871" s="3">
        <f>Fact_Sales_Orders[[#This Row],[Base_Shipping_USD]] * Fact_Sales_Orders[[#This Row],[Quantity_Sold]]</f>
        <v>371184</v>
      </c>
      <c r="M871" s="3">
        <f>Fact_Sales_Orders[[#This Row],[Base_Revenue_USD]] - Fact_Sales_Orders[[#This Row],[Total_COGS_USD]] - Fact_Sales_Orders[[#This Row],[Total_Freight_USD]]</f>
        <v>142171.23279999994</v>
      </c>
      <c r="N871" s="6">
        <f>IFERROR(Fact_Sales_Orders[[#This Row],[Net_Profit_USD]] / Fact_Sales_Orders[[#This Row],[Base_Revenue_USD]], 0)</f>
        <v>0.21788771485324768</v>
      </c>
    </row>
    <row r="872" spans="1:14" x14ac:dyDescent="0.3">
      <c r="A872" t="s">
        <v>910</v>
      </c>
      <c r="B872" s="1">
        <v>45996</v>
      </c>
      <c r="C872" s="4" t="s">
        <v>10</v>
      </c>
      <c r="D872" t="s">
        <v>21</v>
      </c>
      <c r="E872" s="3">
        <v>355</v>
      </c>
      <c r="F872" s="3">
        <v>1189099.22</v>
      </c>
      <c r="G872" s="3">
        <f>_xlfn.XLOOKUP(
D872,
Dim_Products_COGS[Product_ID],
Dim_Products_COGS[Base_COGS_EUR],
0
)</f>
        <v>545</v>
      </c>
      <c r="H872" s="3">
        <f>Fact_Sales_Orders[[#This Row],[Unit_COGS_EUR]] * Fact_Sales_Orders[[#This Row],[Quantity_Sold]]</f>
        <v>193475</v>
      </c>
      <c r="I872" s="3">
        <f>_xlfn.XLOOKUP(Fact_Sales_Orders[[#This Row],[Product_ID]], Dim_Supply_Chain[Product_ID], Dim_Supply_Chain[Base_Shipping_Cost_USD], 2500)</f>
        <v>2109</v>
      </c>
      <c r="J872" s="2">
        <f>_xlfn.XLOOKUP(Fact_Sales_Orders[[#This Row],[Clean_Order_Date]], Dim_FX_Rates[Date], Dim_FX_Rates[Baseline_Rate], 1.05, -1)</f>
        <v>0.64939999999999998</v>
      </c>
      <c r="K872" s="2">
        <f>Fact_Sales_Orders[[#This Row],[Total_Base_COGS_EUR]] * Fact_Sales_Orders[[#This Row],[Order_FX_Rate]]</f>
        <v>125642.66499999999</v>
      </c>
      <c r="L872" s="3">
        <f>Fact_Sales_Orders[[#This Row],[Base_Shipping_USD]] * Fact_Sales_Orders[[#This Row],[Quantity_Sold]]</f>
        <v>748695</v>
      </c>
      <c r="M872" s="3">
        <f>Fact_Sales_Orders[[#This Row],[Base_Revenue_USD]] - Fact_Sales_Orders[[#This Row],[Total_COGS_USD]] - Fact_Sales_Orders[[#This Row],[Total_Freight_USD]]</f>
        <v>314761.55499999993</v>
      </c>
      <c r="N872" s="6">
        <f>IFERROR(Fact_Sales_Orders[[#This Row],[Net_Profit_USD]] / Fact_Sales_Orders[[#This Row],[Base_Revenue_USD]], 0)</f>
        <v>0.26470587963214703</v>
      </c>
    </row>
    <row r="873" spans="1:14" x14ac:dyDescent="0.3">
      <c r="A873" t="s">
        <v>911</v>
      </c>
      <c r="B873" s="1">
        <v>45860</v>
      </c>
      <c r="C873" s="4" t="s">
        <v>10</v>
      </c>
      <c r="D873" t="s">
        <v>21</v>
      </c>
      <c r="E873" s="3">
        <v>233</v>
      </c>
      <c r="F873" s="3">
        <v>800374.8</v>
      </c>
      <c r="G873" s="3">
        <f>_xlfn.XLOOKUP(
D873,
Dim_Products_COGS[Product_ID],
Dim_Products_COGS[Base_COGS_EUR],
0
)</f>
        <v>545</v>
      </c>
      <c r="H873" s="3">
        <f>Fact_Sales_Orders[[#This Row],[Unit_COGS_EUR]] * Fact_Sales_Orders[[#This Row],[Quantity_Sold]]</f>
        <v>126985</v>
      </c>
      <c r="I873" s="3">
        <f>_xlfn.XLOOKUP(Fact_Sales_Orders[[#This Row],[Product_ID]], Dim_Supply_Chain[Product_ID], Dim_Supply_Chain[Base_Shipping_Cost_USD], 2500)</f>
        <v>2109</v>
      </c>
      <c r="J873" s="2">
        <f>_xlfn.XLOOKUP(Fact_Sales_Orders[[#This Row],[Clean_Order_Date]], Dim_FX_Rates[Date], Dim_FX_Rates[Baseline_Rate], 1.05, -1)</f>
        <v>0.6976</v>
      </c>
      <c r="K873" s="2">
        <f>Fact_Sales_Orders[[#This Row],[Total_Base_COGS_EUR]] * Fact_Sales_Orders[[#This Row],[Order_FX_Rate]]</f>
        <v>88584.736000000004</v>
      </c>
      <c r="L873" s="3">
        <f>Fact_Sales_Orders[[#This Row],[Base_Shipping_USD]] * Fact_Sales_Orders[[#This Row],[Quantity_Sold]]</f>
        <v>491397</v>
      </c>
      <c r="M873" s="3">
        <f>Fact_Sales_Orders[[#This Row],[Base_Revenue_USD]] - Fact_Sales_Orders[[#This Row],[Total_COGS_USD]] - Fact_Sales_Orders[[#This Row],[Total_Freight_USD]]</f>
        <v>220393.06400000001</v>
      </c>
      <c r="N873" s="6">
        <f>IFERROR(Fact_Sales_Orders[[#This Row],[Net_Profit_USD]] / Fact_Sales_Orders[[#This Row],[Base_Revenue_USD]], 0)</f>
        <v>0.27536232275179079</v>
      </c>
    </row>
    <row r="874" spans="1:14" x14ac:dyDescent="0.3">
      <c r="A874" t="s">
        <v>912</v>
      </c>
      <c r="B874" s="1">
        <v>45874</v>
      </c>
      <c r="C874" s="4" t="s">
        <v>10</v>
      </c>
      <c r="D874" t="s">
        <v>14</v>
      </c>
      <c r="E874" s="3">
        <v>71</v>
      </c>
      <c r="F874" s="3">
        <v>526369.56000000006</v>
      </c>
      <c r="G874" s="3">
        <f>_xlfn.XLOOKUP(
D874,
Dim_Products_COGS[Product_ID],
Dim_Products_COGS[Base_COGS_EUR],
0
)</f>
        <v>2401</v>
      </c>
      <c r="H874" s="3">
        <f>Fact_Sales_Orders[[#This Row],[Unit_COGS_EUR]] * Fact_Sales_Orders[[#This Row],[Quantity_Sold]]</f>
        <v>170471</v>
      </c>
      <c r="I874" s="3">
        <f>_xlfn.XLOOKUP(Fact_Sales_Orders[[#This Row],[Product_ID]], Dim_Supply_Chain[Product_ID], Dim_Supply_Chain[Base_Shipping_Cost_USD], 2500)</f>
        <v>2109</v>
      </c>
      <c r="J874" s="2">
        <f>_xlfn.XLOOKUP(Fact_Sales_Orders[[#This Row],[Clean_Order_Date]], Dim_FX_Rates[Date], Dim_FX_Rates[Baseline_Rate], 1.05, -1)</f>
        <v>0.86609999999999998</v>
      </c>
      <c r="K874" s="2">
        <f>Fact_Sales_Orders[[#This Row],[Total_Base_COGS_EUR]] * Fact_Sales_Orders[[#This Row],[Order_FX_Rate]]</f>
        <v>147644.93309999999</v>
      </c>
      <c r="L874" s="3">
        <f>Fact_Sales_Orders[[#This Row],[Base_Shipping_USD]] * Fact_Sales_Orders[[#This Row],[Quantity_Sold]]</f>
        <v>149739</v>
      </c>
      <c r="M874" s="3">
        <f>Fact_Sales_Orders[[#This Row],[Base_Revenue_USD]] - Fact_Sales_Orders[[#This Row],[Total_COGS_USD]] - Fact_Sales_Orders[[#This Row],[Total_Freight_USD]]</f>
        <v>228985.62690000003</v>
      </c>
      <c r="N874" s="6">
        <f>IFERROR(Fact_Sales_Orders[[#This Row],[Net_Profit_USD]] / Fact_Sales_Orders[[#This Row],[Base_Revenue_USD]], 0)</f>
        <v>0.43502824688418534</v>
      </c>
    </row>
    <row r="875" spans="1:14" x14ac:dyDescent="0.3">
      <c r="A875" t="s">
        <v>913</v>
      </c>
      <c r="B875" s="1">
        <v>46136</v>
      </c>
      <c r="C875" s="4" t="s">
        <v>10</v>
      </c>
      <c r="D875" t="s">
        <v>40</v>
      </c>
      <c r="E875" s="3">
        <v>428</v>
      </c>
      <c r="F875" s="3">
        <v>4432880.51</v>
      </c>
      <c r="G875" s="3">
        <f>_xlfn.XLOOKUP(
D875,
Dim_Products_COGS[Product_ID],
Dim_Products_COGS[Base_COGS_EUR],
0
)</f>
        <v>3908</v>
      </c>
      <c r="H875" s="3">
        <f>Fact_Sales_Orders[[#This Row],[Unit_COGS_EUR]] * Fact_Sales_Orders[[#This Row],[Quantity_Sold]]</f>
        <v>1672624</v>
      </c>
      <c r="I875" s="3">
        <f>_xlfn.XLOOKUP(Fact_Sales_Orders[[#This Row],[Product_ID]], Dim_Supply_Chain[Product_ID], Dim_Supply_Chain[Base_Shipping_Cost_USD], 2500)</f>
        <v>2109</v>
      </c>
      <c r="J875" s="2">
        <f>_xlfn.XLOOKUP(Fact_Sales_Orders[[#This Row],[Clean_Order_Date]], Dim_FX_Rates[Date], Dim_FX_Rates[Baseline_Rate], 1.05, -1)</f>
        <v>1.2881</v>
      </c>
      <c r="K875" s="2">
        <f>Fact_Sales_Orders[[#This Row],[Total_Base_COGS_EUR]] * Fact_Sales_Orders[[#This Row],[Order_FX_Rate]]</f>
        <v>2154506.9744000002</v>
      </c>
      <c r="L875" s="3">
        <f>Fact_Sales_Orders[[#This Row],[Base_Shipping_USD]] * Fact_Sales_Orders[[#This Row],[Quantity_Sold]]</f>
        <v>902652</v>
      </c>
      <c r="M875" s="3">
        <f>Fact_Sales_Orders[[#This Row],[Base_Revenue_USD]] - Fact_Sales_Orders[[#This Row],[Total_COGS_USD]] - Fact_Sales_Orders[[#This Row],[Total_Freight_USD]]</f>
        <v>1375721.5355999996</v>
      </c>
      <c r="N875" s="6">
        <f>IFERROR(Fact_Sales_Orders[[#This Row],[Net_Profit_USD]] / Fact_Sales_Orders[[#This Row],[Base_Revenue_USD]], 0)</f>
        <v>0.31034482713814449</v>
      </c>
    </row>
    <row r="876" spans="1:14" x14ac:dyDescent="0.3">
      <c r="A876" t="s">
        <v>914</v>
      </c>
      <c r="B876" s="1">
        <v>45757</v>
      </c>
      <c r="C876" s="4" t="s">
        <v>10</v>
      </c>
      <c r="D876" t="s">
        <v>63</v>
      </c>
      <c r="E876" s="3">
        <v>525</v>
      </c>
      <c r="F876" s="3">
        <v>3406218.54</v>
      </c>
      <c r="G876" s="3">
        <f>_xlfn.XLOOKUP(
D876,
Dim_Products_COGS[Product_ID],
Dim_Products_COGS[Base_COGS_EUR],
0
)</f>
        <v>3822</v>
      </c>
      <c r="H876" s="3">
        <f>Fact_Sales_Orders[[#This Row],[Unit_COGS_EUR]] * Fact_Sales_Orders[[#This Row],[Quantity_Sold]]</f>
        <v>2006550</v>
      </c>
      <c r="I876" s="3">
        <f>_xlfn.XLOOKUP(Fact_Sales_Orders[[#This Row],[Product_ID]], Dim_Supply_Chain[Product_ID], Dim_Supply_Chain[Base_Shipping_Cost_USD], 2500)</f>
        <v>2109</v>
      </c>
      <c r="J876" s="2">
        <f>_xlfn.XLOOKUP(Fact_Sales_Orders[[#This Row],[Clean_Order_Date]], Dim_FX_Rates[Date], Dim_FX_Rates[Baseline_Rate], 1.05, -1)</f>
        <v>0.6109</v>
      </c>
      <c r="K876" s="2">
        <f>Fact_Sales_Orders[[#This Row],[Total_Base_COGS_EUR]] * Fact_Sales_Orders[[#This Row],[Order_FX_Rate]]</f>
        <v>1225801.395</v>
      </c>
      <c r="L876" s="3">
        <f>Fact_Sales_Orders[[#This Row],[Base_Shipping_USD]] * Fact_Sales_Orders[[#This Row],[Quantity_Sold]]</f>
        <v>1107225</v>
      </c>
      <c r="M876" s="3">
        <f>Fact_Sales_Orders[[#This Row],[Base_Revenue_USD]] - Fact_Sales_Orders[[#This Row],[Total_COGS_USD]] - Fact_Sales_Orders[[#This Row],[Total_Freight_USD]]</f>
        <v>1073192.145</v>
      </c>
      <c r="N876" s="6">
        <f>IFERROR(Fact_Sales_Orders[[#This Row],[Net_Profit_USD]] / Fact_Sales_Orders[[#This Row],[Base_Revenue_USD]], 0)</f>
        <v>0.31506849381425772</v>
      </c>
    </row>
    <row r="877" spans="1:14" x14ac:dyDescent="0.3">
      <c r="A877" t="s">
        <v>915</v>
      </c>
      <c r="B877" s="1">
        <v>45762</v>
      </c>
      <c r="C877" s="4" t="s">
        <v>10</v>
      </c>
      <c r="D877" t="s">
        <v>23</v>
      </c>
      <c r="E877" s="3">
        <v>470</v>
      </c>
      <c r="F877" s="3">
        <v>4309587.17</v>
      </c>
      <c r="G877" s="3">
        <f>_xlfn.XLOOKUP(
D877,
Dim_Products_COGS[Product_ID],
Dim_Products_COGS[Base_COGS_EUR],
0
)</f>
        <v>2844</v>
      </c>
      <c r="H877" s="3">
        <f>Fact_Sales_Orders[[#This Row],[Unit_COGS_EUR]] * Fact_Sales_Orders[[#This Row],[Quantity_Sold]]</f>
        <v>1336680</v>
      </c>
      <c r="I877" s="3">
        <f>_xlfn.XLOOKUP(Fact_Sales_Orders[[#This Row],[Product_ID]], Dim_Supply_Chain[Product_ID], Dim_Supply_Chain[Base_Shipping_Cost_USD], 2500)</f>
        <v>3514</v>
      </c>
      <c r="J877" s="2">
        <f>_xlfn.XLOOKUP(Fact_Sales_Orders[[#This Row],[Clean_Order_Date]], Dim_FX_Rates[Date], Dim_FX_Rates[Baseline_Rate], 1.05, -1)</f>
        <v>1.2735000000000001</v>
      </c>
      <c r="K877" s="2">
        <f>Fact_Sales_Orders[[#This Row],[Total_Base_COGS_EUR]] * Fact_Sales_Orders[[#This Row],[Order_FX_Rate]]</f>
        <v>1702261.9800000002</v>
      </c>
      <c r="L877" s="3">
        <f>Fact_Sales_Orders[[#This Row],[Base_Shipping_USD]] * Fact_Sales_Orders[[#This Row],[Quantity_Sold]]</f>
        <v>1651580</v>
      </c>
      <c r="M877" s="3">
        <f>Fact_Sales_Orders[[#This Row],[Base_Revenue_USD]] - Fact_Sales_Orders[[#This Row],[Total_COGS_USD]] - Fact_Sales_Orders[[#This Row],[Total_Freight_USD]]</f>
        <v>955745.18999999948</v>
      </c>
      <c r="N877" s="6">
        <f>IFERROR(Fact_Sales_Orders[[#This Row],[Net_Profit_USD]] / Fact_Sales_Orders[[#This Row],[Base_Revenue_USD]], 0)</f>
        <v>0.2217718663757762</v>
      </c>
    </row>
    <row r="878" spans="1:14" x14ac:dyDescent="0.3">
      <c r="A878" t="s">
        <v>916</v>
      </c>
      <c r="B878" s="1">
        <v>45698</v>
      </c>
      <c r="C878" s="4" t="s">
        <v>10</v>
      </c>
      <c r="D878" t="s">
        <v>45</v>
      </c>
      <c r="E878" s="3">
        <v>396</v>
      </c>
      <c r="F878" s="3">
        <v>3805877.09</v>
      </c>
      <c r="G878" s="3">
        <f>_xlfn.XLOOKUP(
D878,
Dim_Products_COGS[Product_ID],
Dim_Products_COGS[Base_COGS_EUR],
0
)</f>
        <v>4853</v>
      </c>
      <c r="H878" s="3">
        <f>Fact_Sales_Orders[[#This Row],[Unit_COGS_EUR]] * Fact_Sales_Orders[[#This Row],[Quantity_Sold]]</f>
        <v>1921788</v>
      </c>
      <c r="I878" s="3">
        <f>_xlfn.XLOOKUP(Fact_Sales_Orders[[#This Row],[Product_ID]], Dim_Supply_Chain[Product_ID], Dim_Supply_Chain[Base_Shipping_Cost_USD], 2500)</f>
        <v>1974</v>
      </c>
      <c r="J878" s="2">
        <f>_xlfn.XLOOKUP(Fact_Sales_Orders[[#This Row],[Clean_Order_Date]], Dim_FX_Rates[Date], Dim_FX_Rates[Baseline_Rate], 1.05, -1)</f>
        <v>0.83489999999999998</v>
      </c>
      <c r="K878" s="2">
        <f>Fact_Sales_Orders[[#This Row],[Total_Base_COGS_EUR]] * Fact_Sales_Orders[[#This Row],[Order_FX_Rate]]</f>
        <v>1604500.8011999999</v>
      </c>
      <c r="L878" s="3">
        <f>Fact_Sales_Orders[[#This Row],[Base_Shipping_USD]] * Fact_Sales_Orders[[#This Row],[Quantity_Sold]]</f>
        <v>781704</v>
      </c>
      <c r="M878" s="3">
        <f>Fact_Sales_Orders[[#This Row],[Base_Revenue_USD]] - Fact_Sales_Orders[[#This Row],[Total_COGS_USD]] - Fact_Sales_Orders[[#This Row],[Total_Freight_USD]]</f>
        <v>1419672.2888000002</v>
      </c>
      <c r="N878" s="6">
        <f>IFERROR(Fact_Sales_Orders[[#This Row],[Net_Profit_USD]] / Fact_Sales_Orders[[#This Row],[Base_Revenue_USD]], 0)</f>
        <v>0.37302105539094021</v>
      </c>
    </row>
    <row r="879" spans="1:14" x14ac:dyDescent="0.3">
      <c r="A879" t="s">
        <v>917</v>
      </c>
      <c r="B879" s="1">
        <v>46020</v>
      </c>
      <c r="C879" s="4" t="s">
        <v>10</v>
      </c>
      <c r="D879" t="s">
        <v>58</v>
      </c>
      <c r="E879" s="3">
        <v>527</v>
      </c>
      <c r="F879" s="3">
        <v>2970127.83</v>
      </c>
      <c r="G879" s="3">
        <f>_xlfn.XLOOKUP(
D879,
Dim_Products_COGS[Product_ID],
Dim_Products_COGS[Base_COGS_EUR],
0
)</f>
        <v>2039</v>
      </c>
      <c r="H879" s="3">
        <f>Fact_Sales_Orders[[#This Row],[Unit_COGS_EUR]] * Fact_Sales_Orders[[#This Row],[Quantity_Sold]]</f>
        <v>1074553</v>
      </c>
      <c r="I879" s="3">
        <f>_xlfn.XLOOKUP(Fact_Sales_Orders[[#This Row],[Product_ID]], Dim_Supply_Chain[Product_ID], Dim_Supply_Chain[Base_Shipping_Cost_USD], 2500)</f>
        <v>2109</v>
      </c>
      <c r="J879" s="2">
        <f>_xlfn.XLOOKUP(Fact_Sales_Orders[[#This Row],[Clean_Order_Date]], Dim_FX_Rates[Date], Dim_FX_Rates[Baseline_Rate], 1.05, -1)</f>
        <v>1.0284</v>
      </c>
      <c r="K879" s="2">
        <f>Fact_Sales_Orders[[#This Row],[Total_Base_COGS_EUR]] * Fact_Sales_Orders[[#This Row],[Order_FX_Rate]]</f>
        <v>1105070.3052000001</v>
      </c>
      <c r="L879" s="3">
        <f>Fact_Sales_Orders[[#This Row],[Base_Shipping_USD]] * Fact_Sales_Orders[[#This Row],[Quantity_Sold]]</f>
        <v>1111443</v>
      </c>
      <c r="M879" s="3">
        <f>Fact_Sales_Orders[[#This Row],[Base_Revenue_USD]] - Fact_Sales_Orders[[#This Row],[Total_COGS_USD]] - Fact_Sales_Orders[[#This Row],[Total_Freight_USD]]</f>
        <v>753614.52480000001</v>
      </c>
      <c r="N879" s="6">
        <f>IFERROR(Fact_Sales_Orders[[#This Row],[Net_Profit_USD]] / Fact_Sales_Orders[[#This Row],[Base_Revenue_USD]], 0)</f>
        <v>0.25373134354288046</v>
      </c>
    </row>
    <row r="880" spans="1:14" x14ac:dyDescent="0.3">
      <c r="A880" t="s">
        <v>918</v>
      </c>
      <c r="B880" s="1">
        <v>45868</v>
      </c>
      <c r="C880" s="4" t="s">
        <v>10</v>
      </c>
      <c r="D880" t="s">
        <v>25</v>
      </c>
      <c r="E880" s="3">
        <v>749</v>
      </c>
      <c r="F880" s="3">
        <v>3531722.53</v>
      </c>
      <c r="G880" s="3">
        <f>_xlfn.XLOOKUP(
D880,
Dim_Products_COGS[Product_ID],
Dim_Products_COGS[Base_COGS_EUR],
0
)</f>
        <v>775</v>
      </c>
      <c r="H880" s="3">
        <f>Fact_Sales_Orders[[#This Row],[Unit_COGS_EUR]] * Fact_Sales_Orders[[#This Row],[Quantity_Sold]]</f>
        <v>580475</v>
      </c>
      <c r="I880" s="3">
        <f>_xlfn.XLOOKUP(Fact_Sales_Orders[[#This Row],[Product_ID]], Dim_Supply_Chain[Product_ID], Dim_Supply_Chain[Base_Shipping_Cost_USD], 2500)</f>
        <v>2982</v>
      </c>
      <c r="J880" s="2">
        <f>_xlfn.XLOOKUP(Fact_Sales_Orders[[#This Row],[Clean_Order_Date]], Dim_FX_Rates[Date], Dim_FX_Rates[Baseline_Rate], 1.05, -1)</f>
        <v>0.96609999999999996</v>
      </c>
      <c r="K880" s="2">
        <f>Fact_Sales_Orders[[#This Row],[Total_Base_COGS_EUR]] * Fact_Sales_Orders[[#This Row],[Order_FX_Rate]]</f>
        <v>560796.89749999996</v>
      </c>
      <c r="L880" s="3">
        <f>Fact_Sales_Orders[[#This Row],[Base_Shipping_USD]] * Fact_Sales_Orders[[#This Row],[Quantity_Sold]]</f>
        <v>2233518</v>
      </c>
      <c r="M880" s="3">
        <f>Fact_Sales_Orders[[#This Row],[Base_Revenue_USD]] - Fact_Sales_Orders[[#This Row],[Total_COGS_USD]] - Fact_Sales_Orders[[#This Row],[Total_Freight_USD]]</f>
        <v>737407.63249999983</v>
      </c>
      <c r="N880" s="6">
        <f>IFERROR(Fact_Sales_Orders[[#This Row],[Net_Profit_USD]] / Fact_Sales_Orders[[#This Row],[Base_Revenue_USD]], 0)</f>
        <v>0.20879546063886278</v>
      </c>
    </row>
    <row r="881" spans="1:14" x14ac:dyDescent="0.3">
      <c r="A881" t="s">
        <v>919</v>
      </c>
      <c r="B881" s="1">
        <v>45992</v>
      </c>
      <c r="C881" s="4" t="s">
        <v>10</v>
      </c>
      <c r="D881" t="s">
        <v>17</v>
      </c>
      <c r="E881" s="3">
        <v>398</v>
      </c>
      <c r="F881" s="3">
        <v>3997977.14</v>
      </c>
      <c r="G881" s="3">
        <f>_xlfn.XLOOKUP(
D881,
Dim_Products_COGS[Product_ID],
Dim_Products_COGS[Base_COGS_EUR],
0
)</f>
        <v>4299</v>
      </c>
      <c r="H881" s="3">
        <f>Fact_Sales_Orders[[#This Row],[Unit_COGS_EUR]] * Fact_Sales_Orders[[#This Row],[Quantity_Sold]]</f>
        <v>1711002</v>
      </c>
      <c r="I881" s="3">
        <f>_xlfn.XLOOKUP(Fact_Sales_Orders[[#This Row],[Product_ID]], Dim_Supply_Chain[Product_ID], Dim_Supply_Chain[Base_Shipping_Cost_USD], 2500)</f>
        <v>2109</v>
      </c>
      <c r="J881" s="2">
        <f>_xlfn.XLOOKUP(Fact_Sales_Orders[[#This Row],[Clean_Order_Date]], Dim_FX_Rates[Date], Dim_FX_Rates[Baseline_Rate], 1.05, -1)</f>
        <v>0.98829999999999996</v>
      </c>
      <c r="K881" s="2">
        <f>Fact_Sales_Orders[[#This Row],[Total_Base_COGS_EUR]] * Fact_Sales_Orders[[#This Row],[Order_FX_Rate]]</f>
        <v>1690983.2766</v>
      </c>
      <c r="L881" s="3">
        <f>Fact_Sales_Orders[[#This Row],[Base_Shipping_USD]] * Fact_Sales_Orders[[#This Row],[Quantity_Sold]]</f>
        <v>839382</v>
      </c>
      <c r="M881" s="3">
        <f>Fact_Sales_Orders[[#This Row],[Base_Revenue_USD]] - Fact_Sales_Orders[[#This Row],[Total_COGS_USD]] - Fact_Sales_Orders[[#This Row],[Total_Freight_USD]]</f>
        <v>1467611.8634000001</v>
      </c>
      <c r="N881" s="6">
        <f>IFERROR(Fact_Sales_Orders[[#This Row],[Net_Profit_USD]] / Fact_Sales_Orders[[#This Row],[Base_Revenue_USD]], 0)</f>
        <v>0.36708860806542781</v>
      </c>
    </row>
    <row r="882" spans="1:14" x14ac:dyDescent="0.3">
      <c r="A882" t="s">
        <v>920</v>
      </c>
      <c r="B882" s="1">
        <v>46059</v>
      </c>
      <c r="C882" s="4" t="s">
        <v>10</v>
      </c>
      <c r="D882" t="s">
        <v>56</v>
      </c>
      <c r="E882" s="3">
        <v>550</v>
      </c>
      <c r="F882" s="3">
        <v>2039395.88</v>
      </c>
      <c r="G882" s="3">
        <f>_xlfn.XLOOKUP(
D882,
Dim_Products_COGS[Product_ID],
Dim_Products_COGS[Base_COGS_EUR],
0
)</f>
        <v>897</v>
      </c>
      <c r="H882" s="3">
        <f>Fact_Sales_Orders[[#This Row],[Unit_COGS_EUR]] * Fact_Sales_Orders[[#This Row],[Quantity_Sold]]</f>
        <v>493350</v>
      </c>
      <c r="I882" s="3">
        <f>_xlfn.XLOOKUP(Fact_Sales_Orders[[#This Row],[Product_ID]], Dim_Supply_Chain[Product_ID], Dim_Supply_Chain[Base_Shipping_Cost_USD], 2500)</f>
        <v>2109</v>
      </c>
      <c r="J882" s="2">
        <f>_xlfn.XLOOKUP(Fact_Sales_Orders[[#This Row],[Clean_Order_Date]], Dim_FX_Rates[Date], Dim_FX_Rates[Baseline_Rate], 1.05, -1)</f>
        <v>0.92959999999999998</v>
      </c>
      <c r="K882" s="2">
        <f>Fact_Sales_Orders[[#This Row],[Total_Base_COGS_EUR]] * Fact_Sales_Orders[[#This Row],[Order_FX_Rate]]</f>
        <v>458618.16</v>
      </c>
      <c r="L882" s="3">
        <f>Fact_Sales_Orders[[#This Row],[Base_Shipping_USD]] * Fact_Sales_Orders[[#This Row],[Quantity_Sold]]</f>
        <v>1159950</v>
      </c>
      <c r="M882" s="3">
        <f>Fact_Sales_Orders[[#This Row],[Base_Revenue_USD]] - Fact_Sales_Orders[[#This Row],[Total_COGS_USD]] - Fact_Sales_Orders[[#This Row],[Total_Freight_USD]]</f>
        <v>420827.72</v>
      </c>
      <c r="N882" s="6">
        <f>IFERROR(Fact_Sales_Orders[[#This Row],[Net_Profit_USD]] / Fact_Sales_Orders[[#This Row],[Base_Revenue_USD]], 0)</f>
        <v>0.20634920572655074</v>
      </c>
    </row>
    <row r="883" spans="1:14" x14ac:dyDescent="0.3">
      <c r="A883" t="s">
        <v>921</v>
      </c>
      <c r="B883" s="1">
        <v>46131</v>
      </c>
      <c r="C883" s="4" t="s">
        <v>10</v>
      </c>
      <c r="D883" t="s">
        <v>61</v>
      </c>
      <c r="E883" s="3">
        <v>961</v>
      </c>
      <c r="F883" s="3">
        <v>4655041.25</v>
      </c>
      <c r="G883" s="3">
        <f>_xlfn.XLOOKUP(
D883,
Dim_Products_COGS[Product_ID],
Dim_Products_COGS[Base_COGS_EUR],
0
)</f>
        <v>2418</v>
      </c>
      <c r="H883" s="3">
        <f>Fact_Sales_Orders[[#This Row],[Unit_COGS_EUR]] * Fact_Sales_Orders[[#This Row],[Quantity_Sold]]</f>
        <v>2323698</v>
      </c>
      <c r="I883" s="3">
        <f>_xlfn.XLOOKUP(Fact_Sales_Orders[[#This Row],[Product_ID]], Dim_Supply_Chain[Product_ID], Dim_Supply_Chain[Base_Shipping_Cost_USD], 2500)</f>
        <v>2109</v>
      </c>
      <c r="J883" s="2">
        <f>_xlfn.XLOOKUP(Fact_Sales_Orders[[#This Row],[Clean_Order_Date]], Dim_FX_Rates[Date], Dim_FX_Rates[Baseline_Rate], 1.05, -1)</f>
        <v>0.79720000000000002</v>
      </c>
      <c r="K883" s="2">
        <f>Fact_Sales_Orders[[#This Row],[Total_Base_COGS_EUR]] * Fact_Sales_Orders[[#This Row],[Order_FX_Rate]]</f>
        <v>1852452.0456000001</v>
      </c>
      <c r="L883" s="3">
        <f>Fact_Sales_Orders[[#This Row],[Base_Shipping_USD]] * Fact_Sales_Orders[[#This Row],[Quantity_Sold]]</f>
        <v>2026749</v>
      </c>
      <c r="M883" s="3">
        <f>Fact_Sales_Orders[[#This Row],[Base_Revenue_USD]] - Fact_Sales_Orders[[#This Row],[Total_COGS_USD]] - Fact_Sales_Orders[[#This Row],[Total_Freight_USD]]</f>
        <v>775840.20440000016</v>
      </c>
      <c r="N883" s="6">
        <f>IFERROR(Fact_Sales_Orders[[#This Row],[Net_Profit_USD]] / Fact_Sales_Orders[[#This Row],[Base_Revenue_USD]], 0)</f>
        <v>0.16666666582170461</v>
      </c>
    </row>
    <row r="884" spans="1:14" x14ac:dyDescent="0.3">
      <c r="A884" t="s">
        <v>922</v>
      </c>
      <c r="B884" s="1">
        <v>45914</v>
      </c>
      <c r="C884" s="4" t="s">
        <v>10</v>
      </c>
      <c r="D884" t="s">
        <v>27</v>
      </c>
      <c r="E884" s="3">
        <v>457</v>
      </c>
      <c r="F884" s="3">
        <v>2656404.87</v>
      </c>
      <c r="G884" s="3">
        <f>_xlfn.XLOOKUP(
D884,
Dim_Products_COGS[Product_ID],
Dim_Products_COGS[Base_COGS_EUR],
0
)</f>
        <v>3506</v>
      </c>
      <c r="H884" s="3">
        <f>Fact_Sales_Orders[[#This Row],[Unit_COGS_EUR]] * Fact_Sales_Orders[[#This Row],[Quantity_Sold]]</f>
        <v>1602242</v>
      </c>
      <c r="I884" s="3">
        <f>_xlfn.XLOOKUP(Fact_Sales_Orders[[#This Row],[Product_ID]], Dim_Supply_Chain[Product_ID], Dim_Supply_Chain[Base_Shipping_Cost_USD], 2500)</f>
        <v>2109</v>
      </c>
      <c r="J884" s="2">
        <f>_xlfn.XLOOKUP(Fact_Sales_Orders[[#This Row],[Clean_Order_Date]], Dim_FX_Rates[Date], Dim_FX_Rates[Baseline_Rate], 1.05, -1)</f>
        <v>0.73550000000000004</v>
      </c>
      <c r="K884" s="2">
        <f>Fact_Sales_Orders[[#This Row],[Total_Base_COGS_EUR]] * Fact_Sales_Orders[[#This Row],[Order_FX_Rate]]</f>
        <v>1178448.9910000002</v>
      </c>
      <c r="L884" s="3">
        <f>Fact_Sales_Orders[[#This Row],[Base_Shipping_USD]] * Fact_Sales_Orders[[#This Row],[Quantity_Sold]]</f>
        <v>963813</v>
      </c>
      <c r="M884" s="3">
        <f>Fact_Sales_Orders[[#This Row],[Base_Revenue_USD]] - Fact_Sales_Orders[[#This Row],[Total_COGS_USD]] - Fact_Sales_Orders[[#This Row],[Total_Freight_USD]]</f>
        <v>514142.87899999996</v>
      </c>
      <c r="N884" s="6">
        <f>IFERROR(Fact_Sales_Orders[[#This Row],[Net_Profit_USD]] / Fact_Sales_Orders[[#This Row],[Base_Revenue_USD]], 0)</f>
        <v>0.19354838744893579</v>
      </c>
    </row>
    <row r="885" spans="1:14" x14ac:dyDescent="0.3">
      <c r="A885" t="s">
        <v>923</v>
      </c>
      <c r="B885" s="1">
        <v>46023</v>
      </c>
      <c r="C885" s="4" t="s">
        <v>10</v>
      </c>
      <c r="D885" t="s">
        <v>45</v>
      </c>
      <c r="E885" s="3">
        <v>167</v>
      </c>
      <c r="F885" s="3">
        <v>2299709.73</v>
      </c>
      <c r="G885" s="3">
        <f>_xlfn.XLOOKUP(
D885,
Dim_Products_COGS[Product_ID],
Dim_Products_COGS[Base_COGS_EUR],
0
)</f>
        <v>4853</v>
      </c>
      <c r="H885" s="3">
        <f>Fact_Sales_Orders[[#This Row],[Unit_COGS_EUR]] * Fact_Sales_Orders[[#This Row],[Quantity_Sold]]</f>
        <v>810451</v>
      </c>
      <c r="I885" s="3">
        <f>_xlfn.XLOOKUP(Fact_Sales_Orders[[#This Row],[Product_ID]], Dim_Supply_Chain[Product_ID], Dim_Supply_Chain[Base_Shipping_Cost_USD], 2500)</f>
        <v>1974</v>
      </c>
      <c r="J885" s="2">
        <f>_xlfn.XLOOKUP(Fact_Sales_Orders[[#This Row],[Clean_Order_Date]], Dim_FX_Rates[Date], Dim_FX_Rates[Baseline_Rate], 1.05, -1)</f>
        <v>1.4079999999999999</v>
      </c>
      <c r="K885" s="2">
        <f>Fact_Sales_Orders[[#This Row],[Total_Base_COGS_EUR]] * Fact_Sales_Orders[[#This Row],[Order_FX_Rate]]</f>
        <v>1141115.0079999999</v>
      </c>
      <c r="L885" s="3">
        <f>Fact_Sales_Orders[[#This Row],[Base_Shipping_USD]] * Fact_Sales_Orders[[#This Row],[Quantity_Sold]]</f>
        <v>329658</v>
      </c>
      <c r="M885" s="3">
        <f>Fact_Sales_Orders[[#This Row],[Base_Revenue_USD]] - Fact_Sales_Orders[[#This Row],[Total_COGS_USD]] - Fact_Sales_Orders[[#This Row],[Total_Freight_USD]]</f>
        <v>828936.72200000007</v>
      </c>
      <c r="N885" s="6">
        <f>IFERROR(Fact_Sales_Orders[[#This Row],[Net_Profit_USD]] / Fact_Sales_Orders[[#This Row],[Base_Revenue_USD]], 0)</f>
        <v>0.36045276114042446</v>
      </c>
    </row>
    <row r="886" spans="1:14" x14ac:dyDescent="0.3">
      <c r="A886" t="s">
        <v>924</v>
      </c>
      <c r="B886" s="1">
        <v>45743</v>
      </c>
      <c r="C886" s="4" t="s">
        <v>10</v>
      </c>
      <c r="D886" t="s">
        <v>35</v>
      </c>
      <c r="E886" s="3">
        <v>670</v>
      </c>
      <c r="F886" s="3">
        <v>4107539.82</v>
      </c>
      <c r="G886" s="3">
        <f>_xlfn.XLOOKUP(
D886,
Dim_Products_COGS[Product_ID],
Dim_Products_COGS[Base_COGS_EUR],
0
)</f>
        <v>1530</v>
      </c>
      <c r="H886" s="3">
        <f>Fact_Sales_Orders[[#This Row],[Unit_COGS_EUR]] * Fact_Sales_Orders[[#This Row],[Quantity_Sold]]</f>
        <v>1025100</v>
      </c>
      <c r="I886" s="3">
        <f>_xlfn.XLOOKUP(Fact_Sales_Orders[[#This Row],[Product_ID]], Dim_Supply_Chain[Product_ID], Dim_Supply_Chain[Base_Shipping_Cost_USD], 2500)</f>
        <v>2109</v>
      </c>
      <c r="J886" s="2">
        <f>_xlfn.XLOOKUP(Fact_Sales_Orders[[#This Row],[Clean_Order_Date]], Dim_FX_Rates[Date], Dim_FX_Rates[Baseline_Rate], 1.05, -1)</f>
        <v>1.2404999999999999</v>
      </c>
      <c r="K886" s="2">
        <f>Fact_Sales_Orders[[#This Row],[Total_Base_COGS_EUR]] * Fact_Sales_Orders[[#This Row],[Order_FX_Rate]]</f>
        <v>1271636.55</v>
      </c>
      <c r="L886" s="3">
        <f>Fact_Sales_Orders[[#This Row],[Base_Shipping_USD]] * Fact_Sales_Orders[[#This Row],[Quantity_Sold]]</f>
        <v>1413030</v>
      </c>
      <c r="M886" s="3">
        <f>Fact_Sales_Orders[[#This Row],[Base_Revenue_USD]] - Fact_Sales_Orders[[#This Row],[Total_COGS_USD]] - Fact_Sales_Orders[[#This Row],[Total_Freight_USD]]</f>
        <v>1422873.2699999996</v>
      </c>
      <c r="N886" s="6">
        <f>IFERROR(Fact_Sales_Orders[[#This Row],[Net_Profit_USD]] / Fact_Sales_Orders[[#This Row],[Base_Revenue_USD]], 0)</f>
        <v>0.34640522851948874</v>
      </c>
    </row>
    <row r="887" spans="1:14" x14ac:dyDescent="0.3">
      <c r="A887" t="s">
        <v>925</v>
      </c>
      <c r="B887" s="1">
        <v>45870</v>
      </c>
      <c r="C887" s="4" t="s">
        <v>10</v>
      </c>
      <c r="D887" t="s">
        <v>76</v>
      </c>
      <c r="E887" s="3">
        <v>973</v>
      </c>
      <c r="F887" s="3">
        <v>4164269.75</v>
      </c>
      <c r="G887" s="3">
        <f>_xlfn.XLOOKUP(
D887,
Dim_Products_COGS[Product_ID],
Dim_Products_COGS[Base_COGS_EUR],
0
)</f>
        <v>1289</v>
      </c>
      <c r="H887" s="3">
        <f>Fact_Sales_Orders[[#This Row],[Unit_COGS_EUR]] * Fact_Sales_Orders[[#This Row],[Quantity_Sold]]</f>
        <v>1254197</v>
      </c>
      <c r="I887" s="3">
        <f>_xlfn.XLOOKUP(Fact_Sales_Orders[[#This Row],[Product_ID]], Dim_Supply_Chain[Product_ID], Dim_Supply_Chain[Base_Shipping_Cost_USD], 2500)</f>
        <v>2109</v>
      </c>
      <c r="J887" s="2">
        <f>_xlfn.XLOOKUP(Fact_Sales_Orders[[#This Row],[Clean_Order_Date]], Dim_FX_Rates[Date], Dim_FX_Rates[Baseline_Rate], 1.05, -1)</f>
        <v>0.91790000000000005</v>
      </c>
      <c r="K887" s="2">
        <f>Fact_Sales_Orders[[#This Row],[Total_Base_COGS_EUR]] * Fact_Sales_Orders[[#This Row],[Order_FX_Rate]]</f>
        <v>1151227.4263000002</v>
      </c>
      <c r="L887" s="3">
        <f>Fact_Sales_Orders[[#This Row],[Base_Shipping_USD]] * Fact_Sales_Orders[[#This Row],[Quantity_Sold]]</f>
        <v>2052057</v>
      </c>
      <c r="M887" s="3">
        <f>Fact_Sales_Orders[[#This Row],[Base_Revenue_USD]] - Fact_Sales_Orders[[#This Row],[Total_COGS_USD]] - Fact_Sales_Orders[[#This Row],[Total_Freight_USD]]</f>
        <v>960985.3236999996</v>
      </c>
      <c r="N887" s="6">
        <f>IFERROR(Fact_Sales_Orders[[#This Row],[Net_Profit_USD]] / Fact_Sales_Orders[[#This Row],[Base_Revenue_USD]], 0)</f>
        <v>0.23076922999524696</v>
      </c>
    </row>
    <row r="888" spans="1:14" x14ac:dyDescent="0.3">
      <c r="A888" t="s">
        <v>926</v>
      </c>
      <c r="B888" s="1">
        <v>45811</v>
      </c>
      <c r="C888" s="4" t="s">
        <v>10</v>
      </c>
      <c r="D888" t="s">
        <v>109</v>
      </c>
      <c r="E888" s="3">
        <v>879</v>
      </c>
      <c r="F888" s="3">
        <v>7895164.0999999996</v>
      </c>
      <c r="G888" s="3">
        <f>_xlfn.XLOOKUP(
D888,
Dim_Products_COGS[Product_ID],
Dim_Products_COGS[Base_COGS_EUR],
0
)</f>
        <v>3051</v>
      </c>
      <c r="H888" s="3">
        <f>Fact_Sales_Orders[[#This Row],[Unit_COGS_EUR]] * Fact_Sales_Orders[[#This Row],[Quantity_Sold]]</f>
        <v>2681829</v>
      </c>
      <c r="I888" s="3">
        <f>_xlfn.XLOOKUP(Fact_Sales_Orders[[#This Row],[Product_ID]], Dim_Supply_Chain[Product_ID], Dim_Supply_Chain[Base_Shipping_Cost_USD], 2500)</f>
        <v>4042</v>
      </c>
      <c r="J888" s="2">
        <f>_xlfn.XLOOKUP(Fact_Sales_Orders[[#This Row],[Clean_Order_Date]], Dim_FX_Rates[Date], Dim_FX_Rates[Baseline_Rate], 1.05, -1)</f>
        <v>1.2329000000000001</v>
      </c>
      <c r="K888" s="2">
        <f>Fact_Sales_Orders[[#This Row],[Total_Base_COGS_EUR]] * Fact_Sales_Orders[[#This Row],[Order_FX_Rate]]</f>
        <v>3306426.9741000002</v>
      </c>
      <c r="L888" s="3">
        <f>Fact_Sales_Orders[[#This Row],[Base_Shipping_USD]] * Fact_Sales_Orders[[#This Row],[Quantity_Sold]]</f>
        <v>3552918</v>
      </c>
      <c r="M888" s="3">
        <f>Fact_Sales_Orders[[#This Row],[Base_Revenue_USD]] - Fact_Sales_Orders[[#This Row],[Total_COGS_USD]] - Fact_Sales_Orders[[#This Row],[Total_Freight_USD]]</f>
        <v>1035819.1258999994</v>
      </c>
      <c r="N888" s="6">
        <f>IFERROR(Fact_Sales_Orders[[#This Row],[Net_Profit_USD]] / Fact_Sales_Orders[[#This Row],[Base_Revenue_USD]], 0)</f>
        <v>0.13119665567179276</v>
      </c>
    </row>
    <row r="889" spans="1:14" x14ac:dyDescent="0.3">
      <c r="A889" t="s">
        <v>927</v>
      </c>
      <c r="B889" s="1">
        <v>45800</v>
      </c>
      <c r="C889" s="4" t="s">
        <v>10</v>
      </c>
      <c r="D889" t="s">
        <v>92</v>
      </c>
      <c r="E889" s="3">
        <v>902</v>
      </c>
      <c r="F889" s="3">
        <v>7664941.4299999997</v>
      </c>
      <c r="G889" s="3">
        <f>_xlfn.XLOOKUP(
D889,
Dim_Products_COGS[Product_ID],
Dim_Products_COGS[Base_COGS_EUR],
0
)</f>
        <v>3211</v>
      </c>
      <c r="H889" s="3">
        <f>Fact_Sales_Orders[[#This Row],[Unit_COGS_EUR]] * Fact_Sales_Orders[[#This Row],[Quantity_Sold]]</f>
        <v>2896322</v>
      </c>
      <c r="I889" s="3">
        <f>_xlfn.XLOOKUP(Fact_Sales_Orders[[#This Row],[Product_ID]], Dim_Supply_Chain[Product_ID], Dim_Supply_Chain[Base_Shipping_Cost_USD], 2500)</f>
        <v>2109</v>
      </c>
      <c r="J889" s="2">
        <f>_xlfn.XLOOKUP(Fact_Sales_Orders[[#This Row],[Clean_Order_Date]], Dim_FX_Rates[Date], Dim_FX_Rates[Baseline_Rate], 1.05, -1)</f>
        <v>0.9768</v>
      </c>
      <c r="K889" s="2">
        <f>Fact_Sales_Orders[[#This Row],[Total_Base_COGS_EUR]] * Fact_Sales_Orders[[#This Row],[Order_FX_Rate]]</f>
        <v>2829127.3295999998</v>
      </c>
      <c r="L889" s="3">
        <f>Fact_Sales_Orders[[#This Row],[Base_Shipping_USD]] * Fact_Sales_Orders[[#This Row],[Quantity_Sold]]</f>
        <v>1902318</v>
      </c>
      <c r="M889" s="3">
        <f>Fact_Sales_Orders[[#This Row],[Base_Revenue_USD]] - Fact_Sales_Orders[[#This Row],[Total_COGS_USD]] - Fact_Sales_Orders[[#This Row],[Total_Freight_USD]]</f>
        <v>2933496.1003999999</v>
      </c>
      <c r="N889" s="6">
        <f>IFERROR(Fact_Sales_Orders[[#This Row],[Net_Profit_USD]] / Fact_Sales_Orders[[#This Row],[Base_Revenue_USD]], 0)</f>
        <v>0.38271604906444795</v>
      </c>
    </row>
    <row r="890" spans="1:14" x14ac:dyDescent="0.3">
      <c r="A890" t="s">
        <v>928</v>
      </c>
      <c r="B890" s="1">
        <v>46128</v>
      </c>
      <c r="C890" s="4" t="s">
        <v>10</v>
      </c>
      <c r="D890" t="s">
        <v>86</v>
      </c>
      <c r="E890" s="3">
        <v>147</v>
      </c>
      <c r="F890" s="3">
        <v>1708070.21</v>
      </c>
      <c r="G890" s="3">
        <f>_xlfn.XLOOKUP(
D890,
Dim_Products_COGS[Product_ID],
Dim_Products_COGS[Base_COGS_EUR],
0
)</f>
        <v>4978</v>
      </c>
      <c r="H890" s="3">
        <f>Fact_Sales_Orders[[#This Row],[Unit_COGS_EUR]] * Fact_Sales_Orders[[#This Row],[Quantity_Sold]]</f>
        <v>731766</v>
      </c>
      <c r="I890" s="3">
        <f>_xlfn.XLOOKUP(Fact_Sales_Orders[[#This Row],[Product_ID]], Dim_Supply_Chain[Product_ID], Dim_Supply_Chain[Base_Shipping_Cost_USD], 2500)</f>
        <v>2640</v>
      </c>
      <c r="J890" s="2">
        <f>_xlfn.XLOOKUP(Fact_Sales_Orders[[#This Row],[Clean_Order_Date]], Dim_FX_Rates[Date], Dim_FX_Rates[Baseline_Rate], 1.05, -1)</f>
        <v>0.87309999999999999</v>
      </c>
      <c r="K890" s="2">
        <f>Fact_Sales_Orders[[#This Row],[Total_Base_COGS_EUR]] * Fact_Sales_Orders[[#This Row],[Order_FX_Rate]]</f>
        <v>638904.8946</v>
      </c>
      <c r="L890" s="3">
        <f>Fact_Sales_Orders[[#This Row],[Base_Shipping_USD]] * Fact_Sales_Orders[[#This Row],[Quantity_Sold]]</f>
        <v>388080</v>
      </c>
      <c r="M890" s="3">
        <f>Fact_Sales_Orders[[#This Row],[Base_Revenue_USD]] - Fact_Sales_Orders[[#This Row],[Total_COGS_USD]] - Fact_Sales_Orders[[#This Row],[Total_Freight_USD]]</f>
        <v>681085.31539999996</v>
      </c>
      <c r="N890" s="6">
        <f>IFERROR(Fact_Sales_Orders[[#This Row],[Net_Profit_USD]] / Fact_Sales_Orders[[#This Row],[Base_Revenue_USD]], 0)</f>
        <v>0.39874550320738861</v>
      </c>
    </row>
    <row r="891" spans="1:14" x14ac:dyDescent="0.3">
      <c r="A891" t="s">
        <v>929</v>
      </c>
      <c r="B891" s="1">
        <v>45878</v>
      </c>
      <c r="C891" s="4" t="s">
        <v>10</v>
      </c>
      <c r="D891" t="s">
        <v>35</v>
      </c>
      <c r="E891" s="3">
        <v>41</v>
      </c>
      <c r="F891" s="3">
        <v>311539.93</v>
      </c>
      <c r="G891" s="3">
        <f>_xlfn.XLOOKUP(
D891,
Dim_Products_COGS[Product_ID],
Dim_Products_COGS[Base_COGS_EUR],
0
)</f>
        <v>1530</v>
      </c>
      <c r="H891" s="3">
        <f>Fact_Sales_Orders[[#This Row],[Unit_COGS_EUR]] * Fact_Sales_Orders[[#This Row],[Quantity_Sold]]</f>
        <v>62730</v>
      </c>
      <c r="I891" s="3">
        <f>_xlfn.XLOOKUP(Fact_Sales_Orders[[#This Row],[Product_ID]], Dim_Supply_Chain[Product_ID], Dim_Supply_Chain[Base_Shipping_Cost_USD], 2500)</f>
        <v>2109</v>
      </c>
      <c r="J891" s="2">
        <f>_xlfn.XLOOKUP(Fact_Sales_Orders[[#This Row],[Clean_Order_Date]], Dim_FX_Rates[Date], Dim_FX_Rates[Baseline_Rate], 1.05, -1)</f>
        <v>1.4758</v>
      </c>
      <c r="K891" s="2">
        <f>Fact_Sales_Orders[[#This Row],[Total_Base_COGS_EUR]] * Fact_Sales_Orders[[#This Row],[Order_FX_Rate]]</f>
        <v>92576.933999999994</v>
      </c>
      <c r="L891" s="3">
        <f>Fact_Sales_Orders[[#This Row],[Base_Shipping_USD]] * Fact_Sales_Orders[[#This Row],[Quantity_Sold]]</f>
        <v>86469</v>
      </c>
      <c r="M891" s="3">
        <f>Fact_Sales_Orders[[#This Row],[Base_Revenue_USD]] - Fact_Sales_Orders[[#This Row],[Total_COGS_USD]] - Fact_Sales_Orders[[#This Row],[Total_Freight_USD]]</f>
        <v>132493.99599999998</v>
      </c>
      <c r="N891" s="6">
        <f>IFERROR(Fact_Sales_Orders[[#This Row],[Net_Profit_USD]] / Fact_Sales_Orders[[#This Row],[Base_Revenue_USD]], 0)</f>
        <v>0.42528736525041905</v>
      </c>
    </row>
    <row r="892" spans="1:14" x14ac:dyDescent="0.3">
      <c r="A892" t="s">
        <v>930</v>
      </c>
      <c r="B892" s="1">
        <v>45947</v>
      </c>
      <c r="C892" s="4" t="s">
        <v>10</v>
      </c>
      <c r="D892" t="s">
        <v>35</v>
      </c>
      <c r="E892" s="3">
        <v>126</v>
      </c>
      <c r="F892" s="3">
        <v>683820.25</v>
      </c>
      <c r="G892" s="3">
        <f>_xlfn.XLOOKUP(
D892,
Dim_Products_COGS[Product_ID],
Dim_Products_COGS[Base_COGS_EUR],
0
)</f>
        <v>1530</v>
      </c>
      <c r="H892" s="3">
        <f>Fact_Sales_Orders[[#This Row],[Unit_COGS_EUR]] * Fact_Sales_Orders[[#This Row],[Quantity_Sold]]</f>
        <v>192780</v>
      </c>
      <c r="I892" s="3">
        <f>_xlfn.XLOOKUP(Fact_Sales_Orders[[#This Row],[Product_ID]], Dim_Supply_Chain[Product_ID], Dim_Supply_Chain[Base_Shipping_Cost_USD], 2500)</f>
        <v>2109</v>
      </c>
      <c r="J892" s="2">
        <f>_xlfn.XLOOKUP(Fact_Sales_Orders[[#This Row],[Clean_Order_Date]], Dim_FX_Rates[Date], Dim_FX_Rates[Baseline_Rate], 1.05, -1)</f>
        <v>1.3713</v>
      </c>
      <c r="K892" s="2">
        <f>Fact_Sales_Orders[[#This Row],[Total_Base_COGS_EUR]] * Fact_Sales_Orders[[#This Row],[Order_FX_Rate]]</f>
        <v>264359.21399999998</v>
      </c>
      <c r="L892" s="3">
        <f>Fact_Sales_Orders[[#This Row],[Base_Shipping_USD]] * Fact_Sales_Orders[[#This Row],[Quantity_Sold]]</f>
        <v>265734</v>
      </c>
      <c r="M892" s="3">
        <f>Fact_Sales_Orders[[#This Row],[Base_Revenue_USD]] - Fact_Sales_Orders[[#This Row],[Total_COGS_USD]] - Fact_Sales_Orders[[#This Row],[Total_Freight_USD]]</f>
        <v>153727.03600000002</v>
      </c>
      <c r="N892" s="6">
        <f>IFERROR(Fact_Sales_Orders[[#This Row],[Net_Profit_USD]] / Fact_Sales_Orders[[#This Row],[Base_Revenue_USD]], 0)</f>
        <v>0.22480620601685899</v>
      </c>
    </row>
    <row r="893" spans="1:14" x14ac:dyDescent="0.3">
      <c r="A893" t="s">
        <v>931</v>
      </c>
      <c r="B893" s="1">
        <v>46079</v>
      </c>
      <c r="C893" s="4" t="s">
        <v>10</v>
      </c>
      <c r="D893" t="s">
        <v>69</v>
      </c>
      <c r="E893" s="3">
        <v>746</v>
      </c>
      <c r="F893" s="3">
        <v>7109921.4000000004</v>
      </c>
      <c r="G893" s="3">
        <f>_xlfn.XLOOKUP(
D893,
Dim_Products_COGS[Product_ID],
Dim_Products_COGS[Base_COGS_EUR],
0
)</f>
        <v>3901</v>
      </c>
      <c r="H893" s="3">
        <f>Fact_Sales_Orders[[#This Row],[Unit_COGS_EUR]] * Fact_Sales_Orders[[#This Row],[Quantity_Sold]]</f>
        <v>2910146</v>
      </c>
      <c r="I893" s="3">
        <f>_xlfn.XLOOKUP(Fact_Sales_Orders[[#This Row],[Product_ID]], Dim_Supply_Chain[Product_ID], Dim_Supply_Chain[Base_Shipping_Cost_USD], 2500)</f>
        <v>2109</v>
      </c>
      <c r="J893" s="2">
        <f>_xlfn.XLOOKUP(Fact_Sales_Orders[[#This Row],[Clean_Order_Date]], Dim_FX_Rates[Date], Dim_FX_Rates[Baseline_Rate], 1.05, -1)</f>
        <v>1.1443000000000001</v>
      </c>
      <c r="K893" s="2">
        <f>Fact_Sales_Orders[[#This Row],[Total_Base_COGS_EUR]] * Fact_Sales_Orders[[#This Row],[Order_FX_Rate]]</f>
        <v>3330080.0678000003</v>
      </c>
      <c r="L893" s="3">
        <f>Fact_Sales_Orders[[#This Row],[Base_Shipping_USD]] * Fact_Sales_Orders[[#This Row],[Quantity_Sold]]</f>
        <v>1573314</v>
      </c>
      <c r="M893" s="3">
        <f>Fact_Sales_Orders[[#This Row],[Base_Revenue_USD]] - Fact_Sales_Orders[[#This Row],[Total_COGS_USD]] - Fact_Sales_Orders[[#This Row],[Total_Freight_USD]]</f>
        <v>2206527.3322000001</v>
      </c>
      <c r="N893" s="6">
        <f>IFERROR(Fact_Sales_Orders[[#This Row],[Net_Profit_USD]] / Fact_Sales_Orders[[#This Row],[Base_Revenue_USD]], 0)</f>
        <v>0.31034482775013517</v>
      </c>
    </row>
    <row r="894" spans="1:14" x14ac:dyDescent="0.3">
      <c r="A894" t="s">
        <v>932</v>
      </c>
      <c r="B894" s="1">
        <v>45792</v>
      </c>
      <c r="C894" s="4" t="s">
        <v>10</v>
      </c>
      <c r="D894" t="s">
        <v>51</v>
      </c>
      <c r="E894" s="3">
        <v>896</v>
      </c>
      <c r="F894" s="3">
        <v>7423173.0999999996</v>
      </c>
      <c r="G894" s="3">
        <f>_xlfn.XLOOKUP(
D894,
Dim_Products_COGS[Product_ID],
Dim_Products_COGS[Base_COGS_EUR],
0
)</f>
        <v>4717</v>
      </c>
      <c r="H894" s="3">
        <f>Fact_Sales_Orders[[#This Row],[Unit_COGS_EUR]] * Fact_Sales_Orders[[#This Row],[Quantity_Sold]]</f>
        <v>4226432</v>
      </c>
      <c r="I894" s="3">
        <f>_xlfn.XLOOKUP(Fact_Sales_Orders[[#This Row],[Product_ID]], Dim_Supply_Chain[Product_ID], Dim_Supply_Chain[Base_Shipping_Cost_USD], 2500)</f>
        <v>1088</v>
      </c>
      <c r="J894" s="2">
        <f>_xlfn.XLOOKUP(Fact_Sales_Orders[[#This Row],[Clean_Order_Date]], Dim_FX_Rates[Date], Dim_FX_Rates[Baseline_Rate], 1.05, -1)</f>
        <v>0.67159999999999997</v>
      </c>
      <c r="K894" s="2">
        <f>Fact_Sales_Orders[[#This Row],[Total_Base_COGS_EUR]] * Fact_Sales_Orders[[#This Row],[Order_FX_Rate]]</f>
        <v>2838471.7311999998</v>
      </c>
      <c r="L894" s="3">
        <f>Fact_Sales_Orders[[#This Row],[Base_Shipping_USD]] * Fact_Sales_Orders[[#This Row],[Quantity_Sold]]</f>
        <v>974848</v>
      </c>
      <c r="M894" s="3">
        <f>Fact_Sales_Orders[[#This Row],[Base_Revenue_USD]] - Fact_Sales_Orders[[#This Row],[Total_COGS_USD]] - Fact_Sales_Orders[[#This Row],[Total_Freight_USD]]</f>
        <v>3609853.3687999994</v>
      </c>
      <c r="N894" s="6">
        <f>IFERROR(Fact_Sales_Orders[[#This Row],[Net_Profit_USD]] / Fact_Sales_Orders[[#This Row],[Base_Revenue_USD]], 0)</f>
        <v>0.48629518942512595</v>
      </c>
    </row>
    <row r="895" spans="1:14" x14ac:dyDescent="0.3">
      <c r="A895" t="s">
        <v>933</v>
      </c>
      <c r="B895" s="1">
        <v>45907</v>
      </c>
      <c r="C895" s="4" t="s">
        <v>10</v>
      </c>
      <c r="D895" t="s">
        <v>88</v>
      </c>
      <c r="E895" s="3">
        <v>802</v>
      </c>
      <c r="F895" s="3">
        <v>6102631.4000000004</v>
      </c>
      <c r="G895" s="3">
        <f>_xlfn.XLOOKUP(
D895,
Dim_Products_COGS[Product_ID],
Dim_Products_COGS[Base_COGS_EUR],
0
)</f>
        <v>3776</v>
      </c>
      <c r="H895" s="3">
        <f>Fact_Sales_Orders[[#This Row],[Unit_COGS_EUR]] * Fact_Sales_Orders[[#This Row],[Quantity_Sold]]</f>
        <v>3028352</v>
      </c>
      <c r="I895" s="3">
        <f>_xlfn.XLOOKUP(Fact_Sales_Orders[[#This Row],[Product_ID]], Dim_Supply_Chain[Product_ID], Dim_Supply_Chain[Base_Shipping_Cost_USD], 2500)</f>
        <v>2221</v>
      </c>
      <c r="J895" s="2">
        <f>_xlfn.XLOOKUP(Fact_Sales_Orders[[#This Row],[Clean_Order_Date]], Dim_FX_Rates[Date], Dim_FX_Rates[Baseline_Rate], 1.05, -1)</f>
        <v>0.99160000000000004</v>
      </c>
      <c r="K895" s="2">
        <f>Fact_Sales_Orders[[#This Row],[Total_Base_COGS_EUR]] * Fact_Sales_Orders[[#This Row],[Order_FX_Rate]]</f>
        <v>3002913.8432</v>
      </c>
      <c r="L895" s="3">
        <f>Fact_Sales_Orders[[#This Row],[Base_Shipping_USD]] * Fact_Sales_Orders[[#This Row],[Quantity_Sold]]</f>
        <v>1781242</v>
      </c>
      <c r="M895" s="3">
        <f>Fact_Sales_Orders[[#This Row],[Base_Revenue_USD]] - Fact_Sales_Orders[[#This Row],[Total_COGS_USD]] - Fact_Sales_Orders[[#This Row],[Total_Freight_USD]]</f>
        <v>1318475.5568000004</v>
      </c>
      <c r="N895" s="6">
        <f>IFERROR(Fact_Sales_Orders[[#This Row],[Net_Profit_USD]] / Fact_Sales_Orders[[#This Row],[Base_Revenue_USD]], 0)</f>
        <v>0.21605033474576235</v>
      </c>
    </row>
    <row r="896" spans="1:14" x14ac:dyDescent="0.3">
      <c r="A896" t="s">
        <v>934</v>
      </c>
      <c r="B896" s="1">
        <v>46115</v>
      </c>
      <c r="C896" s="4" t="s">
        <v>10</v>
      </c>
      <c r="D896" t="s">
        <v>27</v>
      </c>
      <c r="E896" s="3">
        <v>651</v>
      </c>
      <c r="F896" s="3">
        <v>6085128.8899999997</v>
      </c>
      <c r="G896" s="3">
        <f>_xlfn.XLOOKUP(
D896,
Dim_Products_COGS[Product_ID],
Dim_Products_COGS[Base_COGS_EUR],
0
)</f>
        <v>3506</v>
      </c>
      <c r="H896" s="3">
        <f>Fact_Sales_Orders[[#This Row],[Unit_COGS_EUR]] * Fact_Sales_Orders[[#This Row],[Quantity_Sold]]</f>
        <v>2282406</v>
      </c>
      <c r="I896" s="3">
        <f>_xlfn.XLOOKUP(Fact_Sales_Orders[[#This Row],[Product_ID]], Dim_Supply_Chain[Product_ID], Dim_Supply_Chain[Base_Shipping_Cost_USD], 2500)</f>
        <v>2109</v>
      </c>
      <c r="J896" s="2">
        <f>_xlfn.XLOOKUP(Fact_Sales_Orders[[#This Row],[Clean_Order_Date]], Dim_FX_Rates[Date], Dim_FX_Rates[Baseline_Rate], 1.05, -1)</f>
        <v>1.1074999999999999</v>
      </c>
      <c r="K896" s="2">
        <f>Fact_Sales_Orders[[#This Row],[Total_Base_COGS_EUR]] * Fact_Sales_Orders[[#This Row],[Order_FX_Rate]]</f>
        <v>2527764.645</v>
      </c>
      <c r="L896" s="3">
        <f>Fact_Sales_Orders[[#This Row],[Base_Shipping_USD]] * Fact_Sales_Orders[[#This Row],[Quantity_Sold]]</f>
        <v>1372959</v>
      </c>
      <c r="M896" s="3">
        <f>Fact_Sales_Orders[[#This Row],[Base_Revenue_USD]] - Fact_Sales_Orders[[#This Row],[Total_COGS_USD]] - Fact_Sales_Orders[[#This Row],[Total_Freight_USD]]</f>
        <v>2184405.2449999996</v>
      </c>
      <c r="N896" s="6">
        <f>IFERROR(Fact_Sales_Orders[[#This Row],[Net_Profit_USD]] / Fact_Sales_Orders[[#This Row],[Base_Revenue_USD]], 0)</f>
        <v>0.35897435937466227</v>
      </c>
    </row>
    <row r="897" spans="1:14" x14ac:dyDescent="0.3">
      <c r="A897" t="s">
        <v>935</v>
      </c>
      <c r="B897" s="1">
        <v>45877</v>
      </c>
      <c r="C897" s="4" t="s">
        <v>10</v>
      </c>
      <c r="D897" t="s">
        <v>109</v>
      </c>
      <c r="E897" s="3">
        <v>228</v>
      </c>
      <c r="F897" s="3">
        <v>2523597.75</v>
      </c>
      <c r="G897" s="3">
        <f>_xlfn.XLOOKUP(
D897,
Dim_Products_COGS[Product_ID],
Dim_Products_COGS[Base_COGS_EUR],
0
)</f>
        <v>3051</v>
      </c>
      <c r="H897" s="3">
        <f>Fact_Sales_Orders[[#This Row],[Unit_COGS_EUR]] * Fact_Sales_Orders[[#This Row],[Quantity_Sold]]</f>
        <v>695628</v>
      </c>
      <c r="I897" s="3">
        <f>_xlfn.XLOOKUP(Fact_Sales_Orders[[#This Row],[Product_ID]], Dim_Supply_Chain[Product_ID], Dim_Supply_Chain[Base_Shipping_Cost_USD], 2500)</f>
        <v>4042</v>
      </c>
      <c r="J897" s="2">
        <f>_xlfn.XLOOKUP(Fact_Sales_Orders[[#This Row],[Clean_Order_Date]], Dim_FX_Rates[Date], Dim_FX_Rates[Baseline_Rate], 1.05, -1)</f>
        <v>1.37</v>
      </c>
      <c r="K897" s="2">
        <f>Fact_Sales_Orders[[#This Row],[Total_Base_COGS_EUR]] * Fact_Sales_Orders[[#This Row],[Order_FX_Rate]]</f>
        <v>953010.3600000001</v>
      </c>
      <c r="L897" s="3">
        <f>Fact_Sales_Orders[[#This Row],[Base_Shipping_USD]] * Fact_Sales_Orders[[#This Row],[Quantity_Sold]]</f>
        <v>921576</v>
      </c>
      <c r="M897" s="3">
        <f>Fact_Sales_Orders[[#This Row],[Base_Revenue_USD]] - Fact_Sales_Orders[[#This Row],[Total_COGS_USD]] - Fact_Sales_Orders[[#This Row],[Total_Freight_USD]]</f>
        <v>649011.3899999999</v>
      </c>
      <c r="N897" s="6">
        <f>IFERROR(Fact_Sales_Orders[[#This Row],[Net_Profit_USD]] / Fact_Sales_Orders[[#This Row],[Base_Revenue_USD]], 0)</f>
        <v>0.25717703623725291</v>
      </c>
    </row>
    <row r="898" spans="1:14" x14ac:dyDescent="0.3">
      <c r="A898" t="s">
        <v>936</v>
      </c>
      <c r="B898" s="1">
        <v>45911</v>
      </c>
      <c r="C898" s="4" t="s">
        <v>10</v>
      </c>
      <c r="D898" t="s">
        <v>19</v>
      </c>
      <c r="E898" s="3">
        <v>521</v>
      </c>
      <c r="F898" s="3">
        <v>1734908.39</v>
      </c>
      <c r="G898" s="3">
        <f>_xlfn.XLOOKUP(
D898,
Dim_Products_COGS[Product_ID],
Dim_Products_COGS[Base_COGS_EUR],
0
)</f>
        <v>374</v>
      </c>
      <c r="H898" s="3">
        <f>Fact_Sales_Orders[[#This Row],[Unit_COGS_EUR]] * Fact_Sales_Orders[[#This Row],[Quantity_Sold]]</f>
        <v>194854</v>
      </c>
      <c r="I898" s="3">
        <f>_xlfn.XLOOKUP(Fact_Sales_Orders[[#This Row],[Product_ID]], Dim_Supply_Chain[Product_ID], Dim_Supply_Chain[Base_Shipping_Cost_USD], 2500)</f>
        <v>1165</v>
      </c>
      <c r="J898" s="2">
        <f>_xlfn.XLOOKUP(Fact_Sales_Orders[[#This Row],[Clean_Order_Date]], Dim_FX_Rates[Date], Dim_FX_Rates[Baseline_Rate], 1.05, -1)</f>
        <v>0.72070000000000001</v>
      </c>
      <c r="K898" s="2">
        <f>Fact_Sales_Orders[[#This Row],[Total_Base_COGS_EUR]] * Fact_Sales_Orders[[#This Row],[Order_FX_Rate]]</f>
        <v>140431.27780000001</v>
      </c>
      <c r="L898" s="3">
        <f>Fact_Sales_Orders[[#This Row],[Base_Shipping_USD]] * Fact_Sales_Orders[[#This Row],[Quantity_Sold]]</f>
        <v>606965</v>
      </c>
      <c r="M898" s="3">
        <f>Fact_Sales_Orders[[#This Row],[Base_Revenue_USD]] - Fact_Sales_Orders[[#This Row],[Total_COGS_USD]] - Fact_Sales_Orders[[#This Row],[Total_Freight_USD]]</f>
        <v>987512.11219999986</v>
      </c>
      <c r="N898" s="6">
        <f>IFERROR(Fact_Sales_Orders[[#This Row],[Net_Profit_USD]] / Fact_Sales_Orders[[#This Row],[Base_Revenue_USD]], 0)</f>
        <v>0.56920130070960107</v>
      </c>
    </row>
    <row r="899" spans="1:14" x14ac:dyDescent="0.3">
      <c r="A899" t="s">
        <v>937</v>
      </c>
      <c r="B899" s="1">
        <v>45666</v>
      </c>
      <c r="C899" s="4" t="s">
        <v>10</v>
      </c>
      <c r="D899" t="s">
        <v>109</v>
      </c>
      <c r="E899" s="3">
        <v>278</v>
      </c>
      <c r="F899" s="3">
        <v>2610667.17</v>
      </c>
      <c r="G899" s="3">
        <f>_xlfn.XLOOKUP(
D899,
Dim_Products_COGS[Product_ID],
Dim_Products_COGS[Base_COGS_EUR],
0
)</f>
        <v>3051</v>
      </c>
      <c r="H899" s="3">
        <f>Fact_Sales_Orders[[#This Row],[Unit_COGS_EUR]] * Fact_Sales_Orders[[#This Row],[Quantity_Sold]]</f>
        <v>848178</v>
      </c>
      <c r="I899" s="3">
        <f>_xlfn.XLOOKUP(Fact_Sales_Orders[[#This Row],[Product_ID]], Dim_Supply_Chain[Product_ID], Dim_Supply_Chain[Base_Shipping_Cost_USD], 2500)</f>
        <v>4042</v>
      </c>
      <c r="J899" s="2">
        <f>_xlfn.XLOOKUP(Fact_Sales_Orders[[#This Row],[Clean_Order_Date]], Dim_FX_Rates[Date], Dim_FX_Rates[Baseline_Rate], 1.05, -1)</f>
        <v>1.0777000000000001</v>
      </c>
      <c r="K899" s="2">
        <f>Fact_Sales_Orders[[#This Row],[Total_Base_COGS_EUR]] * Fact_Sales_Orders[[#This Row],[Order_FX_Rate]]</f>
        <v>914081.43060000008</v>
      </c>
      <c r="L899" s="3">
        <f>Fact_Sales_Orders[[#This Row],[Base_Shipping_USD]] * Fact_Sales_Orders[[#This Row],[Quantity_Sold]]</f>
        <v>1123676</v>
      </c>
      <c r="M899" s="3">
        <f>Fact_Sales_Orders[[#This Row],[Base_Revenue_USD]] - Fact_Sales_Orders[[#This Row],[Total_COGS_USD]] - Fact_Sales_Orders[[#This Row],[Total_Freight_USD]]</f>
        <v>572909.73939999985</v>
      </c>
      <c r="N899" s="6">
        <f>IFERROR(Fact_Sales_Orders[[#This Row],[Net_Profit_USD]] / Fact_Sales_Orders[[#This Row],[Base_Revenue_USD]], 0)</f>
        <v>0.21944955143401135</v>
      </c>
    </row>
    <row r="900" spans="1:14" x14ac:dyDescent="0.3">
      <c r="A900" t="s">
        <v>938</v>
      </c>
      <c r="B900" s="1">
        <v>45792</v>
      </c>
      <c r="C900" s="4" t="s">
        <v>10</v>
      </c>
      <c r="D900" t="s">
        <v>102</v>
      </c>
      <c r="E900" s="3">
        <v>476</v>
      </c>
      <c r="F900" s="3">
        <v>3198373.4</v>
      </c>
      <c r="G900" s="3">
        <f>_xlfn.XLOOKUP(
D900,
Dim_Products_COGS[Product_ID],
Dim_Products_COGS[Base_COGS_EUR],
0
)</f>
        <v>2418</v>
      </c>
      <c r="H900" s="3">
        <f>Fact_Sales_Orders[[#This Row],[Unit_COGS_EUR]] * Fact_Sales_Orders[[#This Row],[Quantity_Sold]]</f>
        <v>1150968</v>
      </c>
      <c r="I900" s="3">
        <f>_xlfn.XLOOKUP(Fact_Sales_Orders[[#This Row],[Product_ID]], Dim_Supply_Chain[Product_ID], Dim_Supply_Chain[Base_Shipping_Cost_USD], 2500)</f>
        <v>2109</v>
      </c>
      <c r="J900" s="2">
        <f>_xlfn.XLOOKUP(Fact_Sales_Orders[[#This Row],[Clean_Order_Date]], Dim_FX_Rates[Date], Dim_FX_Rates[Baseline_Rate], 1.05, -1)</f>
        <v>0.67159999999999997</v>
      </c>
      <c r="K900" s="2">
        <f>Fact_Sales_Orders[[#This Row],[Total_Base_COGS_EUR]] * Fact_Sales_Orders[[#This Row],[Order_FX_Rate]]</f>
        <v>772990.10879999993</v>
      </c>
      <c r="L900" s="3">
        <f>Fact_Sales_Orders[[#This Row],[Base_Shipping_USD]] * Fact_Sales_Orders[[#This Row],[Quantity_Sold]]</f>
        <v>1003884</v>
      </c>
      <c r="M900" s="3">
        <f>Fact_Sales_Orders[[#This Row],[Base_Revenue_USD]] - Fact_Sales_Orders[[#This Row],[Total_COGS_USD]] - Fact_Sales_Orders[[#This Row],[Total_Freight_USD]]</f>
        <v>1421499.2911999999</v>
      </c>
      <c r="N900" s="6">
        <f>IFERROR(Fact_Sales_Orders[[#This Row],[Net_Profit_USD]] / Fact_Sales_Orders[[#This Row],[Base_Revenue_USD]], 0)</f>
        <v>0.44444444516703396</v>
      </c>
    </row>
    <row r="901" spans="1:14" x14ac:dyDescent="0.3">
      <c r="A901" t="s">
        <v>939</v>
      </c>
      <c r="B901" s="1">
        <v>46115</v>
      </c>
      <c r="C901" s="4" t="s">
        <v>10</v>
      </c>
      <c r="D901" t="s">
        <v>19</v>
      </c>
      <c r="E901" s="3">
        <v>768</v>
      </c>
      <c r="F901" s="3">
        <v>2422276.7999999998</v>
      </c>
      <c r="G901" s="3">
        <f>_xlfn.XLOOKUP(
D901,
Dim_Products_COGS[Product_ID],
Dim_Products_COGS[Base_COGS_EUR],
0
)</f>
        <v>374</v>
      </c>
      <c r="H901" s="3">
        <f>Fact_Sales_Orders[[#This Row],[Unit_COGS_EUR]] * Fact_Sales_Orders[[#This Row],[Quantity_Sold]]</f>
        <v>287232</v>
      </c>
      <c r="I901" s="3">
        <f>_xlfn.XLOOKUP(Fact_Sales_Orders[[#This Row],[Product_ID]], Dim_Supply_Chain[Product_ID], Dim_Supply_Chain[Base_Shipping_Cost_USD], 2500)</f>
        <v>1165</v>
      </c>
      <c r="J901" s="2">
        <f>_xlfn.XLOOKUP(Fact_Sales_Orders[[#This Row],[Clean_Order_Date]], Dim_FX_Rates[Date], Dim_FX_Rates[Baseline_Rate], 1.05, -1)</f>
        <v>1.1074999999999999</v>
      </c>
      <c r="K901" s="2">
        <f>Fact_Sales_Orders[[#This Row],[Total_Base_COGS_EUR]] * Fact_Sales_Orders[[#This Row],[Order_FX_Rate]]</f>
        <v>318109.44</v>
      </c>
      <c r="L901" s="3">
        <f>Fact_Sales_Orders[[#This Row],[Base_Shipping_USD]] * Fact_Sales_Orders[[#This Row],[Quantity_Sold]]</f>
        <v>894720</v>
      </c>
      <c r="M901" s="3">
        <f>Fact_Sales_Orders[[#This Row],[Base_Revenue_USD]] - Fact_Sales_Orders[[#This Row],[Total_COGS_USD]] - Fact_Sales_Orders[[#This Row],[Total_Freight_USD]]</f>
        <v>1209447.3599999999</v>
      </c>
      <c r="N901" s="6">
        <f>IFERROR(Fact_Sales_Orders[[#This Row],[Net_Profit_USD]] / Fact_Sales_Orders[[#This Row],[Base_Revenue_USD]], 0)</f>
        <v>0.49930187995030129</v>
      </c>
    </row>
    <row r="902" spans="1:14" x14ac:dyDescent="0.3">
      <c r="A902" t="s">
        <v>940</v>
      </c>
      <c r="B902" s="1">
        <v>45692</v>
      </c>
      <c r="C902" s="4" t="s">
        <v>10</v>
      </c>
      <c r="D902" t="s">
        <v>17</v>
      </c>
      <c r="E902" s="3">
        <v>80</v>
      </c>
      <c r="F902" s="3">
        <v>678947.18</v>
      </c>
      <c r="G902" s="3">
        <f>_xlfn.XLOOKUP(
D902,
Dim_Products_COGS[Product_ID],
Dim_Products_COGS[Base_COGS_EUR],
0
)</f>
        <v>4299</v>
      </c>
      <c r="H902" s="3">
        <f>Fact_Sales_Orders[[#This Row],[Unit_COGS_EUR]] * Fact_Sales_Orders[[#This Row],[Quantity_Sold]]</f>
        <v>343920</v>
      </c>
      <c r="I902" s="3">
        <f>_xlfn.XLOOKUP(Fact_Sales_Orders[[#This Row],[Product_ID]], Dim_Supply_Chain[Product_ID], Dim_Supply_Chain[Base_Shipping_Cost_USD], 2500)</f>
        <v>2109</v>
      </c>
      <c r="J902" s="2">
        <f>_xlfn.XLOOKUP(Fact_Sales_Orders[[#This Row],[Clean_Order_Date]], Dim_FX_Rates[Date], Dim_FX_Rates[Baseline_Rate], 1.05, -1)</f>
        <v>1.0164</v>
      </c>
      <c r="K902" s="2">
        <f>Fact_Sales_Orders[[#This Row],[Total_Base_COGS_EUR]] * Fact_Sales_Orders[[#This Row],[Order_FX_Rate]]</f>
        <v>349560.288</v>
      </c>
      <c r="L902" s="3">
        <f>Fact_Sales_Orders[[#This Row],[Base_Shipping_USD]] * Fact_Sales_Orders[[#This Row],[Quantity_Sold]]</f>
        <v>168720</v>
      </c>
      <c r="M902" s="3">
        <f>Fact_Sales_Orders[[#This Row],[Base_Revenue_USD]] - Fact_Sales_Orders[[#This Row],[Total_COGS_USD]] - Fact_Sales_Orders[[#This Row],[Total_Freight_USD]]</f>
        <v>160666.89200000005</v>
      </c>
      <c r="N902" s="6">
        <f>IFERROR(Fact_Sales_Orders[[#This Row],[Net_Profit_USD]] / Fact_Sales_Orders[[#This Row],[Base_Revenue_USD]], 0)</f>
        <v>0.23664122443221583</v>
      </c>
    </row>
    <row r="903" spans="1:14" x14ac:dyDescent="0.3">
      <c r="A903" t="s">
        <v>941</v>
      </c>
      <c r="B903" s="1">
        <v>45793</v>
      </c>
      <c r="C903" s="4" t="s">
        <v>10</v>
      </c>
      <c r="D903" t="s">
        <v>61</v>
      </c>
      <c r="E903" s="3">
        <v>836</v>
      </c>
      <c r="F903" s="3">
        <v>5271607.3600000003</v>
      </c>
      <c r="G903" s="3">
        <f>_xlfn.XLOOKUP(
D903,
Dim_Products_COGS[Product_ID],
Dim_Products_COGS[Base_COGS_EUR],
0
)</f>
        <v>2418</v>
      </c>
      <c r="H903" s="3">
        <f>Fact_Sales_Orders[[#This Row],[Unit_COGS_EUR]] * Fact_Sales_Orders[[#This Row],[Quantity_Sold]]</f>
        <v>2021448</v>
      </c>
      <c r="I903" s="3">
        <f>_xlfn.XLOOKUP(Fact_Sales_Orders[[#This Row],[Product_ID]], Dim_Supply_Chain[Product_ID], Dim_Supply_Chain[Base_Shipping_Cost_USD], 2500)</f>
        <v>2109</v>
      </c>
      <c r="J903" s="2">
        <f>_xlfn.XLOOKUP(Fact_Sales_Orders[[#This Row],[Clean_Order_Date]], Dim_FX_Rates[Date], Dim_FX_Rates[Baseline_Rate], 1.05, -1)</f>
        <v>0.92630000000000001</v>
      </c>
      <c r="K903" s="2">
        <f>Fact_Sales_Orders[[#This Row],[Total_Base_COGS_EUR]] * Fact_Sales_Orders[[#This Row],[Order_FX_Rate]]</f>
        <v>1872467.2823999999</v>
      </c>
      <c r="L903" s="3">
        <f>Fact_Sales_Orders[[#This Row],[Base_Shipping_USD]] * Fact_Sales_Orders[[#This Row],[Quantity_Sold]]</f>
        <v>1763124</v>
      </c>
      <c r="M903" s="3">
        <f>Fact_Sales_Orders[[#This Row],[Base_Revenue_USD]] - Fact_Sales_Orders[[#This Row],[Total_COGS_USD]] - Fact_Sales_Orders[[#This Row],[Total_Freight_USD]]</f>
        <v>1636016.0776000004</v>
      </c>
      <c r="N903" s="6">
        <f>IFERROR(Fact_Sales_Orders[[#This Row],[Net_Profit_USD]] / Fact_Sales_Orders[[#This Row],[Base_Revenue_USD]], 0)</f>
        <v>0.31034482765423566</v>
      </c>
    </row>
    <row r="904" spans="1:14" x14ac:dyDescent="0.3">
      <c r="A904" t="s">
        <v>942</v>
      </c>
      <c r="B904" s="1">
        <v>45860</v>
      </c>
      <c r="C904" s="4" t="s">
        <v>10</v>
      </c>
      <c r="D904" t="s">
        <v>86</v>
      </c>
      <c r="E904" s="3">
        <v>316</v>
      </c>
      <c r="F904" s="3">
        <v>2257666.92</v>
      </c>
      <c r="G904" s="3">
        <f>_xlfn.XLOOKUP(
D904,
Dim_Products_COGS[Product_ID],
Dim_Products_COGS[Base_COGS_EUR],
0
)</f>
        <v>4978</v>
      </c>
      <c r="H904" s="3">
        <f>Fact_Sales_Orders[[#This Row],[Unit_COGS_EUR]] * Fact_Sales_Orders[[#This Row],[Quantity_Sold]]</f>
        <v>1573048</v>
      </c>
      <c r="I904" s="3">
        <f>_xlfn.XLOOKUP(Fact_Sales_Orders[[#This Row],[Product_ID]], Dim_Supply_Chain[Product_ID], Dim_Supply_Chain[Base_Shipping_Cost_USD], 2500)</f>
        <v>2640</v>
      </c>
      <c r="J904" s="2">
        <f>_xlfn.XLOOKUP(Fact_Sales_Orders[[#This Row],[Clean_Order_Date]], Dim_FX_Rates[Date], Dim_FX_Rates[Baseline_Rate], 1.05, -1)</f>
        <v>0.6976</v>
      </c>
      <c r="K904" s="2">
        <f>Fact_Sales_Orders[[#This Row],[Total_Base_COGS_EUR]] * Fact_Sales_Orders[[#This Row],[Order_FX_Rate]]</f>
        <v>1097358.2848</v>
      </c>
      <c r="L904" s="3">
        <f>Fact_Sales_Orders[[#This Row],[Base_Shipping_USD]] * Fact_Sales_Orders[[#This Row],[Quantity_Sold]]</f>
        <v>834240</v>
      </c>
      <c r="M904" s="3">
        <f>Fact_Sales_Orders[[#This Row],[Base_Revenue_USD]] - Fact_Sales_Orders[[#This Row],[Total_COGS_USD]] - Fact_Sales_Orders[[#This Row],[Total_Freight_USD]]</f>
        <v>326068.6351999999</v>
      </c>
      <c r="N904" s="6">
        <f>IFERROR(Fact_Sales_Orders[[#This Row],[Net_Profit_USD]] / Fact_Sales_Orders[[#This Row],[Base_Revenue_USD]], 0)</f>
        <v>0.14442725466341153</v>
      </c>
    </row>
    <row r="905" spans="1:14" x14ac:dyDescent="0.3">
      <c r="A905" t="s">
        <v>943</v>
      </c>
      <c r="B905" s="1">
        <v>45903</v>
      </c>
      <c r="C905" s="4" t="s">
        <v>10</v>
      </c>
      <c r="D905" t="s">
        <v>45</v>
      </c>
      <c r="E905" s="3">
        <v>402</v>
      </c>
      <c r="F905" s="3">
        <v>3756590.97</v>
      </c>
      <c r="G905" s="3">
        <f>_xlfn.XLOOKUP(
D905,
Dim_Products_COGS[Product_ID],
Dim_Products_COGS[Base_COGS_EUR],
0
)</f>
        <v>4853</v>
      </c>
      <c r="H905" s="3">
        <f>Fact_Sales_Orders[[#This Row],[Unit_COGS_EUR]] * Fact_Sales_Orders[[#This Row],[Quantity_Sold]]</f>
        <v>1950906</v>
      </c>
      <c r="I905" s="3">
        <f>_xlfn.XLOOKUP(Fact_Sales_Orders[[#This Row],[Product_ID]], Dim_Supply_Chain[Product_ID], Dim_Supply_Chain[Base_Shipping_Cost_USD], 2500)</f>
        <v>1974</v>
      </c>
      <c r="J905" s="2">
        <f>_xlfn.XLOOKUP(Fact_Sales_Orders[[#This Row],[Clean_Order_Date]], Dim_FX_Rates[Date], Dim_FX_Rates[Baseline_Rate], 1.05, -1)</f>
        <v>0.6472</v>
      </c>
      <c r="K905" s="2">
        <f>Fact_Sales_Orders[[#This Row],[Total_Base_COGS_EUR]] * Fact_Sales_Orders[[#This Row],[Order_FX_Rate]]</f>
        <v>1262626.3632</v>
      </c>
      <c r="L905" s="3">
        <f>Fact_Sales_Orders[[#This Row],[Base_Shipping_USD]] * Fact_Sales_Orders[[#This Row],[Quantity_Sold]]</f>
        <v>793548</v>
      </c>
      <c r="M905" s="3">
        <f>Fact_Sales_Orders[[#This Row],[Base_Revenue_USD]] - Fact_Sales_Orders[[#This Row],[Total_COGS_USD]] - Fact_Sales_Orders[[#This Row],[Total_Freight_USD]]</f>
        <v>1700416.6068000002</v>
      </c>
      <c r="N905" s="6">
        <f>IFERROR(Fact_Sales_Orders[[#This Row],[Net_Profit_USD]] / Fact_Sales_Orders[[#This Row],[Base_Revenue_USD]], 0)</f>
        <v>0.45264885647105735</v>
      </c>
    </row>
    <row r="906" spans="1:14" x14ac:dyDescent="0.3">
      <c r="A906" t="s">
        <v>944</v>
      </c>
      <c r="B906" s="1">
        <v>45673</v>
      </c>
      <c r="C906" s="4" t="s">
        <v>10</v>
      </c>
      <c r="D906" t="s">
        <v>92</v>
      </c>
      <c r="E906" s="3">
        <v>493</v>
      </c>
      <c r="F906" s="3">
        <v>3323350.71</v>
      </c>
      <c r="G906" s="3">
        <f>_xlfn.XLOOKUP(
D906,
Dim_Products_COGS[Product_ID],
Dim_Products_COGS[Base_COGS_EUR],
0
)</f>
        <v>3211</v>
      </c>
      <c r="H906" s="3">
        <f>Fact_Sales_Orders[[#This Row],[Unit_COGS_EUR]] * Fact_Sales_Orders[[#This Row],[Quantity_Sold]]</f>
        <v>1583023</v>
      </c>
      <c r="I906" s="3">
        <f>_xlfn.XLOOKUP(Fact_Sales_Orders[[#This Row],[Product_ID]], Dim_Supply_Chain[Product_ID], Dim_Supply_Chain[Base_Shipping_Cost_USD], 2500)</f>
        <v>2109</v>
      </c>
      <c r="J906" s="2">
        <f>_xlfn.XLOOKUP(Fact_Sales_Orders[[#This Row],[Clean_Order_Date]], Dim_FX_Rates[Date], Dim_FX_Rates[Baseline_Rate], 1.05, -1)</f>
        <v>1.05</v>
      </c>
      <c r="K906" s="2">
        <f>Fact_Sales_Orders[[#This Row],[Total_Base_COGS_EUR]] * Fact_Sales_Orders[[#This Row],[Order_FX_Rate]]</f>
        <v>1662174.1500000001</v>
      </c>
      <c r="L906" s="3">
        <f>Fact_Sales_Orders[[#This Row],[Base_Shipping_USD]] * Fact_Sales_Orders[[#This Row],[Quantity_Sold]]</f>
        <v>1039737</v>
      </c>
      <c r="M906" s="3">
        <f>Fact_Sales_Orders[[#This Row],[Base_Revenue_USD]] - Fact_Sales_Orders[[#This Row],[Total_COGS_USD]] - Fact_Sales_Orders[[#This Row],[Total_Freight_USD]]</f>
        <v>621439.55999999982</v>
      </c>
      <c r="N906" s="6">
        <f>IFERROR(Fact_Sales_Orders[[#This Row],[Net_Profit_USD]] / Fact_Sales_Orders[[#This Row],[Base_Revenue_USD]], 0)</f>
        <v>0.18699186881784133</v>
      </c>
    </row>
    <row r="907" spans="1:14" x14ac:dyDescent="0.3">
      <c r="A907" t="s">
        <v>945</v>
      </c>
      <c r="B907" s="1">
        <v>45860</v>
      </c>
      <c r="C907" s="4" t="s">
        <v>10</v>
      </c>
      <c r="D907" t="s">
        <v>8</v>
      </c>
      <c r="E907" s="3">
        <v>319</v>
      </c>
      <c r="F907" s="3">
        <v>1261245.46</v>
      </c>
      <c r="G907" s="3">
        <f>_xlfn.XLOOKUP(
D907,
Dim_Products_COGS[Product_ID],
Dim_Products_COGS[Base_COGS_EUR],
0
)</f>
        <v>739</v>
      </c>
      <c r="H907" s="3">
        <f>Fact_Sales_Orders[[#This Row],[Unit_COGS_EUR]] * Fact_Sales_Orders[[#This Row],[Quantity_Sold]]</f>
        <v>235741</v>
      </c>
      <c r="I907" s="3">
        <f>_xlfn.XLOOKUP(Fact_Sales_Orders[[#This Row],[Product_ID]], Dim_Supply_Chain[Product_ID], Dim_Supply_Chain[Base_Shipping_Cost_USD], 2500)</f>
        <v>2109</v>
      </c>
      <c r="J907" s="2">
        <f>_xlfn.XLOOKUP(Fact_Sales_Orders[[#This Row],[Clean_Order_Date]], Dim_FX_Rates[Date], Dim_FX_Rates[Baseline_Rate], 1.05, -1)</f>
        <v>0.6976</v>
      </c>
      <c r="K907" s="2">
        <f>Fact_Sales_Orders[[#This Row],[Total_Base_COGS_EUR]] * Fact_Sales_Orders[[#This Row],[Order_FX_Rate]]</f>
        <v>164452.9216</v>
      </c>
      <c r="L907" s="3">
        <f>Fact_Sales_Orders[[#This Row],[Base_Shipping_USD]] * Fact_Sales_Orders[[#This Row],[Quantity_Sold]]</f>
        <v>672771</v>
      </c>
      <c r="M907" s="3">
        <f>Fact_Sales_Orders[[#This Row],[Base_Revenue_USD]] - Fact_Sales_Orders[[#This Row],[Total_COGS_USD]] - Fact_Sales_Orders[[#This Row],[Total_Freight_USD]]</f>
        <v>424021.53839999996</v>
      </c>
      <c r="N907" s="6">
        <f>IFERROR(Fact_Sales_Orders[[#This Row],[Net_Profit_USD]] / Fact_Sales_Orders[[#This Row],[Base_Revenue_USD]], 0)</f>
        <v>0.33619271731610434</v>
      </c>
    </row>
    <row r="908" spans="1:14" x14ac:dyDescent="0.3">
      <c r="A908" t="s">
        <v>946</v>
      </c>
      <c r="B908" s="1">
        <v>45858</v>
      </c>
      <c r="C908" s="4" t="s">
        <v>10</v>
      </c>
      <c r="D908" t="s">
        <v>61</v>
      </c>
      <c r="E908" s="3">
        <v>626</v>
      </c>
      <c r="F908" s="3">
        <v>4408633.63</v>
      </c>
      <c r="G908" s="3">
        <f>_xlfn.XLOOKUP(
D908,
Dim_Products_COGS[Product_ID],
Dim_Products_COGS[Base_COGS_EUR],
0
)</f>
        <v>2418</v>
      </c>
      <c r="H908" s="3">
        <f>Fact_Sales_Orders[[#This Row],[Unit_COGS_EUR]] * Fact_Sales_Orders[[#This Row],[Quantity_Sold]]</f>
        <v>1513668</v>
      </c>
      <c r="I908" s="3">
        <f>_xlfn.XLOOKUP(Fact_Sales_Orders[[#This Row],[Product_ID]], Dim_Supply_Chain[Product_ID], Dim_Supply_Chain[Base_Shipping_Cost_USD], 2500)</f>
        <v>2109</v>
      </c>
      <c r="J908" s="2">
        <f>_xlfn.XLOOKUP(Fact_Sales_Orders[[#This Row],[Clean_Order_Date]], Dim_FX_Rates[Date], Dim_FX_Rates[Baseline_Rate], 1.05, -1)</f>
        <v>0.77329999999999999</v>
      </c>
      <c r="K908" s="2">
        <f>Fact_Sales_Orders[[#This Row],[Total_Base_COGS_EUR]] * Fact_Sales_Orders[[#This Row],[Order_FX_Rate]]</f>
        <v>1170519.4643999999</v>
      </c>
      <c r="L908" s="3">
        <f>Fact_Sales_Orders[[#This Row],[Base_Shipping_USD]] * Fact_Sales_Orders[[#This Row],[Quantity_Sold]]</f>
        <v>1320234</v>
      </c>
      <c r="M908" s="3">
        <f>Fact_Sales_Orders[[#This Row],[Base_Revenue_USD]] - Fact_Sales_Orders[[#This Row],[Total_COGS_USD]] - Fact_Sales_Orders[[#This Row],[Total_Freight_USD]]</f>
        <v>1917880.1655999999</v>
      </c>
      <c r="N908" s="6">
        <f>IFERROR(Fact_Sales_Orders[[#This Row],[Net_Profit_USD]] / Fact_Sales_Orders[[#This Row],[Base_Revenue_USD]], 0)</f>
        <v>0.43502824833280601</v>
      </c>
    </row>
    <row r="909" spans="1:14" x14ac:dyDescent="0.3">
      <c r="A909" t="s">
        <v>947</v>
      </c>
      <c r="B909" s="1">
        <v>45740</v>
      </c>
      <c r="C909" s="4" t="s">
        <v>10</v>
      </c>
      <c r="D909" t="s">
        <v>8</v>
      </c>
      <c r="E909" s="3">
        <v>618</v>
      </c>
      <c r="F909" s="3">
        <v>2358120.7999999998</v>
      </c>
      <c r="G909" s="3">
        <f>_xlfn.XLOOKUP(
D909,
Dim_Products_COGS[Product_ID],
Dim_Products_COGS[Base_COGS_EUR],
0
)</f>
        <v>739</v>
      </c>
      <c r="H909" s="3">
        <f>Fact_Sales_Orders[[#This Row],[Unit_COGS_EUR]] * Fact_Sales_Orders[[#This Row],[Quantity_Sold]]</f>
        <v>456702</v>
      </c>
      <c r="I909" s="3">
        <f>_xlfn.XLOOKUP(Fact_Sales_Orders[[#This Row],[Product_ID]], Dim_Supply_Chain[Product_ID], Dim_Supply_Chain[Base_Shipping_Cost_USD], 2500)</f>
        <v>2109</v>
      </c>
      <c r="J909" s="2">
        <f>_xlfn.XLOOKUP(Fact_Sales_Orders[[#This Row],[Clean_Order_Date]], Dim_FX_Rates[Date], Dim_FX_Rates[Baseline_Rate], 1.05, -1)</f>
        <v>0.87370000000000003</v>
      </c>
      <c r="K909" s="2">
        <f>Fact_Sales_Orders[[#This Row],[Total_Base_COGS_EUR]] * Fact_Sales_Orders[[#This Row],[Order_FX_Rate]]</f>
        <v>399020.53740000003</v>
      </c>
      <c r="L909" s="3">
        <f>Fact_Sales_Orders[[#This Row],[Base_Shipping_USD]] * Fact_Sales_Orders[[#This Row],[Quantity_Sold]]</f>
        <v>1303362</v>
      </c>
      <c r="M909" s="3">
        <f>Fact_Sales_Orders[[#This Row],[Base_Revenue_USD]] - Fact_Sales_Orders[[#This Row],[Total_COGS_USD]] - Fact_Sales_Orders[[#This Row],[Total_Freight_USD]]</f>
        <v>655738.26259999978</v>
      </c>
      <c r="N909" s="6">
        <f>IFERROR(Fact_Sales_Orders[[#This Row],[Net_Profit_USD]] / Fact_Sales_Orders[[#This Row],[Base_Revenue_USD]], 0)</f>
        <v>0.27807662041741027</v>
      </c>
    </row>
    <row r="910" spans="1:14" x14ac:dyDescent="0.3">
      <c r="A910" t="s">
        <v>948</v>
      </c>
      <c r="B910" s="1">
        <v>45738</v>
      </c>
      <c r="C910" s="4" t="s">
        <v>10</v>
      </c>
      <c r="D910" t="s">
        <v>8</v>
      </c>
      <c r="E910" s="3">
        <v>220</v>
      </c>
      <c r="F910" s="3">
        <v>914796.59</v>
      </c>
      <c r="G910" s="3">
        <f>_xlfn.XLOOKUP(
D910,
Dim_Products_COGS[Product_ID],
Dim_Products_COGS[Base_COGS_EUR],
0
)</f>
        <v>739</v>
      </c>
      <c r="H910" s="3">
        <f>Fact_Sales_Orders[[#This Row],[Unit_COGS_EUR]] * Fact_Sales_Orders[[#This Row],[Quantity_Sold]]</f>
        <v>162580</v>
      </c>
      <c r="I910" s="3">
        <f>_xlfn.XLOOKUP(Fact_Sales_Orders[[#This Row],[Product_ID]], Dim_Supply_Chain[Product_ID], Dim_Supply_Chain[Base_Shipping_Cost_USD], 2500)</f>
        <v>2109</v>
      </c>
      <c r="J910" s="2">
        <f>_xlfn.XLOOKUP(Fact_Sales_Orders[[#This Row],[Clean_Order_Date]], Dim_FX_Rates[Date], Dim_FX_Rates[Baseline_Rate], 1.05, -1)</f>
        <v>1.0158</v>
      </c>
      <c r="K910" s="2">
        <f>Fact_Sales_Orders[[#This Row],[Total_Base_COGS_EUR]] * Fact_Sales_Orders[[#This Row],[Order_FX_Rate]]</f>
        <v>165148.764</v>
      </c>
      <c r="L910" s="3">
        <f>Fact_Sales_Orders[[#This Row],[Base_Shipping_USD]] * Fact_Sales_Orders[[#This Row],[Quantity_Sold]]</f>
        <v>463980</v>
      </c>
      <c r="M910" s="3">
        <f>Fact_Sales_Orders[[#This Row],[Base_Revenue_USD]] - Fact_Sales_Orders[[#This Row],[Total_COGS_USD]] - Fact_Sales_Orders[[#This Row],[Total_Freight_USD]]</f>
        <v>285667.826</v>
      </c>
      <c r="N910" s="6">
        <f>IFERROR(Fact_Sales_Orders[[#This Row],[Net_Profit_USD]] / Fact_Sales_Orders[[#This Row],[Base_Revenue_USD]], 0)</f>
        <v>0.31227469485866799</v>
      </c>
    </row>
    <row r="911" spans="1:14" x14ac:dyDescent="0.3">
      <c r="A911" t="s">
        <v>949</v>
      </c>
      <c r="B911" s="1">
        <v>45774</v>
      </c>
      <c r="C911" s="4" t="s">
        <v>10</v>
      </c>
      <c r="D911" t="s">
        <v>76</v>
      </c>
      <c r="E911" s="3">
        <v>406</v>
      </c>
      <c r="F911" s="3">
        <v>2055410.49</v>
      </c>
      <c r="G911" s="3">
        <f>_xlfn.XLOOKUP(
D911,
Dim_Products_COGS[Product_ID],
Dim_Products_COGS[Base_COGS_EUR],
0
)</f>
        <v>1289</v>
      </c>
      <c r="H911" s="3">
        <f>Fact_Sales_Orders[[#This Row],[Unit_COGS_EUR]] * Fact_Sales_Orders[[#This Row],[Quantity_Sold]]</f>
        <v>523334</v>
      </c>
      <c r="I911" s="3">
        <f>_xlfn.XLOOKUP(Fact_Sales_Orders[[#This Row],[Product_ID]], Dim_Supply_Chain[Product_ID], Dim_Supply_Chain[Base_Shipping_Cost_USD], 2500)</f>
        <v>2109</v>
      </c>
      <c r="J911" s="2">
        <f>_xlfn.XLOOKUP(Fact_Sales_Orders[[#This Row],[Clean_Order_Date]], Dim_FX_Rates[Date], Dim_FX_Rates[Baseline_Rate], 1.05, -1)</f>
        <v>1.0912999999999999</v>
      </c>
      <c r="K911" s="2">
        <f>Fact_Sales_Orders[[#This Row],[Total_Base_COGS_EUR]] * Fact_Sales_Orders[[#This Row],[Order_FX_Rate]]</f>
        <v>571114.39419999998</v>
      </c>
      <c r="L911" s="3">
        <f>Fact_Sales_Orders[[#This Row],[Base_Shipping_USD]] * Fact_Sales_Orders[[#This Row],[Quantity_Sold]]</f>
        <v>856254</v>
      </c>
      <c r="M911" s="3">
        <f>Fact_Sales_Orders[[#This Row],[Base_Revenue_USD]] - Fact_Sales_Orders[[#This Row],[Total_COGS_USD]] - Fact_Sales_Orders[[#This Row],[Total_Freight_USD]]</f>
        <v>628042.09580000001</v>
      </c>
      <c r="N911" s="6">
        <f>IFERROR(Fact_Sales_Orders[[#This Row],[Net_Profit_USD]] / Fact_Sales_Orders[[#This Row],[Base_Revenue_USD]], 0)</f>
        <v>0.30555555635020626</v>
      </c>
    </row>
    <row r="912" spans="1:14" x14ac:dyDescent="0.3">
      <c r="A912" t="s">
        <v>950</v>
      </c>
      <c r="B912" s="1">
        <v>45821</v>
      </c>
      <c r="C912" s="4" t="s">
        <v>10</v>
      </c>
      <c r="D912" t="s">
        <v>17</v>
      </c>
      <c r="E912" s="3">
        <v>579</v>
      </c>
      <c r="F912" s="3">
        <v>5761331.5300000003</v>
      </c>
      <c r="G912" s="3">
        <f>_xlfn.XLOOKUP(
D912,
Dim_Products_COGS[Product_ID],
Dim_Products_COGS[Base_COGS_EUR],
0
)</f>
        <v>4299</v>
      </c>
      <c r="H912" s="3">
        <f>Fact_Sales_Orders[[#This Row],[Unit_COGS_EUR]] * Fact_Sales_Orders[[#This Row],[Quantity_Sold]]</f>
        <v>2489121</v>
      </c>
      <c r="I912" s="3">
        <f>_xlfn.XLOOKUP(Fact_Sales_Orders[[#This Row],[Product_ID]], Dim_Supply_Chain[Product_ID], Dim_Supply_Chain[Base_Shipping_Cost_USD], 2500)</f>
        <v>2109</v>
      </c>
      <c r="J912" s="2">
        <f>_xlfn.XLOOKUP(Fact_Sales_Orders[[#This Row],[Clean_Order_Date]], Dim_FX_Rates[Date], Dim_FX_Rates[Baseline_Rate], 1.05, -1)</f>
        <v>1.1056999999999999</v>
      </c>
      <c r="K912" s="2">
        <f>Fact_Sales_Orders[[#This Row],[Total_Base_COGS_EUR]] * Fact_Sales_Orders[[#This Row],[Order_FX_Rate]]</f>
        <v>2752221.0896999999</v>
      </c>
      <c r="L912" s="3">
        <f>Fact_Sales_Orders[[#This Row],[Base_Shipping_USD]] * Fact_Sales_Orders[[#This Row],[Quantity_Sold]]</f>
        <v>1221111</v>
      </c>
      <c r="M912" s="3">
        <f>Fact_Sales_Orders[[#This Row],[Base_Revenue_USD]] - Fact_Sales_Orders[[#This Row],[Total_COGS_USD]] - Fact_Sales_Orders[[#This Row],[Total_Freight_USD]]</f>
        <v>1787999.4403000004</v>
      </c>
      <c r="N912" s="6">
        <f>IFERROR(Fact_Sales_Orders[[#This Row],[Net_Profit_USD]] / Fact_Sales_Orders[[#This Row],[Base_Revenue_USD]], 0)</f>
        <v>0.31034482757842619</v>
      </c>
    </row>
    <row r="913" spans="1:14" x14ac:dyDescent="0.3">
      <c r="A913" t="s">
        <v>951</v>
      </c>
      <c r="B913" s="1">
        <v>45969</v>
      </c>
      <c r="C913" s="4" t="s">
        <v>10</v>
      </c>
      <c r="D913" t="s">
        <v>61</v>
      </c>
      <c r="E913" s="3">
        <v>292</v>
      </c>
      <c r="F913" s="3">
        <v>2121580.06</v>
      </c>
      <c r="G913" s="3">
        <f>_xlfn.XLOOKUP(
D913,
Dim_Products_COGS[Product_ID],
Dim_Products_COGS[Base_COGS_EUR],
0
)</f>
        <v>2418</v>
      </c>
      <c r="H913" s="3">
        <f>Fact_Sales_Orders[[#This Row],[Unit_COGS_EUR]] * Fact_Sales_Orders[[#This Row],[Quantity_Sold]]</f>
        <v>706056</v>
      </c>
      <c r="I913" s="3">
        <f>_xlfn.XLOOKUP(Fact_Sales_Orders[[#This Row],[Product_ID]], Dim_Supply_Chain[Product_ID], Dim_Supply_Chain[Base_Shipping_Cost_USD], 2500)</f>
        <v>2109</v>
      </c>
      <c r="J913" s="2">
        <f>_xlfn.XLOOKUP(Fact_Sales_Orders[[#This Row],[Clean_Order_Date]], Dim_FX_Rates[Date], Dim_FX_Rates[Baseline_Rate], 1.05, -1)</f>
        <v>1.3210999999999999</v>
      </c>
      <c r="K913" s="2">
        <f>Fact_Sales_Orders[[#This Row],[Total_Base_COGS_EUR]] * Fact_Sales_Orders[[#This Row],[Order_FX_Rate]]</f>
        <v>932770.58159999992</v>
      </c>
      <c r="L913" s="3">
        <f>Fact_Sales_Orders[[#This Row],[Base_Shipping_USD]] * Fact_Sales_Orders[[#This Row],[Quantity_Sold]]</f>
        <v>615828</v>
      </c>
      <c r="M913" s="3">
        <f>Fact_Sales_Orders[[#This Row],[Base_Revenue_USD]] - Fact_Sales_Orders[[#This Row],[Total_COGS_USD]] - Fact_Sales_Orders[[#This Row],[Total_Freight_USD]]</f>
        <v>572981.47840000014</v>
      </c>
      <c r="N913" s="6">
        <f>IFERROR(Fact_Sales_Orders[[#This Row],[Net_Profit_USD]] / Fact_Sales_Orders[[#This Row],[Base_Revenue_USD]], 0)</f>
        <v>0.27007299380443844</v>
      </c>
    </row>
    <row r="914" spans="1:14" x14ac:dyDescent="0.3">
      <c r="A914" t="s">
        <v>952</v>
      </c>
      <c r="B914" s="1">
        <v>45969</v>
      </c>
      <c r="C914" s="4" t="s">
        <v>10</v>
      </c>
      <c r="D914" t="s">
        <v>17</v>
      </c>
      <c r="E914" s="3">
        <v>920</v>
      </c>
      <c r="F914" s="3">
        <v>8885016.8699999992</v>
      </c>
      <c r="G914" s="3">
        <f>_xlfn.XLOOKUP(
D914,
Dim_Products_COGS[Product_ID],
Dim_Products_COGS[Base_COGS_EUR],
0
)</f>
        <v>4299</v>
      </c>
      <c r="H914" s="3">
        <f>Fact_Sales_Orders[[#This Row],[Unit_COGS_EUR]] * Fact_Sales_Orders[[#This Row],[Quantity_Sold]]</f>
        <v>3955080</v>
      </c>
      <c r="I914" s="3">
        <f>_xlfn.XLOOKUP(Fact_Sales_Orders[[#This Row],[Product_ID]], Dim_Supply_Chain[Product_ID], Dim_Supply_Chain[Base_Shipping_Cost_USD], 2500)</f>
        <v>2109</v>
      </c>
      <c r="J914" s="2">
        <f>_xlfn.XLOOKUP(Fact_Sales_Orders[[#This Row],[Clean_Order_Date]], Dim_FX_Rates[Date], Dim_FX_Rates[Baseline_Rate], 1.05, -1)</f>
        <v>1.3210999999999999</v>
      </c>
      <c r="K914" s="2">
        <f>Fact_Sales_Orders[[#This Row],[Total_Base_COGS_EUR]] * Fact_Sales_Orders[[#This Row],[Order_FX_Rate]]</f>
        <v>5225056.1880000001</v>
      </c>
      <c r="L914" s="3">
        <f>Fact_Sales_Orders[[#This Row],[Base_Shipping_USD]] * Fact_Sales_Orders[[#This Row],[Quantity_Sold]]</f>
        <v>1940280</v>
      </c>
      <c r="M914" s="3">
        <f>Fact_Sales_Orders[[#This Row],[Base_Revenue_USD]] - Fact_Sales_Orders[[#This Row],[Total_COGS_USD]] - Fact_Sales_Orders[[#This Row],[Total_Freight_USD]]</f>
        <v>1719680.6819999991</v>
      </c>
      <c r="N914" s="6">
        <f>IFERROR(Fact_Sales_Orders[[#This Row],[Net_Profit_USD]] / Fact_Sales_Orders[[#This Row],[Base_Revenue_USD]], 0)</f>
        <v>0.19354838681358624</v>
      </c>
    </row>
    <row r="915" spans="1:14" x14ac:dyDescent="0.3">
      <c r="A915" t="s">
        <v>953</v>
      </c>
      <c r="B915" s="1">
        <v>45674</v>
      </c>
      <c r="C915" s="4" t="s">
        <v>10</v>
      </c>
      <c r="D915" t="s">
        <v>23</v>
      </c>
      <c r="E915" s="3">
        <v>379</v>
      </c>
      <c r="F915" s="3">
        <v>2534147.9900000002</v>
      </c>
      <c r="G915" s="3">
        <f>_xlfn.XLOOKUP(
D915,
Dim_Products_COGS[Product_ID],
Dim_Products_COGS[Base_COGS_EUR],
0
)</f>
        <v>2844</v>
      </c>
      <c r="H915" s="3">
        <f>Fact_Sales_Orders[[#This Row],[Unit_COGS_EUR]] * Fact_Sales_Orders[[#This Row],[Quantity_Sold]]</f>
        <v>1077876</v>
      </c>
      <c r="I915" s="3">
        <f>_xlfn.XLOOKUP(Fact_Sales_Orders[[#This Row],[Product_ID]], Dim_Supply_Chain[Product_ID], Dim_Supply_Chain[Base_Shipping_Cost_USD], 2500)</f>
        <v>3514</v>
      </c>
      <c r="J915" s="2">
        <f>_xlfn.XLOOKUP(Fact_Sales_Orders[[#This Row],[Clean_Order_Date]], Dim_FX_Rates[Date], Dim_FX_Rates[Baseline_Rate], 1.05, -1)</f>
        <v>0.60189999999999999</v>
      </c>
      <c r="K915" s="2">
        <f>Fact_Sales_Orders[[#This Row],[Total_Base_COGS_EUR]] * Fact_Sales_Orders[[#This Row],[Order_FX_Rate]]</f>
        <v>648773.56440000003</v>
      </c>
      <c r="L915" s="3">
        <f>Fact_Sales_Orders[[#This Row],[Base_Shipping_USD]] * Fact_Sales_Orders[[#This Row],[Quantity_Sold]]</f>
        <v>1331806</v>
      </c>
      <c r="M915" s="3">
        <f>Fact_Sales_Orders[[#This Row],[Base_Revenue_USD]] - Fact_Sales_Orders[[#This Row],[Total_COGS_USD]] - Fact_Sales_Orders[[#This Row],[Total_Freight_USD]]</f>
        <v>553568.42560000019</v>
      </c>
      <c r="N915" s="6">
        <f>IFERROR(Fact_Sales_Orders[[#This Row],[Net_Profit_USD]] / Fact_Sales_Orders[[#This Row],[Base_Revenue_USD]], 0)</f>
        <v>0.21844360620786007</v>
      </c>
    </row>
    <row r="916" spans="1:14" x14ac:dyDescent="0.3">
      <c r="A916" t="s">
        <v>954</v>
      </c>
      <c r="B916" s="1">
        <v>45920</v>
      </c>
      <c r="C916" s="4" t="s">
        <v>10</v>
      </c>
      <c r="D916" t="s">
        <v>102</v>
      </c>
      <c r="E916" s="3">
        <v>943</v>
      </c>
      <c r="F916" s="3">
        <v>6697240.5499999998</v>
      </c>
      <c r="G916" s="3">
        <f>_xlfn.XLOOKUP(
D916,
Dim_Products_COGS[Product_ID],
Dim_Products_COGS[Base_COGS_EUR],
0
)</f>
        <v>2418</v>
      </c>
      <c r="H916" s="3">
        <f>Fact_Sales_Orders[[#This Row],[Unit_COGS_EUR]] * Fact_Sales_Orders[[#This Row],[Quantity_Sold]]</f>
        <v>2280174</v>
      </c>
      <c r="I916" s="3">
        <f>_xlfn.XLOOKUP(Fact_Sales_Orders[[#This Row],[Product_ID]], Dim_Supply_Chain[Product_ID], Dim_Supply_Chain[Base_Shipping_Cost_USD], 2500)</f>
        <v>2109</v>
      </c>
      <c r="J916" s="2">
        <f>_xlfn.XLOOKUP(Fact_Sales_Orders[[#This Row],[Clean_Order_Date]], Dim_FX_Rates[Date], Dim_FX_Rates[Baseline_Rate], 1.05, -1)</f>
        <v>1.3698999999999999</v>
      </c>
      <c r="K916" s="2">
        <f>Fact_Sales_Orders[[#This Row],[Total_Base_COGS_EUR]] * Fact_Sales_Orders[[#This Row],[Order_FX_Rate]]</f>
        <v>3123610.3625999996</v>
      </c>
      <c r="L916" s="3">
        <f>Fact_Sales_Orders[[#This Row],[Base_Shipping_USD]] * Fact_Sales_Orders[[#This Row],[Quantity_Sold]]</f>
        <v>1988787</v>
      </c>
      <c r="M916" s="3">
        <f>Fact_Sales_Orders[[#This Row],[Base_Revenue_USD]] - Fact_Sales_Orders[[#This Row],[Total_COGS_USD]] - Fact_Sales_Orders[[#This Row],[Total_Freight_USD]]</f>
        <v>1584843.1874000002</v>
      </c>
      <c r="N916" s="6">
        <f>IFERROR(Fact_Sales_Orders[[#This Row],[Net_Profit_USD]] / Fact_Sales_Orders[[#This Row],[Base_Revenue_USD]], 0)</f>
        <v>0.23664122194326739</v>
      </c>
    </row>
    <row r="917" spans="1:14" x14ac:dyDescent="0.3">
      <c r="A917" t="s">
        <v>955</v>
      </c>
      <c r="B917" s="1">
        <v>45861</v>
      </c>
      <c r="C917" s="4" t="s">
        <v>10</v>
      </c>
      <c r="D917" t="s">
        <v>109</v>
      </c>
      <c r="E917" s="3">
        <v>533</v>
      </c>
      <c r="F917" s="3">
        <v>3320027.72</v>
      </c>
      <c r="G917" s="3">
        <f>_xlfn.XLOOKUP(
D917,
Dim_Products_COGS[Product_ID],
Dim_Products_COGS[Base_COGS_EUR],
0
)</f>
        <v>3051</v>
      </c>
      <c r="H917" s="3">
        <f>Fact_Sales_Orders[[#This Row],[Unit_COGS_EUR]] * Fact_Sales_Orders[[#This Row],[Quantity_Sold]]</f>
        <v>1626183</v>
      </c>
      <c r="I917" s="3">
        <f>_xlfn.XLOOKUP(Fact_Sales_Orders[[#This Row],[Product_ID]], Dim_Supply_Chain[Product_ID], Dim_Supply_Chain[Base_Shipping_Cost_USD], 2500)</f>
        <v>4042</v>
      </c>
      <c r="J917" s="2">
        <f>_xlfn.XLOOKUP(Fact_Sales_Orders[[#This Row],[Clean_Order_Date]], Dim_FX_Rates[Date], Dim_FX_Rates[Baseline_Rate], 1.05, -1)</f>
        <v>0.6976</v>
      </c>
      <c r="K917" s="2">
        <f>Fact_Sales_Orders[[#This Row],[Total_Base_COGS_EUR]] * Fact_Sales_Orders[[#This Row],[Order_FX_Rate]]</f>
        <v>1134425.2608</v>
      </c>
      <c r="L917" s="3">
        <f>Fact_Sales_Orders[[#This Row],[Base_Shipping_USD]] * Fact_Sales_Orders[[#This Row],[Quantity_Sold]]</f>
        <v>2154386</v>
      </c>
      <c r="M917" s="3">
        <f>Fact_Sales_Orders[[#This Row],[Base_Revenue_USD]] - Fact_Sales_Orders[[#This Row],[Total_COGS_USD]] - Fact_Sales_Orders[[#This Row],[Total_Freight_USD]]</f>
        <v>31216.45920000039</v>
      </c>
      <c r="N917" s="6">
        <f>IFERROR(Fact_Sales_Orders[[#This Row],[Net_Profit_USD]] / Fact_Sales_Orders[[#This Row],[Base_Revenue_USD]], 0)</f>
        <v>9.4024694468516027E-3</v>
      </c>
    </row>
    <row r="918" spans="1:14" x14ac:dyDescent="0.3">
      <c r="A918" t="s">
        <v>956</v>
      </c>
      <c r="B918" s="1">
        <v>45956</v>
      </c>
      <c r="C918" s="4" t="s">
        <v>10</v>
      </c>
      <c r="D918" t="s">
        <v>102</v>
      </c>
      <c r="E918" s="3">
        <v>920</v>
      </c>
      <c r="F918" s="3">
        <v>8005305.9199999999</v>
      </c>
      <c r="G918" s="3">
        <f>_xlfn.XLOOKUP(
D918,
Dim_Products_COGS[Product_ID],
Dim_Products_COGS[Base_COGS_EUR],
0
)</f>
        <v>2418</v>
      </c>
      <c r="H918" s="3">
        <f>Fact_Sales_Orders[[#This Row],[Unit_COGS_EUR]] * Fact_Sales_Orders[[#This Row],[Quantity_Sold]]</f>
        <v>2224560</v>
      </c>
      <c r="I918" s="3">
        <f>_xlfn.XLOOKUP(Fact_Sales_Orders[[#This Row],[Product_ID]], Dim_Supply_Chain[Product_ID], Dim_Supply_Chain[Base_Shipping_Cost_USD], 2500)</f>
        <v>2109</v>
      </c>
      <c r="J918" s="2">
        <f>_xlfn.XLOOKUP(Fact_Sales_Orders[[#This Row],[Clean_Order_Date]], Dim_FX_Rates[Date], Dim_FX_Rates[Baseline_Rate], 1.05, -1)</f>
        <v>1.1609</v>
      </c>
      <c r="K918" s="2">
        <f>Fact_Sales_Orders[[#This Row],[Total_Base_COGS_EUR]] * Fact_Sales_Orders[[#This Row],[Order_FX_Rate]]</f>
        <v>2582491.7039999999</v>
      </c>
      <c r="L918" s="3">
        <f>Fact_Sales_Orders[[#This Row],[Base_Shipping_USD]] * Fact_Sales_Orders[[#This Row],[Quantity_Sold]]</f>
        <v>1940280</v>
      </c>
      <c r="M918" s="3">
        <f>Fact_Sales_Orders[[#This Row],[Base_Revenue_USD]] - Fact_Sales_Orders[[#This Row],[Total_COGS_USD]] - Fact_Sales_Orders[[#This Row],[Total_Freight_USD]]</f>
        <v>3482534.216</v>
      </c>
      <c r="N918" s="6">
        <f>IFERROR(Fact_Sales_Orders[[#This Row],[Net_Profit_USD]] / Fact_Sales_Orders[[#This Row],[Base_Revenue_USD]], 0)</f>
        <v>0.43502824886422331</v>
      </c>
    </row>
    <row r="919" spans="1:14" x14ac:dyDescent="0.3">
      <c r="A919" t="s">
        <v>957</v>
      </c>
      <c r="B919" s="1">
        <v>45748</v>
      </c>
      <c r="C919" s="4" t="s">
        <v>10</v>
      </c>
      <c r="D919" t="s">
        <v>109</v>
      </c>
      <c r="E919" s="3">
        <v>472</v>
      </c>
      <c r="F919" s="3">
        <v>3121272.73</v>
      </c>
      <c r="G919" s="3">
        <f>_xlfn.XLOOKUP(
D919,
Dim_Products_COGS[Product_ID],
Dim_Products_COGS[Base_COGS_EUR],
0
)</f>
        <v>3051</v>
      </c>
      <c r="H919" s="3">
        <f>Fact_Sales_Orders[[#This Row],[Unit_COGS_EUR]] * Fact_Sales_Orders[[#This Row],[Quantity_Sold]]</f>
        <v>1440072</v>
      </c>
      <c r="I919" s="3">
        <f>_xlfn.XLOOKUP(Fact_Sales_Orders[[#This Row],[Product_ID]], Dim_Supply_Chain[Product_ID], Dim_Supply_Chain[Base_Shipping_Cost_USD], 2500)</f>
        <v>4042</v>
      </c>
      <c r="J919" s="2">
        <f>_xlfn.XLOOKUP(Fact_Sales_Orders[[#This Row],[Clean_Order_Date]], Dim_FX_Rates[Date], Dim_FX_Rates[Baseline_Rate], 1.05, -1)</f>
        <v>0.73470000000000002</v>
      </c>
      <c r="K919" s="2">
        <f>Fact_Sales_Orders[[#This Row],[Total_Base_COGS_EUR]] * Fact_Sales_Orders[[#This Row],[Order_FX_Rate]]</f>
        <v>1058020.8984000001</v>
      </c>
      <c r="L919" s="3">
        <f>Fact_Sales_Orders[[#This Row],[Base_Shipping_USD]] * Fact_Sales_Orders[[#This Row],[Quantity_Sold]]</f>
        <v>1907824</v>
      </c>
      <c r="M919" s="3">
        <f>Fact_Sales_Orders[[#This Row],[Base_Revenue_USD]] - Fact_Sales_Orders[[#This Row],[Total_COGS_USD]] - Fact_Sales_Orders[[#This Row],[Total_Freight_USD]]</f>
        <v>155427.83159999992</v>
      </c>
      <c r="N919" s="6">
        <f>IFERROR(Fact_Sales_Orders[[#This Row],[Net_Profit_USD]] / Fact_Sales_Orders[[#This Row],[Base_Revenue_USD]], 0)</f>
        <v>4.9796299473003729E-2</v>
      </c>
    </row>
    <row r="920" spans="1:14" x14ac:dyDescent="0.3">
      <c r="A920" t="s">
        <v>958</v>
      </c>
      <c r="B920" s="1">
        <v>45814</v>
      </c>
      <c r="C920" s="4" t="s">
        <v>10</v>
      </c>
      <c r="D920" t="s">
        <v>76</v>
      </c>
      <c r="E920" s="3">
        <v>56</v>
      </c>
      <c r="F920" s="3">
        <v>300186.82</v>
      </c>
      <c r="G920" s="3">
        <f>_xlfn.XLOOKUP(
D920,
Dim_Products_COGS[Product_ID],
Dim_Products_COGS[Base_COGS_EUR],
0
)</f>
        <v>1289</v>
      </c>
      <c r="H920" s="3">
        <f>Fact_Sales_Orders[[#This Row],[Unit_COGS_EUR]] * Fact_Sales_Orders[[#This Row],[Quantity_Sold]]</f>
        <v>72184</v>
      </c>
      <c r="I920" s="3">
        <f>_xlfn.XLOOKUP(Fact_Sales_Orders[[#This Row],[Product_ID]], Dim_Supply_Chain[Product_ID], Dim_Supply_Chain[Base_Shipping_Cost_USD], 2500)</f>
        <v>2109</v>
      </c>
      <c r="J920" s="2">
        <f>_xlfn.XLOOKUP(Fact_Sales_Orders[[#This Row],[Clean_Order_Date]], Dim_FX_Rates[Date], Dim_FX_Rates[Baseline_Rate], 1.05, -1)</f>
        <v>0.67420000000000002</v>
      </c>
      <c r="K920" s="2">
        <f>Fact_Sales_Orders[[#This Row],[Total_Base_COGS_EUR]] * Fact_Sales_Orders[[#This Row],[Order_FX_Rate]]</f>
        <v>48666.452799999999</v>
      </c>
      <c r="L920" s="3">
        <f>Fact_Sales_Orders[[#This Row],[Base_Shipping_USD]] * Fact_Sales_Orders[[#This Row],[Quantity_Sold]]</f>
        <v>118104</v>
      </c>
      <c r="M920" s="3">
        <f>Fact_Sales_Orders[[#This Row],[Base_Revenue_USD]] - Fact_Sales_Orders[[#This Row],[Total_COGS_USD]] - Fact_Sales_Orders[[#This Row],[Total_Freight_USD]]</f>
        <v>133416.36720000001</v>
      </c>
      <c r="N920" s="6">
        <f>IFERROR(Fact_Sales_Orders[[#This Row],[Net_Profit_USD]] / Fact_Sales_Orders[[#This Row],[Base_Revenue_USD]], 0)</f>
        <v>0.44444445362391327</v>
      </c>
    </row>
    <row r="921" spans="1:14" x14ac:dyDescent="0.3">
      <c r="A921" t="s">
        <v>959</v>
      </c>
      <c r="B921" s="1">
        <v>45721</v>
      </c>
      <c r="C921" s="4" t="s">
        <v>10</v>
      </c>
      <c r="D921" t="s">
        <v>17</v>
      </c>
      <c r="E921" s="3">
        <v>907</v>
      </c>
      <c r="F921" s="3">
        <v>13153711.76</v>
      </c>
      <c r="G921" s="3">
        <f>_xlfn.XLOOKUP(
D921,
Dim_Products_COGS[Product_ID],
Dim_Products_COGS[Base_COGS_EUR],
0
)</f>
        <v>4299</v>
      </c>
      <c r="H921" s="3">
        <f>Fact_Sales_Orders[[#This Row],[Unit_COGS_EUR]] * Fact_Sales_Orders[[#This Row],[Quantity_Sold]]</f>
        <v>3899193</v>
      </c>
      <c r="I921" s="3">
        <f>_xlfn.XLOOKUP(Fact_Sales_Orders[[#This Row],[Product_ID]], Dim_Supply_Chain[Product_ID], Dim_Supply_Chain[Base_Shipping_Cost_USD], 2500)</f>
        <v>2109</v>
      </c>
      <c r="J921" s="2">
        <f>_xlfn.XLOOKUP(Fact_Sales_Orders[[#This Row],[Clean_Order_Date]], Dim_FX_Rates[Date], Dim_FX_Rates[Baseline_Rate], 1.05, -1)</f>
        <v>1.4938</v>
      </c>
      <c r="K921" s="2">
        <f>Fact_Sales_Orders[[#This Row],[Total_Base_COGS_EUR]] * Fact_Sales_Orders[[#This Row],[Order_FX_Rate]]</f>
        <v>5824614.5033999998</v>
      </c>
      <c r="L921" s="3">
        <f>Fact_Sales_Orders[[#This Row],[Base_Shipping_USD]] * Fact_Sales_Orders[[#This Row],[Quantity_Sold]]</f>
        <v>1912863</v>
      </c>
      <c r="M921" s="3">
        <f>Fact_Sales_Orders[[#This Row],[Base_Revenue_USD]] - Fact_Sales_Orders[[#This Row],[Total_COGS_USD]] - Fact_Sales_Orders[[#This Row],[Total_Freight_USD]]</f>
        <v>5416234.2566</v>
      </c>
      <c r="N921" s="6">
        <f>IFERROR(Fact_Sales_Orders[[#This Row],[Net_Profit_USD]] / Fact_Sales_Orders[[#This Row],[Base_Revenue_USD]], 0)</f>
        <v>0.41176470607107174</v>
      </c>
    </row>
    <row r="922" spans="1:14" x14ac:dyDescent="0.3">
      <c r="A922" t="s">
        <v>960</v>
      </c>
      <c r="B922" s="1">
        <v>45977</v>
      </c>
      <c r="C922" s="4" t="s">
        <v>10</v>
      </c>
      <c r="D922" t="s">
        <v>86</v>
      </c>
      <c r="E922" s="3">
        <v>120</v>
      </c>
      <c r="F922" s="3">
        <v>1036005.36</v>
      </c>
      <c r="G922" s="3">
        <f>_xlfn.XLOOKUP(
D922,
Dim_Products_COGS[Product_ID],
Dim_Products_COGS[Base_COGS_EUR],
0
)</f>
        <v>4978</v>
      </c>
      <c r="H922" s="3">
        <f>Fact_Sales_Orders[[#This Row],[Unit_COGS_EUR]] * Fact_Sales_Orders[[#This Row],[Quantity_Sold]]</f>
        <v>597360</v>
      </c>
      <c r="I922" s="3">
        <f>_xlfn.XLOOKUP(Fact_Sales_Orders[[#This Row],[Product_ID]], Dim_Supply_Chain[Product_ID], Dim_Supply_Chain[Base_Shipping_Cost_USD], 2500)</f>
        <v>2640</v>
      </c>
      <c r="J922" s="2">
        <f>_xlfn.XLOOKUP(Fact_Sales_Orders[[#This Row],[Clean_Order_Date]], Dim_FX_Rates[Date], Dim_FX_Rates[Baseline_Rate], 1.05, -1)</f>
        <v>0.74029999999999996</v>
      </c>
      <c r="K922" s="2">
        <f>Fact_Sales_Orders[[#This Row],[Total_Base_COGS_EUR]] * Fact_Sales_Orders[[#This Row],[Order_FX_Rate]]</f>
        <v>442225.60799999995</v>
      </c>
      <c r="L922" s="3">
        <f>Fact_Sales_Orders[[#This Row],[Base_Shipping_USD]] * Fact_Sales_Orders[[#This Row],[Quantity_Sold]]</f>
        <v>316800</v>
      </c>
      <c r="M922" s="3">
        <f>Fact_Sales_Orders[[#This Row],[Base_Revenue_USD]] - Fact_Sales_Orders[[#This Row],[Total_COGS_USD]] - Fact_Sales_Orders[[#This Row],[Total_Freight_USD]]</f>
        <v>276979.75200000009</v>
      </c>
      <c r="N922" s="6">
        <f>IFERROR(Fact_Sales_Orders[[#This Row],[Net_Profit_USD]] / Fact_Sales_Orders[[#This Row],[Base_Revenue_USD]], 0)</f>
        <v>0.26735358975362838</v>
      </c>
    </row>
    <row r="923" spans="1:14" x14ac:dyDescent="0.3">
      <c r="A923" t="s">
        <v>961</v>
      </c>
      <c r="B923" s="1">
        <v>46083</v>
      </c>
      <c r="C923" s="4" t="s">
        <v>10</v>
      </c>
      <c r="D923" t="s">
        <v>40</v>
      </c>
      <c r="E923" s="3">
        <v>126</v>
      </c>
      <c r="F923" s="3">
        <v>1057641.6000000001</v>
      </c>
      <c r="G923" s="3">
        <f>_xlfn.XLOOKUP(
D923,
Dim_Products_COGS[Product_ID],
Dim_Products_COGS[Base_COGS_EUR],
0
)</f>
        <v>3908</v>
      </c>
      <c r="H923" s="3">
        <f>Fact_Sales_Orders[[#This Row],[Unit_COGS_EUR]] * Fact_Sales_Orders[[#This Row],[Quantity_Sold]]</f>
        <v>492408</v>
      </c>
      <c r="I923" s="3">
        <f>_xlfn.XLOOKUP(Fact_Sales_Orders[[#This Row],[Product_ID]], Dim_Supply_Chain[Product_ID], Dim_Supply_Chain[Base_Shipping_Cost_USD], 2500)</f>
        <v>2109</v>
      </c>
      <c r="J923" s="2">
        <f>_xlfn.XLOOKUP(Fact_Sales_Orders[[#This Row],[Clean_Order_Date]], Dim_FX_Rates[Date], Dim_FX_Rates[Baseline_Rate], 1.05, -1)</f>
        <v>0.93149999999999999</v>
      </c>
      <c r="K923" s="2">
        <f>Fact_Sales_Orders[[#This Row],[Total_Base_COGS_EUR]] * Fact_Sales_Orders[[#This Row],[Order_FX_Rate]]</f>
        <v>458678.05200000003</v>
      </c>
      <c r="L923" s="3">
        <f>Fact_Sales_Orders[[#This Row],[Base_Shipping_USD]] * Fact_Sales_Orders[[#This Row],[Quantity_Sold]]</f>
        <v>265734</v>
      </c>
      <c r="M923" s="3">
        <f>Fact_Sales_Orders[[#This Row],[Base_Revenue_USD]] - Fact_Sales_Orders[[#This Row],[Total_COGS_USD]] - Fact_Sales_Orders[[#This Row],[Total_Freight_USD]]</f>
        <v>333229.54800000007</v>
      </c>
      <c r="N923" s="6">
        <f>IFERROR(Fact_Sales_Orders[[#This Row],[Net_Profit_USD]] / Fact_Sales_Orders[[#This Row],[Base_Revenue_USD]], 0)</f>
        <v>0.3150684957929038</v>
      </c>
    </row>
    <row r="924" spans="1:14" x14ac:dyDescent="0.3">
      <c r="A924" t="s">
        <v>962</v>
      </c>
      <c r="B924" s="1">
        <v>45793</v>
      </c>
      <c r="C924" s="4" t="s">
        <v>10</v>
      </c>
      <c r="D924" t="s">
        <v>27</v>
      </c>
      <c r="E924" s="3">
        <v>842</v>
      </c>
      <c r="F924" s="3">
        <v>6359471.9100000001</v>
      </c>
      <c r="G924" s="3">
        <f>_xlfn.XLOOKUP(
D924,
Dim_Products_COGS[Product_ID],
Dim_Products_COGS[Base_COGS_EUR],
0
)</f>
        <v>3506</v>
      </c>
      <c r="H924" s="3">
        <f>Fact_Sales_Orders[[#This Row],[Unit_COGS_EUR]] * Fact_Sales_Orders[[#This Row],[Quantity_Sold]]</f>
        <v>2952052</v>
      </c>
      <c r="I924" s="3">
        <f>_xlfn.XLOOKUP(Fact_Sales_Orders[[#This Row],[Product_ID]], Dim_Supply_Chain[Product_ID], Dim_Supply_Chain[Base_Shipping_Cost_USD], 2500)</f>
        <v>2109</v>
      </c>
      <c r="J924" s="2">
        <f>_xlfn.XLOOKUP(Fact_Sales_Orders[[#This Row],[Clean_Order_Date]], Dim_FX_Rates[Date], Dim_FX_Rates[Baseline_Rate], 1.05, -1)</f>
        <v>0.92630000000000001</v>
      </c>
      <c r="K924" s="2">
        <f>Fact_Sales_Orders[[#This Row],[Total_Base_COGS_EUR]] * Fact_Sales_Orders[[#This Row],[Order_FX_Rate]]</f>
        <v>2734485.7675999999</v>
      </c>
      <c r="L924" s="3">
        <f>Fact_Sales_Orders[[#This Row],[Base_Shipping_USD]] * Fact_Sales_Orders[[#This Row],[Quantity_Sold]]</f>
        <v>1775778</v>
      </c>
      <c r="M924" s="3">
        <f>Fact_Sales_Orders[[#This Row],[Base_Revenue_USD]] - Fact_Sales_Orders[[#This Row],[Total_COGS_USD]] - Fact_Sales_Orders[[#This Row],[Total_Freight_USD]]</f>
        <v>1849208.1424000002</v>
      </c>
      <c r="N924" s="6">
        <f>IFERROR(Fact_Sales_Orders[[#This Row],[Net_Profit_USD]] / Fact_Sales_Orders[[#This Row],[Base_Revenue_USD]], 0)</f>
        <v>0.29078014158568716</v>
      </c>
    </row>
    <row r="925" spans="1:14" x14ac:dyDescent="0.3">
      <c r="A925" t="s">
        <v>963</v>
      </c>
      <c r="B925" s="1">
        <v>45990</v>
      </c>
      <c r="C925" s="4" t="s">
        <v>10</v>
      </c>
      <c r="D925" t="s">
        <v>63</v>
      </c>
      <c r="E925" s="3">
        <v>722</v>
      </c>
      <c r="F925" s="3">
        <v>6870178.3499999996</v>
      </c>
      <c r="G925" s="3">
        <f>_xlfn.XLOOKUP(
D925,
Dim_Products_COGS[Product_ID],
Dim_Products_COGS[Base_COGS_EUR],
0
)</f>
        <v>3822</v>
      </c>
      <c r="H925" s="3">
        <f>Fact_Sales_Orders[[#This Row],[Unit_COGS_EUR]] * Fact_Sales_Orders[[#This Row],[Quantity_Sold]]</f>
        <v>2759484</v>
      </c>
      <c r="I925" s="3">
        <f>_xlfn.XLOOKUP(Fact_Sales_Orders[[#This Row],[Product_ID]], Dim_Supply_Chain[Product_ID], Dim_Supply_Chain[Base_Shipping_Cost_USD], 2500)</f>
        <v>2109</v>
      </c>
      <c r="J925" s="2">
        <f>_xlfn.XLOOKUP(Fact_Sales_Orders[[#This Row],[Clean_Order_Date]], Dim_FX_Rates[Date], Dim_FX_Rates[Baseline_Rate], 1.05, -1)</f>
        <v>1.4888999999999999</v>
      </c>
      <c r="K925" s="2">
        <f>Fact_Sales_Orders[[#This Row],[Total_Base_COGS_EUR]] * Fact_Sales_Orders[[#This Row],[Order_FX_Rate]]</f>
        <v>4108595.7275999999</v>
      </c>
      <c r="L925" s="3">
        <f>Fact_Sales_Orders[[#This Row],[Base_Shipping_USD]] * Fact_Sales_Orders[[#This Row],[Quantity_Sold]]</f>
        <v>1522698</v>
      </c>
      <c r="M925" s="3">
        <f>Fact_Sales_Orders[[#This Row],[Base_Revenue_USD]] - Fact_Sales_Orders[[#This Row],[Total_COGS_USD]] - Fact_Sales_Orders[[#This Row],[Total_Freight_USD]]</f>
        <v>1238884.6223999998</v>
      </c>
      <c r="N925" s="6">
        <f>IFERROR(Fact_Sales_Orders[[#This Row],[Net_Profit_USD]] / Fact_Sales_Orders[[#This Row],[Base_Revenue_USD]], 0)</f>
        <v>0.18032786913020968</v>
      </c>
    </row>
    <row r="926" spans="1:14" x14ac:dyDescent="0.3">
      <c r="A926" t="s">
        <v>964</v>
      </c>
      <c r="B926" s="1">
        <v>45905</v>
      </c>
      <c r="C926" s="4" t="s">
        <v>10</v>
      </c>
      <c r="D926" t="s">
        <v>56</v>
      </c>
      <c r="E926" s="3">
        <v>431</v>
      </c>
      <c r="F926" s="3">
        <v>2220281.2599999998</v>
      </c>
      <c r="G926" s="3">
        <f>_xlfn.XLOOKUP(
D926,
Dim_Products_COGS[Product_ID],
Dim_Products_COGS[Base_COGS_EUR],
0
)</f>
        <v>897</v>
      </c>
      <c r="H926" s="3">
        <f>Fact_Sales_Orders[[#This Row],[Unit_COGS_EUR]] * Fact_Sales_Orders[[#This Row],[Quantity_Sold]]</f>
        <v>386607</v>
      </c>
      <c r="I926" s="3">
        <f>_xlfn.XLOOKUP(Fact_Sales_Orders[[#This Row],[Product_ID]], Dim_Supply_Chain[Product_ID], Dim_Supply_Chain[Base_Shipping_Cost_USD], 2500)</f>
        <v>2109</v>
      </c>
      <c r="J926" s="2">
        <f>_xlfn.XLOOKUP(Fact_Sales_Orders[[#This Row],[Clean_Order_Date]], Dim_FX_Rates[Date], Dim_FX_Rates[Baseline_Rate], 1.05, -1)</f>
        <v>1.2382</v>
      </c>
      <c r="K926" s="2">
        <f>Fact_Sales_Orders[[#This Row],[Total_Base_COGS_EUR]] * Fact_Sales_Orders[[#This Row],[Order_FX_Rate]]</f>
        <v>478696.78739999997</v>
      </c>
      <c r="L926" s="3">
        <f>Fact_Sales_Orders[[#This Row],[Base_Shipping_USD]] * Fact_Sales_Orders[[#This Row],[Quantity_Sold]]</f>
        <v>908979</v>
      </c>
      <c r="M926" s="3">
        <f>Fact_Sales_Orders[[#This Row],[Base_Revenue_USD]] - Fact_Sales_Orders[[#This Row],[Total_COGS_USD]] - Fact_Sales_Orders[[#This Row],[Total_Freight_USD]]</f>
        <v>832605.47259999975</v>
      </c>
      <c r="N926" s="6">
        <f>IFERROR(Fact_Sales_Orders[[#This Row],[Net_Profit_USD]] / Fact_Sales_Orders[[#This Row],[Base_Revenue_USD]], 0)</f>
        <v>0.37500000004503925</v>
      </c>
    </row>
    <row r="927" spans="1:14" x14ac:dyDescent="0.3">
      <c r="A927" t="s">
        <v>965</v>
      </c>
      <c r="B927" s="1">
        <v>45791</v>
      </c>
      <c r="C927" s="4" t="s">
        <v>10</v>
      </c>
      <c r="D927" t="s">
        <v>29</v>
      </c>
      <c r="E927" s="3">
        <v>899</v>
      </c>
      <c r="F927" s="3">
        <v>7709355.1699999999</v>
      </c>
      <c r="G927" s="3">
        <f>_xlfn.XLOOKUP(
D927,
Dim_Products_COGS[Product_ID],
Dim_Products_COGS[Base_COGS_EUR],
0
)</f>
        <v>2418</v>
      </c>
      <c r="H927" s="3">
        <f>Fact_Sales_Orders[[#This Row],[Unit_COGS_EUR]] * Fact_Sales_Orders[[#This Row],[Quantity_Sold]]</f>
        <v>2173782</v>
      </c>
      <c r="I927" s="3">
        <f>_xlfn.XLOOKUP(Fact_Sales_Orders[[#This Row],[Product_ID]], Dim_Supply_Chain[Product_ID], Dim_Supply_Chain[Base_Shipping_Cost_USD], 2500)</f>
        <v>2109</v>
      </c>
      <c r="J927" s="2">
        <f>_xlfn.XLOOKUP(Fact_Sales_Orders[[#This Row],[Clean_Order_Date]], Dim_FX_Rates[Date], Dim_FX_Rates[Baseline_Rate], 1.05, -1)</f>
        <v>1.4012</v>
      </c>
      <c r="K927" s="2">
        <f>Fact_Sales_Orders[[#This Row],[Total_Base_COGS_EUR]] * Fact_Sales_Orders[[#This Row],[Order_FX_Rate]]</f>
        <v>3045903.3383999998</v>
      </c>
      <c r="L927" s="3">
        <f>Fact_Sales_Orders[[#This Row],[Base_Shipping_USD]] * Fact_Sales_Orders[[#This Row],[Quantity_Sold]]</f>
        <v>1895991</v>
      </c>
      <c r="M927" s="3">
        <f>Fact_Sales_Orders[[#This Row],[Base_Revenue_USD]] - Fact_Sales_Orders[[#This Row],[Total_COGS_USD]] - Fact_Sales_Orders[[#This Row],[Total_Freight_USD]]</f>
        <v>2767460.8316000002</v>
      </c>
      <c r="N927" s="6">
        <f>IFERROR(Fact_Sales_Orders[[#This Row],[Net_Profit_USD]] / Fact_Sales_Orders[[#This Row],[Base_Revenue_USD]], 0)</f>
        <v>0.35897435914863945</v>
      </c>
    </row>
    <row r="928" spans="1:14" x14ac:dyDescent="0.3">
      <c r="A928" t="s">
        <v>966</v>
      </c>
      <c r="B928" s="1">
        <v>46010</v>
      </c>
      <c r="C928" s="4" t="s">
        <v>10</v>
      </c>
      <c r="D928" t="s">
        <v>54</v>
      </c>
      <c r="E928" s="3">
        <v>687</v>
      </c>
      <c r="F928" s="3">
        <v>6219846.7999999998</v>
      </c>
      <c r="G928" s="3">
        <f>_xlfn.XLOOKUP(
D928,
Dim_Products_COGS[Product_ID],
Dim_Products_COGS[Base_COGS_EUR],
0
)</f>
        <v>2513</v>
      </c>
      <c r="H928" s="3">
        <f>Fact_Sales_Orders[[#This Row],[Unit_COGS_EUR]] * Fact_Sales_Orders[[#This Row],[Quantity_Sold]]</f>
        <v>1726431</v>
      </c>
      <c r="I928" s="3">
        <f>_xlfn.XLOOKUP(Fact_Sales_Orders[[#This Row],[Product_ID]], Dim_Supply_Chain[Product_ID], Dim_Supply_Chain[Base_Shipping_Cost_USD], 2500)</f>
        <v>2109</v>
      </c>
      <c r="J928" s="2">
        <f>_xlfn.XLOOKUP(Fact_Sales_Orders[[#This Row],[Clean_Order_Date]], Dim_FX_Rates[Date], Dim_FX_Rates[Baseline_Rate], 1.05, -1)</f>
        <v>0.85419999999999996</v>
      </c>
      <c r="K928" s="2">
        <f>Fact_Sales_Orders[[#This Row],[Total_Base_COGS_EUR]] * Fact_Sales_Orders[[#This Row],[Order_FX_Rate]]</f>
        <v>1474717.3602</v>
      </c>
      <c r="L928" s="3">
        <f>Fact_Sales_Orders[[#This Row],[Base_Shipping_USD]] * Fact_Sales_Orders[[#This Row],[Quantity_Sold]]</f>
        <v>1448883</v>
      </c>
      <c r="M928" s="3">
        <f>Fact_Sales_Orders[[#This Row],[Base_Revenue_USD]] - Fact_Sales_Orders[[#This Row],[Total_COGS_USD]] - Fact_Sales_Orders[[#This Row],[Total_Freight_USD]]</f>
        <v>3296246.4397999998</v>
      </c>
      <c r="N928" s="6">
        <f>IFERROR(Fact_Sales_Orders[[#This Row],[Net_Profit_USD]] / Fact_Sales_Orders[[#This Row],[Base_Revenue_USD]], 0)</f>
        <v>0.52995621046486219</v>
      </c>
    </row>
    <row r="929" spans="1:14" x14ac:dyDescent="0.3">
      <c r="A929" t="s">
        <v>967</v>
      </c>
      <c r="B929" s="1">
        <v>46103</v>
      </c>
      <c r="C929" s="4" t="s">
        <v>10</v>
      </c>
      <c r="D929" t="s">
        <v>69</v>
      </c>
      <c r="E929" s="3">
        <v>513</v>
      </c>
      <c r="F929" s="3">
        <v>3821093.5</v>
      </c>
      <c r="G929" s="3">
        <f>_xlfn.XLOOKUP(
D929,
Dim_Products_COGS[Product_ID],
Dim_Products_COGS[Base_COGS_EUR],
0
)</f>
        <v>3901</v>
      </c>
      <c r="H929" s="3">
        <f>Fact_Sales_Orders[[#This Row],[Unit_COGS_EUR]] * Fact_Sales_Orders[[#This Row],[Quantity_Sold]]</f>
        <v>2001213</v>
      </c>
      <c r="I929" s="3">
        <f>_xlfn.XLOOKUP(Fact_Sales_Orders[[#This Row],[Product_ID]], Dim_Supply_Chain[Product_ID], Dim_Supply_Chain[Base_Shipping_Cost_USD], 2500)</f>
        <v>2109</v>
      </c>
      <c r="J929" s="2">
        <f>_xlfn.XLOOKUP(Fact_Sales_Orders[[#This Row],[Clean_Order_Date]], Dim_FX_Rates[Date], Dim_FX_Rates[Baseline_Rate], 1.05, -1)</f>
        <v>0.89500000000000002</v>
      </c>
      <c r="K929" s="2">
        <f>Fact_Sales_Orders[[#This Row],[Total_Base_COGS_EUR]] * Fact_Sales_Orders[[#This Row],[Order_FX_Rate]]</f>
        <v>1791085.635</v>
      </c>
      <c r="L929" s="3">
        <f>Fact_Sales_Orders[[#This Row],[Base_Shipping_USD]] * Fact_Sales_Orders[[#This Row],[Quantity_Sold]]</f>
        <v>1081917</v>
      </c>
      <c r="M929" s="3">
        <f>Fact_Sales_Orders[[#This Row],[Base_Revenue_USD]] - Fact_Sales_Orders[[#This Row],[Total_COGS_USD]] - Fact_Sales_Orders[[#This Row],[Total_Freight_USD]]</f>
        <v>948090.86499999999</v>
      </c>
      <c r="N929" s="6">
        <f>IFERROR(Fact_Sales_Orders[[#This Row],[Net_Profit_USD]] / Fact_Sales_Orders[[#This Row],[Base_Revenue_USD]], 0)</f>
        <v>0.24812029985657247</v>
      </c>
    </row>
    <row r="930" spans="1:14" x14ac:dyDescent="0.3">
      <c r="A930" t="s">
        <v>968</v>
      </c>
      <c r="B930" s="1">
        <v>45886</v>
      </c>
      <c r="C930" s="4" t="s">
        <v>10</v>
      </c>
      <c r="D930" t="s">
        <v>102</v>
      </c>
      <c r="E930" s="3">
        <v>773</v>
      </c>
      <c r="F930" s="3">
        <v>4255591.5599999996</v>
      </c>
      <c r="G930" s="3">
        <f>_xlfn.XLOOKUP(
D930,
Dim_Products_COGS[Product_ID],
Dim_Products_COGS[Base_COGS_EUR],
0
)</f>
        <v>2418</v>
      </c>
      <c r="H930" s="3">
        <f>Fact_Sales_Orders[[#This Row],[Unit_COGS_EUR]] * Fact_Sales_Orders[[#This Row],[Quantity_Sold]]</f>
        <v>1869114</v>
      </c>
      <c r="I930" s="3">
        <f>_xlfn.XLOOKUP(Fact_Sales_Orders[[#This Row],[Product_ID]], Dim_Supply_Chain[Product_ID], Dim_Supply_Chain[Base_Shipping_Cost_USD], 2500)</f>
        <v>2109</v>
      </c>
      <c r="J930" s="2">
        <f>_xlfn.XLOOKUP(Fact_Sales_Orders[[#This Row],[Clean_Order_Date]], Dim_FX_Rates[Date], Dim_FX_Rates[Baseline_Rate], 1.05, -1)</f>
        <v>0.70889999999999997</v>
      </c>
      <c r="K930" s="2">
        <f>Fact_Sales_Orders[[#This Row],[Total_Base_COGS_EUR]] * Fact_Sales_Orders[[#This Row],[Order_FX_Rate]]</f>
        <v>1325014.9146</v>
      </c>
      <c r="L930" s="3">
        <f>Fact_Sales_Orders[[#This Row],[Base_Shipping_USD]] * Fact_Sales_Orders[[#This Row],[Quantity_Sold]]</f>
        <v>1630257</v>
      </c>
      <c r="M930" s="3">
        <f>Fact_Sales_Orders[[#This Row],[Base_Revenue_USD]] - Fact_Sales_Orders[[#This Row],[Total_COGS_USD]] - Fact_Sales_Orders[[#This Row],[Total_Freight_USD]]</f>
        <v>1300319.6453999998</v>
      </c>
      <c r="N930" s="6">
        <f>IFERROR(Fact_Sales_Orders[[#This Row],[Net_Profit_USD]] / Fact_Sales_Orders[[#This Row],[Base_Revenue_USD]], 0)</f>
        <v>0.30555555604119111</v>
      </c>
    </row>
    <row r="931" spans="1:14" x14ac:dyDescent="0.3">
      <c r="A931" t="s">
        <v>969</v>
      </c>
      <c r="B931" s="1">
        <v>45864</v>
      </c>
      <c r="C931" s="4" t="s">
        <v>10</v>
      </c>
      <c r="D931" t="s">
        <v>14</v>
      </c>
      <c r="E931" s="3">
        <v>572</v>
      </c>
      <c r="F931" s="3">
        <v>3182184.46</v>
      </c>
      <c r="G931" s="3">
        <f>_xlfn.XLOOKUP(
D931,
Dim_Products_COGS[Product_ID],
Dim_Products_COGS[Base_COGS_EUR],
0
)</f>
        <v>2401</v>
      </c>
      <c r="H931" s="3">
        <f>Fact_Sales_Orders[[#This Row],[Unit_COGS_EUR]] * Fact_Sales_Orders[[#This Row],[Quantity_Sold]]</f>
        <v>1373372</v>
      </c>
      <c r="I931" s="3">
        <f>_xlfn.XLOOKUP(Fact_Sales_Orders[[#This Row],[Product_ID]], Dim_Supply_Chain[Product_ID], Dim_Supply_Chain[Base_Shipping_Cost_USD], 2500)</f>
        <v>2109</v>
      </c>
      <c r="J931" s="2">
        <f>_xlfn.XLOOKUP(Fact_Sales_Orders[[#This Row],[Clean_Order_Date]], Dim_FX_Rates[Date], Dim_FX_Rates[Baseline_Rate], 1.05, -1)</f>
        <v>0.62619999999999998</v>
      </c>
      <c r="K931" s="2">
        <f>Fact_Sales_Orders[[#This Row],[Total_Base_COGS_EUR]] * Fact_Sales_Orders[[#This Row],[Order_FX_Rate]]</f>
        <v>860005.54639999999</v>
      </c>
      <c r="L931" s="3">
        <f>Fact_Sales_Orders[[#This Row],[Base_Shipping_USD]] * Fact_Sales_Orders[[#This Row],[Quantity_Sold]]</f>
        <v>1206348</v>
      </c>
      <c r="M931" s="3">
        <f>Fact_Sales_Orders[[#This Row],[Base_Revenue_USD]] - Fact_Sales_Orders[[#This Row],[Total_COGS_USD]] - Fact_Sales_Orders[[#This Row],[Total_Freight_USD]]</f>
        <v>1115830.9136000001</v>
      </c>
      <c r="N931" s="6">
        <f>IFERROR(Fact_Sales_Orders[[#This Row],[Net_Profit_USD]] / Fact_Sales_Orders[[#This Row],[Base_Revenue_USD]], 0)</f>
        <v>0.35064935035224204</v>
      </c>
    </row>
    <row r="932" spans="1:14" x14ac:dyDescent="0.3">
      <c r="A932" t="s">
        <v>970</v>
      </c>
      <c r="B932" s="1">
        <v>45729</v>
      </c>
      <c r="C932" s="4" t="s">
        <v>10</v>
      </c>
      <c r="D932" t="s">
        <v>45</v>
      </c>
      <c r="E932" s="3">
        <v>635</v>
      </c>
      <c r="F932" s="3">
        <v>9206842.0700000003</v>
      </c>
      <c r="G932" s="3">
        <f>_xlfn.XLOOKUP(
D932,
Dim_Products_COGS[Product_ID],
Dim_Products_COGS[Base_COGS_EUR],
0
)</f>
        <v>4853</v>
      </c>
      <c r="H932" s="3">
        <f>Fact_Sales_Orders[[#This Row],[Unit_COGS_EUR]] * Fact_Sales_Orders[[#This Row],[Quantity_Sold]]</f>
        <v>3081655</v>
      </c>
      <c r="I932" s="3">
        <f>_xlfn.XLOOKUP(Fact_Sales_Orders[[#This Row],[Product_ID]], Dim_Supply_Chain[Product_ID], Dim_Supply_Chain[Base_Shipping_Cost_USD], 2500)</f>
        <v>1974</v>
      </c>
      <c r="J932" s="2">
        <f>_xlfn.XLOOKUP(Fact_Sales_Orders[[#This Row],[Clean_Order_Date]], Dim_FX_Rates[Date], Dim_FX_Rates[Baseline_Rate], 1.05, -1)</f>
        <v>1.3652</v>
      </c>
      <c r="K932" s="2">
        <f>Fact_Sales_Orders[[#This Row],[Total_Base_COGS_EUR]] * Fact_Sales_Orders[[#This Row],[Order_FX_Rate]]</f>
        <v>4207075.4059999995</v>
      </c>
      <c r="L932" s="3">
        <f>Fact_Sales_Orders[[#This Row],[Base_Shipping_USD]] * Fact_Sales_Orders[[#This Row],[Quantity_Sold]]</f>
        <v>1253490</v>
      </c>
      <c r="M932" s="3">
        <f>Fact_Sales_Orders[[#This Row],[Base_Revenue_USD]] - Fact_Sales_Orders[[#This Row],[Total_COGS_USD]] - Fact_Sales_Orders[[#This Row],[Total_Freight_USD]]</f>
        <v>3746276.6640000008</v>
      </c>
      <c r="N932" s="6">
        <f>IFERROR(Fact_Sales_Orders[[#This Row],[Net_Profit_USD]] / Fact_Sales_Orders[[#This Row],[Base_Revenue_USD]], 0)</f>
        <v>0.406901371340673</v>
      </c>
    </row>
    <row r="933" spans="1:14" x14ac:dyDescent="0.3">
      <c r="A933" t="s">
        <v>971</v>
      </c>
      <c r="B933" s="1">
        <v>46132</v>
      </c>
      <c r="C933" s="4" t="s">
        <v>10</v>
      </c>
      <c r="D933" t="s">
        <v>69</v>
      </c>
      <c r="E933" s="3">
        <v>923</v>
      </c>
      <c r="F933" s="3">
        <v>9662547.4299999997</v>
      </c>
      <c r="G933" s="3">
        <f>_xlfn.XLOOKUP(
D933,
Dim_Products_COGS[Product_ID],
Dim_Products_COGS[Base_COGS_EUR],
0
)</f>
        <v>3901</v>
      </c>
      <c r="H933" s="3">
        <f>Fact_Sales_Orders[[#This Row],[Unit_COGS_EUR]] * Fact_Sales_Orders[[#This Row],[Quantity_Sold]]</f>
        <v>3600623</v>
      </c>
      <c r="I933" s="3">
        <f>_xlfn.XLOOKUP(Fact_Sales_Orders[[#This Row],[Product_ID]], Dim_Supply_Chain[Product_ID], Dim_Supply_Chain[Base_Shipping_Cost_USD], 2500)</f>
        <v>2109</v>
      </c>
      <c r="J933" s="2">
        <f>_xlfn.XLOOKUP(Fact_Sales_Orders[[#This Row],[Clean_Order_Date]], Dim_FX_Rates[Date], Dim_FX_Rates[Baseline_Rate], 1.05, -1)</f>
        <v>1.39</v>
      </c>
      <c r="K933" s="2">
        <f>Fact_Sales_Orders[[#This Row],[Total_Base_COGS_EUR]] * Fact_Sales_Orders[[#This Row],[Order_FX_Rate]]</f>
        <v>5004865.97</v>
      </c>
      <c r="L933" s="3">
        <f>Fact_Sales_Orders[[#This Row],[Base_Shipping_USD]] * Fact_Sales_Orders[[#This Row],[Quantity_Sold]]</f>
        <v>1946607</v>
      </c>
      <c r="M933" s="3">
        <f>Fact_Sales_Orders[[#This Row],[Base_Revenue_USD]] - Fact_Sales_Orders[[#This Row],[Total_COGS_USD]] - Fact_Sales_Orders[[#This Row],[Total_Freight_USD]]</f>
        <v>2711074.46</v>
      </c>
      <c r="N933" s="6">
        <f>IFERROR(Fact_Sales_Orders[[#This Row],[Net_Profit_USD]] / Fact_Sales_Orders[[#This Row],[Base_Revenue_USD]], 0)</f>
        <v>0.28057553969491872</v>
      </c>
    </row>
    <row r="934" spans="1:14" x14ac:dyDescent="0.3">
      <c r="A934" t="s">
        <v>972</v>
      </c>
      <c r="B934" s="1">
        <v>45925</v>
      </c>
      <c r="C934" s="4" t="s">
        <v>10</v>
      </c>
      <c r="D934" t="s">
        <v>17</v>
      </c>
      <c r="E934" s="3">
        <v>158</v>
      </c>
      <c r="F934" s="3">
        <v>1305528.3500000001</v>
      </c>
      <c r="G934" s="3">
        <f>_xlfn.XLOOKUP(
D934,
Dim_Products_COGS[Product_ID],
Dim_Products_COGS[Base_COGS_EUR],
0
)</f>
        <v>4299</v>
      </c>
      <c r="H934" s="3">
        <f>Fact_Sales_Orders[[#This Row],[Unit_COGS_EUR]] * Fact_Sales_Orders[[#This Row],[Quantity_Sold]]</f>
        <v>679242</v>
      </c>
      <c r="I934" s="3">
        <f>_xlfn.XLOOKUP(Fact_Sales_Orders[[#This Row],[Product_ID]], Dim_Supply_Chain[Product_ID], Dim_Supply_Chain[Base_Shipping_Cost_USD], 2500)</f>
        <v>2109</v>
      </c>
      <c r="J934" s="2">
        <f>_xlfn.XLOOKUP(Fact_Sales_Orders[[#This Row],[Clean_Order_Date]], Dim_FX_Rates[Date], Dim_FX_Rates[Baseline_Rate], 1.05, -1)</f>
        <v>0.72589999999999999</v>
      </c>
      <c r="K934" s="2">
        <f>Fact_Sales_Orders[[#This Row],[Total_Base_COGS_EUR]] * Fact_Sales_Orders[[#This Row],[Order_FX_Rate]]</f>
        <v>493061.76779999997</v>
      </c>
      <c r="L934" s="3">
        <f>Fact_Sales_Orders[[#This Row],[Base_Shipping_USD]] * Fact_Sales_Orders[[#This Row],[Quantity_Sold]]</f>
        <v>333222</v>
      </c>
      <c r="M934" s="3">
        <f>Fact_Sales_Orders[[#This Row],[Base_Revenue_USD]] - Fact_Sales_Orders[[#This Row],[Total_COGS_USD]] - Fact_Sales_Orders[[#This Row],[Total_Freight_USD]]</f>
        <v>479244.58220000006</v>
      </c>
      <c r="N934" s="6">
        <f>IFERROR(Fact_Sales_Orders[[#This Row],[Net_Profit_USD]] / Fact_Sales_Orders[[#This Row],[Base_Revenue_USD]], 0)</f>
        <v>0.36708860608044247</v>
      </c>
    </row>
    <row r="935" spans="1:14" x14ac:dyDescent="0.3">
      <c r="A935" t="s">
        <v>973</v>
      </c>
      <c r="B935" s="1">
        <v>45762</v>
      </c>
      <c r="C935" s="4" t="s">
        <v>10</v>
      </c>
      <c r="D935" t="s">
        <v>96</v>
      </c>
      <c r="E935" s="3">
        <v>843</v>
      </c>
      <c r="F935" s="3">
        <v>8634986.4399999995</v>
      </c>
      <c r="G935" s="3">
        <f>_xlfn.XLOOKUP(
D935,
Dim_Products_COGS[Product_ID],
Dim_Products_COGS[Base_COGS_EUR],
0
)</f>
        <v>2914</v>
      </c>
      <c r="H935" s="3">
        <f>Fact_Sales_Orders[[#This Row],[Unit_COGS_EUR]] * Fact_Sales_Orders[[#This Row],[Quantity_Sold]]</f>
        <v>2456502</v>
      </c>
      <c r="I935" s="3">
        <f>_xlfn.XLOOKUP(Fact_Sales_Orders[[#This Row],[Product_ID]], Dim_Supply_Chain[Product_ID], Dim_Supply_Chain[Base_Shipping_Cost_USD], 2500)</f>
        <v>2109</v>
      </c>
      <c r="J935" s="2">
        <f>_xlfn.XLOOKUP(Fact_Sales_Orders[[#This Row],[Clean_Order_Date]], Dim_FX_Rates[Date], Dim_FX_Rates[Baseline_Rate], 1.05, -1)</f>
        <v>1.2735000000000001</v>
      </c>
      <c r="K935" s="2">
        <f>Fact_Sales_Orders[[#This Row],[Total_Base_COGS_EUR]] * Fact_Sales_Orders[[#This Row],[Order_FX_Rate]]</f>
        <v>3128355.2970000003</v>
      </c>
      <c r="L935" s="3">
        <f>Fact_Sales_Orders[[#This Row],[Base_Shipping_USD]] * Fact_Sales_Orders[[#This Row],[Quantity_Sold]]</f>
        <v>1777887</v>
      </c>
      <c r="M935" s="3">
        <f>Fact_Sales_Orders[[#This Row],[Base_Revenue_USD]] - Fact_Sales_Orders[[#This Row],[Total_COGS_USD]] - Fact_Sales_Orders[[#This Row],[Total_Freight_USD]]</f>
        <v>3728744.1429999992</v>
      </c>
      <c r="N935" s="6">
        <f>IFERROR(Fact_Sales_Orders[[#This Row],[Net_Profit_USD]] / Fact_Sales_Orders[[#This Row],[Base_Revenue_USD]], 0)</f>
        <v>0.43181818163920582</v>
      </c>
    </row>
    <row r="936" spans="1:14" x14ac:dyDescent="0.3">
      <c r="A936" t="s">
        <v>974</v>
      </c>
      <c r="B936" s="1">
        <v>45919</v>
      </c>
      <c r="C936" s="4" t="s">
        <v>10</v>
      </c>
      <c r="D936" t="s">
        <v>23</v>
      </c>
      <c r="E936" s="3">
        <v>400</v>
      </c>
      <c r="F936" s="3">
        <v>2268422.91</v>
      </c>
      <c r="G936" s="3">
        <f>_xlfn.XLOOKUP(
D936,
Dim_Products_COGS[Product_ID],
Dim_Products_COGS[Base_COGS_EUR],
0
)</f>
        <v>2844</v>
      </c>
      <c r="H936" s="3">
        <f>Fact_Sales_Orders[[#This Row],[Unit_COGS_EUR]] * Fact_Sales_Orders[[#This Row],[Quantity_Sold]]</f>
        <v>1137600</v>
      </c>
      <c r="I936" s="3">
        <f>_xlfn.XLOOKUP(Fact_Sales_Orders[[#This Row],[Product_ID]], Dim_Supply_Chain[Product_ID], Dim_Supply_Chain[Base_Shipping_Cost_USD], 2500)</f>
        <v>3514</v>
      </c>
      <c r="J936" s="2">
        <f>_xlfn.XLOOKUP(Fact_Sales_Orders[[#This Row],[Clean_Order_Date]], Dim_FX_Rates[Date], Dim_FX_Rates[Baseline_Rate], 1.05, -1)</f>
        <v>0.89290000000000003</v>
      </c>
      <c r="K936" s="2">
        <f>Fact_Sales_Orders[[#This Row],[Total_Base_COGS_EUR]] * Fact_Sales_Orders[[#This Row],[Order_FX_Rate]]</f>
        <v>1015763.04</v>
      </c>
      <c r="L936" s="3">
        <f>Fact_Sales_Orders[[#This Row],[Base_Shipping_USD]] * Fact_Sales_Orders[[#This Row],[Quantity_Sold]]</f>
        <v>1405600</v>
      </c>
      <c r="M936" s="3">
        <f>Fact_Sales_Orders[[#This Row],[Base_Revenue_USD]] - Fact_Sales_Orders[[#This Row],[Total_COGS_USD]] - Fact_Sales_Orders[[#This Row],[Total_Freight_USD]]</f>
        <v>-152940.12999999989</v>
      </c>
      <c r="N936" s="6">
        <f>IFERROR(Fact_Sales_Orders[[#This Row],[Net_Profit_USD]] / Fact_Sales_Orders[[#This Row],[Base_Revenue_USD]], 0)</f>
        <v>-6.742134781207966E-2</v>
      </c>
    </row>
    <row r="937" spans="1:14" x14ac:dyDescent="0.3">
      <c r="A937" t="s">
        <v>975</v>
      </c>
      <c r="B937" s="1">
        <v>45818</v>
      </c>
      <c r="C937" s="4" t="s">
        <v>10</v>
      </c>
      <c r="D937" t="s">
        <v>109</v>
      </c>
      <c r="E937" s="3">
        <v>771</v>
      </c>
      <c r="F937" s="3">
        <v>6122788.8799999999</v>
      </c>
      <c r="G937" s="3">
        <f>_xlfn.XLOOKUP(
D937,
Dim_Products_COGS[Product_ID],
Dim_Products_COGS[Base_COGS_EUR],
0
)</f>
        <v>3051</v>
      </c>
      <c r="H937" s="3">
        <f>Fact_Sales_Orders[[#This Row],[Unit_COGS_EUR]] * Fact_Sales_Orders[[#This Row],[Quantity_Sold]]</f>
        <v>2352321</v>
      </c>
      <c r="I937" s="3">
        <f>_xlfn.XLOOKUP(Fact_Sales_Orders[[#This Row],[Product_ID]], Dim_Supply_Chain[Product_ID], Dim_Supply_Chain[Base_Shipping_Cost_USD], 2500)</f>
        <v>4042</v>
      </c>
      <c r="J937" s="2">
        <f>_xlfn.XLOOKUP(Fact_Sales_Orders[[#This Row],[Clean_Order_Date]], Dim_FX_Rates[Date], Dim_FX_Rates[Baseline_Rate], 1.05, -1)</f>
        <v>0.77929999999999999</v>
      </c>
      <c r="K937" s="2">
        <f>Fact_Sales_Orders[[#This Row],[Total_Base_COGS_EUR]] * Fact_Sales_Orders[[#This Row],[Order_FX_Rate]]</f>
        <v>1833163.7553000001</v>
      </c>
      <c r="L937" s="3">
        <f>Fact_Sales_Orders[[#This Row],[Base_Shipping_USD]] * Fact_Sales_Orders[[#This Row],[Quantity_Sold]]</f>
        <v>3116382</v>
      </c>
      <c r="M937" s="3">
        <f>Fact_Sales_Orders[[#This Row],[Base_Revenue_USD]] - Fact_Sales_Orders[[#This Row],[Total_COGS_USD]] - Fact_Sales_Orders[[#This Row],[Total_Freight_USD]]</f>
        <v>1173243.1246999996</v>
      </c>
      <c r="N937" s="6">
        <f>IFERROR(Fact_Sales_Orders[[#This Row],[Net_Profit_USD]] / Fact_Sales_Orders[[#This Row],[Base_Revenue_USD]], 0)</f>
        <v>0.19161907223885852</v>
      </c>
    </row>
    <row r="938" spans="1:14" x14ac:dyDescent="0.3">
      <c r="A938" t="s">
        <v>976</v>
      </c>
      <c r="B938" s="1">
        <v>45957</v>
      </c>
      <c r="C938" s="4" t="s">
        <v>10</v>
      </c>
      <c r="D938" t="s">
        <v>8</v>
      </c>
      <c r="E938" s="3">
        <v>487</v>
      </c>
      <c r="F938" s="3">
        <v>1342829.25</v>
      </c>
      <c r="G938" s="3">
        <f>_xlfn.XLOOKUP(
D938,
Dim_Products_COGS[Product_ID],
Dim_Products_COGS[Base_COGS_EUR],
0
)</f>
        <v>739</v>
      </c>
      <c r="H938" s="3">
        <f>Fact_Sales_Orders[[#This Row],[Unit_COGS_EUR]] * Fact_Sales_Orders[[#This Row],[Quantity_Sold]]</f>
        <v>359893</v>
      </c>
      <c r="I938" s="3">
        <f>_xlfn.XLOOKUP(Fact_Sales_Orders[[#This Row],[Product_ID]], Dim_Supply_Chain[Product_ID], Dim_Supply_Chain[Base_Shipping_Cost_USD], 2500)</f>
        <v>2109</v>
      </c>
      <c r="J938" s="2">
        <f>_xlfn.XLOOKUP(Fact_Sales_Orders[[#This Row],[Clean_Order_Date]], Dim_FX_Rates[Date], Dim_FX_Rates[Baseline_Rate], 1.05, -1)</f>
        <v>0.61770000000000003</v>
      </c>
      <c r="K938" s="2">
        <f>Fact_Sales_Orders[[#This Row],[Total_Base_COGS_EUR]] * Fact_Sales_Orders[[#This Row],[Order_FX_Rate]]</f>
        <v>222305.90610000002</v>
      </c>
      <c r="L938" s="3">
        <f>Fact_Sales_Orders[[#This Row],[Base_Shipping_USD]] * Fact_Sales_Orders[[#This Row],[Quantity_Sold]]</f>
        <v>1027083</v>
      </c>
      <c r="M938" s="3">
        <f>Fact_Sales_Orders[[#This Row],[Base_Revenue_USD]] - Fact_Sales_Orders[[#This Row],[Total_COGS_USD]] - Fact_Sales_Orders[[#This Row],[Total_Freight_USD]]</f>
        <v>93440.343899999978</v>
      </c>
      <c r="N938" s="6">
        <f>IFERROR(Fact_Sales_Orders[[#This Row],[Net_Profit_USD]] / Fact_Sales_Orders[[#This Row],[Base_Revenue_USD]], 0)</f>
        <v>6.9584680181787803E-2</v>
      </c>
    </row>
    <row r="939" spans="1:14" x14ac:dyDescent="0.3">
      <c r="A939" t="s">
        <v>977</v>
      </c>
      <c r="B939" s="1">
        <v>45929</v>
      </c>
      <c r="C939" s="4" t="s">
        <v>10</v>
      </c>
      <c r="D939" t="s">
        <v>27</v>
      </c>
      <c r="E939" s="3">
        <v>694</v>
      </c>
      <c r="F939" s="3">
        <v>7282586.2199999997</v>
      </c>
      <c r="G939" s="3">
        <f>_xlfn.XLOOKUP(
D939,
Dim_Products_COGS[Product_ID],
Dim_Products_COGS[Base_COGS_EUR],
0
)</f>
        <v>3506</v>
      </c>
      <c r="H939" s="3">
        <f>Fact_Sales_Orders[[#This Row],[Unit_COGS_EUR]] * Fact_Sales_Orders[[#This Row],[Quantity_Sold]]</f>
        <v>2433164</v>
      </c>
      <c r="I939" s="3">
        <f>_xlfn.XLOOKUP(Fact_Sales_Orders[[#This Row],[Product_ID]], Dim_Supply_Chain[Product_ID], Dim_Supply_Chain[Base_Shipping_Cost_USD], 2500)</f>
        <v>2109</v>
      </c>
      <c r="J939" s="2">
        <f>_xlfn.XLOOKUP(Fact_Sales_Orders[[#This Row],[Clean_Order_Date]], Dim_FX_Rates[Date], Dim_FX_Rates[Baseline_Rate], 1.05, -1)</f>
        <v>1.3420000000000001</v>
      </c>
      <c r="K939" s="2">
        <f>Fact_Sales_Orders[[#This Row],[Total_Base_COGS_EUR]] * Fact_Sales_Orders[[#This Row],[Order_FX_Rate]]</f>
        <v>3265306.088</v>
      </c>
      <c r="L939" s="3">
        <f>Fact_Sales_Orders[[#This Row],[Base_Shipping_USD]] * Fact_Sales_Orders[[#This Row],[Quantity_Sold]]</f>
        <v>1463646</v>
      </c>
      <c r="M939" s="3">
        <f>Fact_Sales_Orders[[#This Row],[Base_Revenue_USD]] - Fact_Sales_Orders[[#This Row],[Total_COGS_USD]] - Fact_Sales_Orders[[#This Row],[Total_Freight_USD]]</f>
        <v>2553634.1319999998</v>
      </c>
      <c r="N939" s="6">
        <f>IFERROR(Fact_Sales_Orders[[#This Row],[Net_Profit_USD]] / Fact_Sales_Orders[[#This Row],[Base_Revenue_USD]], 0)</f>
        <v>0.35064935104880912</v>
      </c>
    </row>
    <row r="940" spans="1:14" x14ac:dyDescent="0.3">
      <c r="A940" t="s">
        <v>978</v>
      </c>
      <c r="B940" s="1">
        <v>46100</v>
      </c>
      <c r="C940" s="4" t="s">
        <v>10</v>
      </c>
      <c r="D940" t="s">
        <v>58</v>
      </c>
      <c r="E940" s="3">
        <v>560</v>
      </c>
      <c r="F940" s="3">
        <v>3369766.71</v>
      </c>
      <c r="G940" s="3">
        <f>_xlfn.XLOOKUP(
D940,
Dim_Products_COGS[Product_ID],
Dim_Products_COGS[Base_COGS_EUR],
0
)</f>
        <v>2039</v>
      </c>
      <c r="H940" s="3">
        <f>Fact_Sales_Orders[[#This Row],[Unit_COGS_EUR]] * Fact_Sales_Orders[[#This Row],[Quantity_Sold]]</f>
        <v>1141840</v>
      </c>
      <c r="I940" s="3">
        <f>_xlfn.XLOOKUP(Fact_Sales_Orders[[#This Row],[Product_ID]], Dim_Supply_Chain[Product_ID], Dim_Supply_Chain[Base_Shipping_Cost_USD], 2500)</f>
        <v>2109</v>
      </c>
      <c r="J940" s="2">
        <f>_xlfn.XLOOKUP(Fact_Sales_Orders[[#This Row],[Clean_Order_Date]], Dim_FX_Rates[Date], Dim_FX_Rates[Baseline_Rate], 1.05, -1)</f>
        <v>1.2534000000000001</v>
      </c>
      <c r="K940" s="2">
        <f>Fact_Sales_Orders[[#This Row],[Total_Base_COGS_EUR]] * Fact_Sales_Orders[[#This Row],[Order_FX_Rate]]</f>
        <v>1431182.2560000001</v>
      </c>
      <c r="L940" s="3">
        <f>Fact_Sales_Orders[[#This Row],[Base_Shipping_USD]] * Fact_Sales_Orders[[#This Row],[Quantity_Sold]]</f>
        <v>1181040</v>
      </c>
      <c r="M940" s="3">
        <f>Fact_Sales_Orders[[#This Row],[Base_Revenue_USD]] - Fact_Sales_Orders[[#This Row],[Total_COGS_USD]] - Fact_Sales_Orders[[#This Row],[Total_Freight_USD]]</f>
        <v>757544.45399999991</v>
      </c>
      <c r="N940" s="6">
        <f>IFERROR(Fact_Sales_Orders[[#This Row],[Net_Profit_USD]] / Fact_Sales_Orders[[#This Row],[Base_Revenue_USD]], 0)</f>
        <v>0.22480620149517708</v>
      </c>
    </row>
    <row r="941" spans="1:14" x14ac:dyDescent="0.3">
      <c r="A941" t="s">
        <v>979</v>
      </c>
      <c r="B941" s="1">
        <v>45702</v>
      </c>
      <c r="C941" s="4" t="s">
        <v>10</v>
      </c>
      <c r="D941" t="s">
        <v>61</v>
      </c>
      <c r="E941" s="3">
        <v>823</v>
      </c>
      <c r="F941" s="3">
        <v>5556810.2800000003</v>
      </c>
      <c r="G941" s="3">
        <f>_xlfn.XLOOKUP(
D941,
Dim_Products_COGS[Product_ID],
Dim_Products_COGS[Base_COGS_EUR],
0
)</f>
        <v>2418</v>
      </c>
      <c r="H941" s="3">
        <f>Fact_Sales_Orders[[#This Row],[Unit_COGS_EUR]] * Fact_Sales_Orders[[#This Row],[Quantity_Sold]]</f>
        <v>1990014</v>
      </c>
      <c r="I941" s="3">
        <f>_xlfn.XLOOKUP(Fact_Sales_Orders[[#This Row],[Product_ID]], Dim_Supply_Chain[Product_ID], Dim_Supply_Chain[Base_Shipping_Cost_USD], 2500)</f>
        <v>2109</v>
      </c>
      <c r="J941" s="2">
        <f>_xlfn.XLOOKUP(Fact_Sales_Orders[[#This Row],[Clean_Order_Date]], Dim_FX_Rates[Date], Dim_FX_Rates[Baseline_Rate], 1.05, -1)</f>
        <v>0.89510000000000001</v>
      </c>
      <c r="K941" s="2">
        <f>Fact_Sales_Orders[[#This Row],[Total_Base_COGS_EUR]] * Fact_Sales_Orders[[#This Row],[Order_FX_Rate]]</f>
        <v>1781261.5314</v>
      </c>
      <c r="L941" s="3">
        <f>Fact_Sales_Orders[[#This Row],[Base_Shipping_USD]] * Fact_Sales_Orders[[#This Row],[Quantity_Sold]]</f>
        <v>1735707</v>
      </c>
      <c r="M941" s="3">
        <f>Fact_Sales_Orders[[#This Row],[Base_Revenue_USD]] - Fact_Sales_Orders[[#This Row],[Total_COGS_USD]] - Fact_Sales_Orders[[#This Row],[Total_Freight_USD]]</f>
        <v>2039841.7486000005</v>
      </c>
      <c r="N941" s="6">
        <f>IFERROR(Fact_Sales_Orders[[#This Row],[Net_Profit_USD]] / Fact_Sales_Orders[[#This Row],[Base_Revenue_USD]], 0)</f>
        <v>0.36708860763912932</v>
      </c>
    </row>
    <row r="942" spans="1:14" x14ac:dyDescent="0.3">
      <c r="A942" t="s">
        <v>980</v>
      </c>
      <c r="B942" s="1">
        <v>45879</v>
      </c>
      <c r="C942" s="4" t="s">
        <v>10</v>
      </c>
      <c r="D942" t="s">
        <v>17</v>
      </c>
      <c r="E942" s="3">
        <v>699</v>
      </c>
      <c r="F942" s="3">
        <v>5828650.3499999996</v>
      </c>
      <c r="G942" s="3">
        <f>_xlfn.XLOOKUP(
D942,
Dim_Products_COGS[Product_ID],
Dim_Products_COGS[Base_COGS_EUR],
0
)</f>
        <v>4299</v>
      </c>
      <c r="H942" s="3">
        <f>Fact_Sales_Orders[[#This Row],[Unit_COGS_EUR]] * Fact_Sales_Orders[[#This Row],[Quantity_Sold]]</f>
        <v>3005001</v>
      </c>
      <c r="I942" s="3">
        <f>_xlfn.XLOOKUP(Fact_Sales_Orders[[#This Row],[Product_ID]], Dim_Supply_Chain[Product_ID], Dim_Supply_Chain[Base_Shipping_Cost_USD], 2500)</f>
        <v>2109</v>
      </c>
      <c r="J942" s="2">
        <f>_xlfn.XLOOKUP(Fact_Sales_Orders[[#This Row],[Clean_Order_Date]], Dim_FX_Rates[Date], Dim_FX_Rates[Baseline_Rate], 1.05, -1)</f>
        <v>0.85640000000000005</v>
      </c>
      <c r="K942" s="2">
        <f>Fact_Sales_Orders[[#This Row],[Total_Base_COGS_EUR]] * Fact_Sales_Orders[[#This Row],[Order_FX_Rate]]</f>
        <v>2573482.8563999999</v>
      </c>
      <c r="L942" s="3">
        <f>Fact_Sales_Orders[[#This Row],[Base_Shipping_USD]] * Fact_Sales_Orders[[#This Row],[Quantity_Sold]]</f>
        <v>1474191</v>
      </c>
      <c r="M942" s="3">
        <f>Fact_Sales_Orders[[#This Row],[Base_Revenue_USD]] - Fact_Sales_Orders[[#This Row],[Total_COGS_USD]] - Fact_Sales_Orders[[#This Row],[Total_Freight_USD]]</f>
        <v>1780976.4935999997</v>
      </c>
      <c r="N942" s="6">
        <f>IFERROR(Fact_Sales_Orders[[#This Row],[Net_Profit_USD]] / Fact_Sales_Orders[[#This Row],[Base_Revenue_USD]], 0)</f>
        <v>0.3055555551723908</v>
      </c>
    </row>
    <row r="943" spans="1:14" x14ac:dyDescent="0.3">
      <c r="A943" t="s">
        <v>981</v>
      </c>
      <c r="B943" s="1">
        <v>46026</v>
      </c>
      <c r="C943" s="4" t="s">
        <v>10</v>
      </c>
      <c r="D943" t="s">
        <v>69</v>
      </c>
      <c r="E943" s="3">
        <v>773</v>
      </c>
      <c r="F943" s="3">
        <v>10716569.4</v>
      </c>
      <c r="G943" s="3">
        <f>_xlfn.XLOOKUP(
D943,
Dim_Products_COGS[Product_ID],
Dim_Products_COGS[Base_COGS_EUR],
0
)</f>
        <v>3901</v>
      </c>
      <c r="H943" s="3">
        <f>Fact_Sales_Orders[[#This Row],[Unit_COGS_EUR]] * Fact_Sales_Orders[[#This Row],[Quantity_Sold]]</f>
        <v>3015473</v>
      </c>
      <c r="I943" s="3">
        <f>_xlfn.XLOOKUP(Fact_Sales_Orders[[#This Row],[Product_ID]], Dim_Supply_Chain[Product_ID], Dim_Supply_Chain[Base_Shipping_Cost_USD], 2500)</f>
        <v>2109</v>
      </c>
      <c r="J943" s="2">
        <f>_xlfn.XLOOKUP(Fact_Sales_Orders[[#This Row],[Clean_Order_Date]], Dim_FX_Rates[Date], Dim_FX_Rates[Baseline_Rate], 1.05, -1)</f>
        <v>1.4672000000000001</v>
      </c>
      <c r="K943" s="2">
        <f>Fact_Sales_Orders[[#This Row],[Total_Base_COGS_EUR]] * Fact_Sales_Orders[[#This Row],[Order_FX_Rate]]</f>
        <v>4424301.9856000002</v>
      </c>
      <c r="L943" s="3">
        <f>Fact_Sales_Orders[[#This Row],[Base_Shipping_USD]] * Fact_Sales_Orders[[#This Row],[Quantity_Sold]]</f>
        <v>1630257</v>
      </c>
      <c r="M943" s="3">
        <f>Fact_Sales_Orders[[#This Row],[Base_Revenue_USD]] - Fact_Sales_Orders[[#This Row],[Total_COGS_USD]] - Fact_Sales_Orders[[#This Row],[Total_Freight_USD]]</f>
        <v>4662010.4144000001</v>
      </c>
      <c r="N943" s="6">
        <f>IFERROR(Fact_Sales_Orders[[#This Row],[Net_Profit_USD]] / Fact_Sales_Orders[[#This Row],[Base_Revenue_USD]], 0)</f>
        <v>0.43502824834970044</v>
      </c>
    </row>
    <row r="944" spans="1:14" x14ac:dyDescent="0.3">
      <c r="A944" t="s">
        <v>982</v>
      </c>
      <c r="B944" s="1">
        <v>45841</v>
      </c>
      <c r="C944" s="4" t="s">
        <v>10</v>
      </c>
      <c r="D944" t="s">
        <v>40</v>
      </c>
      <c r="E944" s="3">
        <v>815</v>
      </c>
      <c r="F944" s="3">
        <v>8799658.3100000005</v>
      </c>
      <c r="G944" s="3">
        <f>_xlfn.XLOOKUP(
D944,
Dim_Products_COGS[Product_ID],
Dim_Products_COGS[Base_COGS_EUR],
0
)</f>
        <v>3908</v>
      </c>
      <c r="H944" s="3">
        <f>Fact_Sales_Orders[[#This Row],[Unit_COGS_EUR]] * Fact_Sales_Orders[[#This Row],[Quantity_Sold]]</f>
        <v>3185020</v>
      </c>
      <c r="I944" s="3">
        <f>_xlfn.XLOOKUP(Fact_Sales_Orders[[#This Row],[Product_ID]], Dim_Supply_Chain[Product_ID], Dim_Supply_Chain[Base_Shipping_Cost_USD], 2500)</f>
        <v>2109</v>
      </c>
      <c r="J944" s="2">
        <f>_xlfn.XLOOKUP(Fact_Sales_Orders[[#This Row],[Clean_Order_Date]], Dim_FX_Rates[Date], Dim_FX_Rates[Baseline_Rate], 1.05, -1)</f>
        <v>1.2201</v>
      </c>
      <c r="K944" s="2">
        <f>Fact_Sales_Orders[[#This Row],[Total_Base_COGS_EUR]] * Fact_Sales_Orders[[#This Row],[Order_FX_Rate]]</f>
        <v>3886042.9019999998</v>
      </c>
      <c r="L944" s="3">
        <f>Fact_Sales_Orders[[#This Row],[Base_Shipping_USD]] * Fact_Sales_Orders[[#This Row],[Quantity_Sold]]</f>
        <v>1718835</v>
      </c>
      <c r="M944" s="3">
        <f>Fact_Sales_Orders[[#This Row],[Base_Revenue_USD]] - Fact_Sales_Orders[[#This Row],[Total_COGS_USD]] - Fact_Sales_Orders[[#This Row],[Total_Freight_USD]]</f>
        <v>3194780.4080000008</v>
      </c>
      <c r="N944" s="6">
        <f>IFERROR(Fact_Sales_Orders[[#This Row],[Net_Profit_USD]] / Fact_Sales_Orders[[#This Row],[Base_Revenue_USD]], 0)</f>
        <v>0.36305732512016148</v>
      </c>
    </row>
    <row r="945" spans="1:14" x14ac:dyDescent="0.3">
      <c r="A945" t="s">
        <v>983</v>
      </c>
      <c r="B945" s="1">
        <v>45933</v>
      </c>
      <c r="C945" s="4" t="s">
        <v>10</v>
      </c>
      <c r="D945" t="s">
        <v>40</v>
      </c>
      <c r="E945" s="3">
        <v>225</v>
      </c>
      <c r="F945" s="3">
        <v>1943848.16</v>
      </c>
      <c r="G945" s="3">
        <f>_xlfn.XLOOKUP(
D945,
Dim_Products_COGS[Product_ID],
Dim_Products_COGS[Base_COGS_EUR],
0
)</f>
        <v>3908</v>
      </c>
      <c r="H945" s="3">
        <f>Fact_Sales_Orders[[#This Row],[Unit_COGS_EUR]] * Fact_Sales_Orders[[#This Row],[Quantity_Sold]]</f>
        <v>879300</v>
      </c>
      <c r="I945" s="3">
        <f>_xlfn.XLOOKUP(Fact_Sales_Orders[[#This Row],[Product_ID]], Dim_Supply_Chain[Product_ID], Dim_Supply_Chain[Base_Shipping_Cost_USD], 2500)</f>
        <v>2109</v>
      </c>
      <c r="J945" s="2">
        <f>_xlfn.XLOOKUP(Fact_Sales_Orders[[#This Row],[Clean_Order_Date]], Dim_FX_Rates[Date], Dim_FX_Rates[Baseline_Rate], 1.05, -1)</f>
        <v>0.97450000000000003</v>
      </c>
      <c r="K945" s="2">
        <f>Fact_Sales_Orders[[#This Row],[Total_Base_COGS_EUR]] * Fact_Sales_Orders[[#This Row],[Order_FX_Rate]]</f>
        <v>856877.85</v>
      </c>
      <c r="L945" s="3">
        <f>Fact_Sales_Orders[[#This Row],[Base_Shipping_USD]] * Fact_Sales_Orders[[#This Row],[Quantity_Sold]]</f>
        <v>474525</v>
      </c>
      <c r="M945" s="3">
        <f>Fact_Sales_Orders[[#This Row],[Base_Revenue_USD]] - Fact_Sales_Orders[[#This Row],[Total_COGS_USD]] - Fact_Sales_Orders[[#This Row],[Total_Freight_USD]]</f>
        <v>612445.31000000006</v>
      </c>
      <c r="N945" s="6">
        <f>IFERROR(Fact_Sales_Orders[[#This Row],[Net_Profit_USD]] / Fact_Sales_Orders[[#This Row],[Base_Revenue_USD]], 0)</f>
        <v>0.31506849279832644</v>
      </c>
    </row>
    <row r="946" spans="1:14" x14ac:dyDescent="0.3">
      <c r="A946" t="s">
        <v>984</v>
      </c>
      <c r="B946" s="1">
        <v>45716</v>
      </c>
      <c r="C946" s="4" t="s">
        <v>10</v>
      </c>
      <c r="D946" t="s">
        <v>88</v>
      </c>
      <c r="E946" s="3">
        <v>779</v>
      </c>
      <c r="F946" s="3">
        <v>5654812.6299999999</v>
      </c>
      <c r="G946" s="3">
        <f>_xlfn.XLOOKUP(
D946,
Dim_Products_COGS[Product_ID],
Dim_Products_COGS[Base_COGS_EUR],
0
)</f>
        <v>3776</v>
      </c>
      <c r="H946" s="3">
        <f>Fact_Sales_Orders[[#This Row],[Unit_COGS_EUR]] * Fact_Sales_Orders[[#This Row],[Quantity_Sold]]</f>
        <v>2941504</v>
      </c>
      <c r="I946" s="3">
        <f>_xlfn.XLOOKUP(Fact_Sales_Orders[[#This Row],[Product_ID]], Dim_Supply_Chain[Product_ID], Dim_Supply_Chain[Base_Shipping_Cost_USD], 2500)</f>
        <v>2221</v>
      </c>
      <c r="J946" s="2">
        <f>_xlfn.XLOOKUP(Fact_Sales_Orders[[#This Row],[Clean_Order_Date]], Dim_FX_Rates[Date], Dim_FX_Rates[Baseline_Rate], 1.05, -1)</f>
        <v>0.75819999999999999</v>
      </c>
      <c r="K946" s="2">
        <f>Fact_Sales_Orders[[#This Row],[Total_Base_COGS_EUR]] * Fact_Sales_Orders[[#This Row],[Order_FX_Rate]]</f>
        <v>2230248.3328</v>
      </c>
      <c r="L946" s="3">
        <f>Fact_Sales_Orders[[#This Row],[Base_Shipping_USD]] * Fact_Sales_Orders[[#This Row],[Quantity_Sold]]</f>
        <v>1730159</v>
      </c>
      <c r="M946" s="3">
        <f>Fact_Sales_Orders[[#This Row],[Base_Revenue_USD]] - Fact_Sales_Orders[[#This Row],[Total_COGS_USD]] - Fact_Sales_Orders[[#This Row],[Total_Freight_USD]]</f>
        <v>1694405.2971999999</v>
      </c>
      <c r="N946" s="6">
        <f>IFERROR(Fact_Sales_Orders[[#This Row],[Net_Profit_USD]] / Fact_Sales_Orders[[#This Row],[Base_Revenue_USD]], 0)</f>
        <v>0.29963951205223222</v>
      </c>
    </row>
    <row r="947" spans="1:14" x14ac:dyDescent="0.3">
      <c r="A947" t="s">
        <v>985</v>
      </c>
      <c r="B947" s="1">
        <v>45894</v>
      </c>
      <c r="C947" s="4" t="s">
        <v>10</v>
      </c>
      <c r="D947" t="s">
        <v>40</v>
      </c>
      <c r="E947" s="3">
        <v>697</v>
      </c>
      <c r="F947" s="3">
        <v>5413416.6600000001</v>
      </c>
      <c r="G947" s="3">
        <f>_xlfn.XLOOKUP(
D947,
Dim_Products_COGS[Product_ID],
Dim_Products_COGS[Base_COGS_EUR],
0
)</f>
        <v>3908</v>
      </c>
      <c r="H947" s="3">
        <f>Fact_Sales_Orders[[#This Row],[Unit_COGS_EUR]] * Fact_Sales_Orders[[#This Row],[Quantity_Sold]]</f>
        <v>2723876</v>
      </c>
      <c r="I947" s="3">
        <f>_xlfn.XLOOKUP(Fact_Sales_Orders[[#This Row],[Product_ID]], Dim_Supply_Chain[Product_ID], Dim_Supply_Chain[Base_Shipping_Cost_USD], 2500)</f>
        <v>2109</v>
      </c>
      <c r="J947" s="2">
        <f>_xlfn.XLOOKUP(Fact_Sales_Orders[[#This Row],[Clean_Order_Date]], Dim_FX_Rates[Date], Dim_FX_Rates[Baseline_Rate], 1.05, -1)</f>
        <v>1.1165</v>
      </c>
      <c r="K947" s="2">
        <f>Fact_Sales_Orders[[#This Row],[Total_Base_COGS_EUR]] * Fact_Sales_Orders[[#This Row],[Order_FX_Rate]]</f>
        <v>3041207.554</v>
      </c>
      <c r="L947" s="3">
        <f>Fact_Sales_Orders[[#This Row],[Base_Shipping_USD]] * Fact_Sales_Orders[[#This Row],[Quantity_Sold]]</f>
        <v>1469973</v>
      </c>
      <c r="M947" s="3">
        <f>Fact_Sales_Orders[[#This Row],[Base_Revenue_USD]] - Fact_Sales_Orders[[#This Row],[Total_COGS_USD]] - Fact_Sales_Orders[[#This Row],[Total_Freight_USD]]</f>
        <v>902236.10600000015</v>
      </c>
      <c r="N947" s="6">
        <f>IFERROR(Fact_Sales_Orders[[#This Row],[Net_Profit_USD]] / Fact_Sales_Orders[[#This Row],[Base_Revenue_USD]], 0)</f>
        <v>0.1666666659277618</v>
      </c>
    </row>
    <row r="948" spans="1:14" x14ac:dyDescent="0.3">
      <c r="A948" t="s">
        <v>986</v>
      </c>
      <c r="B948" s="1">
        <v>45709</v>
      </c>
      <c r="C948" s="4" t="s">
        <v>10</v>
      </c>
      <c r="D948" t="s">
        <v>56</v>
      </c>
      <c r="E948" s="3">
        <v>208</v>
      </c>
      <c r="F948" s="3">
        <v>962396.41</v>
      </c>
      <c r="G948" s="3">
        <f>_xlfn.XLOOKUP(
D948,
Dim_Products_COGS[Product_ID],
Dim_Products_COGS[Base_COGS_EUR],
0
)</f>
        <v>897</v>
      </c>
      <c r="H948" s="3">
        <f>Fact_Sales_Orders[[#This Row],[Unit_COGS_EUR]] * Fact_Sales_Orders[[#This Row],[Quantity_Sold]]</f>
        <v>186576</v>
      </c>
      <c r="I948" s="3">
        <f>_xlfn.XLOOKUP(Fact_Sales_Orders[[#This Row],[Product_ID]], Dim_Supply_Chain[Product_ID], Dim_Supply_Chain[Base_Shipping_Cost_USD], 2500)</f>
        <v>2109</v>
      </c>
      <c r="J948" s="2">
        <f>_xlfn.XLOOKUP(Fact_Sales_Orders[[#This Row],[Clean_Order_Date]], Dim_FX_Rates[Date], Dim_FX_Rates[Baseline_Rate], 1.05, -1)</f>
        <v>1.1341000000000001</v>
      </c>
      <c r="K948" s="2">
        <f>Fact_Sales_Orders[[#This Row],[Total_Base_COGS_EUR]] * Fact_Sales_Orders[[#This Row],[Order_FX_Rate]]</f>
        <v>211595.84160000001</v>
      </c>
      <c r="L948" s="3">
        <f>Fact_Sales_Orders[[#This Row],[Base_Shipping_USD]] * Fact_Sales_Orders[[#This Row],[Quantity_Sold]]</f>
        <v>438672</v>
      </c>
      <c r="M948" s="3">
        <f>Fact_Sales_Orders[[#This Row],[Base_Revenue_USD]] - Fact_Sales_Orders[[#This Row],[Total_COGS_USD]] - Fact_Sales_Orders[[#This Row],[Total_Freight_USD]]</f>
        <v>312128.56839999999</v>
      </c>
      <c r="N948" s="6">
        <f>IFERROR(Fact_Sales_Orders[[#This Row],[Net_Profit_USD]] / Fact_Sales_Orders[[#This Row],[Base_Revenue_USD]], 0)</f>
        <v>0.32432432743592632</v>
      </c>
    </row>
    <row r="949" spans="1:14" x14ac:dyDescent="0.3">
      <c r="A949" t="s">
        <v>987</v>
      </c>
      <c r="B949" s="1">
        <v>46030</v>
      </c>
      <c r="C949" s="4" t="s">
        <v>10</v>
      </c>
      <c r="D949" t="s">
        <v>88</v>
      </c>
      <c r="E949" s="3">
        <v>529</v>
      </c>
      <c r="F949" s="3">
        <v>6558997.79</v>
      </c>
      <c r="G949" s="3">
        <f>_xlfn.XLOOKUP(
D949,
Dim_Products_COGS[Product_ID],
Dim_Products_COGS[Base_COGS_EUR],
0
)</f>
        <v>3776</v>
      </c>
      <c r="H949" s="3">
        <f>Fact_Sales_Orders[[#This Row],[Unit_COGS_EUR]] * Fact_Sales_Orders[[#This Row],[Quantity_Sold]]</f>
        <v>1997504</v>
      </c>
      <c r="I949" s="3">
        <f>_xlfn.XLOOKUP(Fact_Sales_Orders[[#This Row],[Product_ID]], Dim_Supply_Chain[Product_ID], Dim_Supply_Chain[Base_Shipping_Cost_USD], 2500)</f>
        <v>2221</v>
      </c>
      <c r="J949" s="2">
        <f>_xlfn.XLOOKUP(Fact_Sales_Orders[[#This Row],[Clean_Order_Date]], Dim_FX_Rates[Date], Dim_FX_Rates[Baseline_Rate], 1.05, -1)</f>
        <v>1.373</v>
      </c>
      <c r="K949" s="2">
        <f>Fact_Sales_Orders[[#This Row],[Total_Base_COGS_EUR]] * Fact_Sales_Orders[[#This Row],[Order_FX_Rate]]</f>
        <v>2742572.9920000001</v>
      </c>
      <c r="L949" s="3">
        <f>Fact_Sales_Orders[[#This Row],[Base_Shipping_USD]] * Fact_Sales_Orders[[#This Row],[Quantity_Sold]]</f>
        <v>1174909</v>
      </c>
      <c r="M949" s="3">
        <f>Fact_Sales_Orders[[#This Row],[Base_Revenue_USD]] - Fact_Sales_Orders[[#This Row],[Total_COGS_USD]] - Fact_Sales_Orders[[#This Row],[Total_Freight_USD]]</f>
        <v>2641515.798</v>
      </c>
      <c r="N949" s="6">
        <f>IFERROR(Fact_Sales_Orders[[#This Row],[Net_Profit_USD]] / Fact_Sales_Orders[[#This Row],[Base_Revenue_USD]], 0)</f>
        <v>0.40273161884995845</v>
      </c>
    </row>
    <row r="950" spans="1:14" x14ac:dyDescent="0.3">
      <c r="A950" t="s">
        <v>988</v>
      </c>
      <c r="B950" s="1">
        <v>45861</v>
      </c>
      <c r="C950" s="4" t="s">
        <v>10</v>
      </c>
      <c r="D950" t="s">
        <v>86</v>
      </c>
      <c r="E950" s="3">
        <v>254</v>
      </c>
      <c r="F950" s="3">
        <v>2197496.71</v>
      </c>
      <c r="G950" s="3">
        <f>_xlfn.XLOOKUP(
D950,
Dim_Products_COGS[Product_ID],
Dim_Products_COGS[Base_COGS_EUR],
0
)</f>
        <v>4978</v>
      </c>
      <c r="H950" s="3">
        <f>Fact_Sales_Orders[[#This Row],[Unit_COGS_EUR]] * Fact_Sales_Orders[[#This Row],[Quantity_Sold]]</f>
        <v>1264412</v>
      </c>
      <c r="I950" s="3">
        <f>_xlfn.XLOOKUP(Fact_Sales_Orders[[#This Row],[Product_ID]], Dim_Supply_Chain[Product_ID], Dim_Supply_Chain[Base_Shipping_Cost_USD], 2500)</f>
        <v>2640</v>
      </c>
      <c r="J950" s="2">
        <f>_xlfn.XLOOKUP(Fact_Sales_Orders[[#This Row],[Clean_Order_Date]], Dim_FX_Rates[Date], Dim_FX_Rates[Baseline_Rate], 1.05, -1)</f>
        <v>0.6976</v>
      </c>
      <c r="K950" s="2">
        <f>Fact_Sales_Orders[[#This Row],[Total_Base_COGS_EUR]] * Fact_Sales_Orders[[#This Row],[Order_FX_Rate]]</f>
        <v>882053.8112</v>
      </c>
      <c r="L950" s="3">
        <f>Fact_Sales_Orders[[#This Row],[Base_Shipping_USD]] * Fact_Sales_Orders[[#This Row],[Quantity_Sold]]</f>
        <v>670560</v>
      </c>
      <c r="M950" s="3">
        <f>Fact_Sales_Orders[[#This Row],[Base_Revenue_USD]] - Fact_Sales_Orders[[#This Row],[Total_COGS_USD]] - Fact_Sales_Orders[[#This Row],[Total_Freight_USD]]</f>
        <v>644882.89880000008</v>
      </c>
      <c r="N950" s="6">
        <f>IFERROR(Fact_Sales_Orders[[#This Row],[Net_Profit_USD]] / Fact_Sales_Orders[[#This Row],[Base_Revenue_USD]], 0)</f>
        <v>0.29346250934773871</v>
      </c>
    </row>
    <row r="951" spans="1:14" x14ac:dyDescent="0.3">
      <c r="A951" t="s">
        <v>989</v>
      </c>
      <c r="B951" s="1">
        <v>45678</v>
      </c>
      <c r="C951" s="4" t="s">
        <v>10</v>
      </c>
      <c r="D951" t="s">
        <v>29</v>
      </c>
      <c r="E951" s="3">
        <v>543</v>
      </c>
      <c r="F951" s="3">
        <v>4509957.0199999996</v>
      </c>
      <c r="G951" s="3">
        <f>_xlfn.XLOOKUP(
D951,
Dim_Products_COGS[Product_ID],
Dim_Products_COGS[Base_COGS_EUR],
0
)</f>
        <v>2418</v>
      </c>
      <c r="H951" s="3">
        <f>Fact_Sales_Orders[[#This Row],[Unit_COGS_EUR]] * Fact_Sales_Orders[[#This Row],[Quantity_Sold]]</f>
        <v>1312974</v>
      </c>
      <c r="I951" s="3">
        <f>_xlfn.XLOOKUP(Fact_Sales_Orders[[#This Row],[Product_ID]], Dim_Supply_Chain[Product_ID], Dim_Supply_Chain[Base_Shipping_Cost_USD], 2500)</f>
        <v>2109</v>
      </c>
      <c r="J951" s="2">
        <f>_xlfn.XLOOKUP(Fact_Sales_Orders[[#This Row],[Clean_Order_Date]], Dim_FX_Rates[Date], Dim_FX_Rates[Baseline_Rate], 1.05, -1)</f>
        <v>1.4966999999999999</v>
      </c>
      <c r="K951" s="2">
        <f>Fact_Sales_Orders[[#This Row],[Total_Base_COGS_EUR]] * Fact_Sales_Orders[[#This Row],[Order_FX_Rate]]</f>
        <v>1965128.1857999999</v>
      </c>
      <c r="L951" s="3">
        <f>Fact_Sales_Orders[[#This Row],[Base_Shipping_USD]] * Fact_Sales_Orders[[#This Row],[Quantity_Sold]]</f>
        <v>1145187</v>
      </c>
      <c r="M951" s="3">
        <f>Fact_Sales_Orders[[#This Row],[Base_Revenue_USD]] - Fact_Sales_Orders[[#This Row],[Total_COGS_USD]] - Fact_Sales_Orders[[#This Row],[Total_Freight_USD]]</f>
        <v>1399641.8341999995</v>
      </c>
      <c r="N951" s="6">
        <f>IFERROR(Fact_Sales_Orders[[#This Row],[Net_Profit_USD]] / Fact_Sales_Orders[[#This Row],[Base_Revenue_USD]], 0)</f>
        <v>0.31034482767642863</v>
      </c>
    </row>
    <row r="952" spans="1:14" x14ac:dyDescent="0.3">
      <c r="A952" t="s">
        <v>990</v>
      </c>
      <c r="B952" s="1">
        <v>45922</v>
      </c>
      <c r="C952" s="4" t="s">
        <v>10</v>
      </c>
      <c r="D952" t="s">
        <v>56</v>
      </c>
      <c r="E952" s="3">
        <v>746</v>
      </c>
      <c r="F952" s="3">
        <v>3250323.08</v>
      </c>
      <c r="G952" s="3">
        <f>_xlfn.XLOOKUP(
D952,
Dim_Products_COGS[Product_ID],
Dim_Products_COGS[Base_COGS_EUR],
0
)</f>
        <v>897</v>
      </c>
      <c r="H952" s="3">
        <f>Fact_Sales_Orders[[#This Row],[Unit_COGS_EUR]] * Fact_Sales_Orders[[#This Row],[Quantity_Sold]]</f>
        <v>669162</v>
      </c>
      <c r="I952" s="3">
        <f>_xlfn.XLOOKUP(Fact_Sales_Orders[[#This Row],[Product_ID]], Dim_Supply_Chain[Product_ID], Dim_Supply_Chain[Base_Shipping_Cost_USD], 2500)</f>
        <v>2109</v>
      </c>
      <c r="J952" s="2">
        <f>_xlfn.XLOOKUP(Fact_Sales_Orders[[#This Row],[Clean_Order_Date]], Dim_FX_Rates[Date], Dim_FX_Rates[Baseline_Rate], 1.05, -1)</f>
        <v>0.61060000000000003</v>
      </c>
      <c r="K952" s="2">
        <f>Fact_Sales_Orders[[#This Row],[Total_Base_COGS_EUR]] * Fact_Sales_Orders[[#This Row],[Order_FX_Rate]]</f>
        <v>408590.31720000005</v>
      </c>
      <c r="L952" s="3">
        <f>Fact_Sales_Orders[[#This Row],[Base_Shipping_USD]] * Fact_Sales_Orders[[#This Row],[Quantity_Sold]]</f>
        <v>1573314</v>
      </c>
      <c r="M952" s="3">
        <f>Fact_Sales_Orders[[#This Row],[Base_Revenue_USD]] - Fact_Sales_Orders[[#This Row],[Total_COGS_USD]] - Fact_Sales_Orders[[#This Row],[Total_Freight_USD]]</f>
        <v>1268418.7628000001</v>
      </c>
      <c r="N952" s="6">
        <f>IFERROR(Fact_Sales_Orders[[#This Row],[Net_Profit_USD]] / Fact_Sales_Orders[[#This Row],[Base_Revenue_USD]], 0)</f>
        <v>0.39024390240000389</v>
      </c>
    </row>
    <row r="953" spans="1:14" x14ac:dyDescent="0.3">
      <c r="A953" t="s">
        <v>991</v>
      </c>
      <c r="B953" s="1">
        <v>45963</v>
      </c>
      <c r="C953" s="4" t="s">
        <v>10</v>
      </c>
      <c r="D953" t="s">
        <v>19</v>
      </c>
      <c r="E953" s="3">
        <v>397</v>
      </c>
      <c r="F953" s="3">
        <v>1488092.53</v>
      </c>
      <c r="G953" s="3">
        <f>_xlfn.XLOOKUP(
D953,
Dim_Products_COGS[Product_ID],
Dim_Products_COGS[Base_COGS_EUR],
0
)</f>
        <v>374</v>
      </c>
      <c r="H953" s="3">
        <f>Fact_Sales_Orders[[#This Row],[Unit_COGS_EUR]] * Fact_Sales_Orders[[#This Row],[Quantity_Sold]]</f>
        <v>148478</v>
      </c>
      <c r="I953" s="3">
        <f>_xlfn.XLOOKUP(Fact_Sales_Orders[[#This Row],[Product_ID]], Dim_Supply_Chain[Product_ID], Dim_Supply_Chain[Base_Shipping_Cost_USD], 2500)</f>
        <v>1165</v>
      </c>
      <c r="J953" s="2">
        <f>_xlfn.XLOOKUP(Fact_Sales_Orders[[#This Row],[Clean_Order_Date]], Dim_FX_Rates[Date], Dim_FX_Rates[Baseline_Rate], 1.05, -1)</f>
        <v>1.3209</v>
      </c>
      <c r="K953" s="2">
        <f>Fact_Sales_Orders[[#This Row],[Total_Base_COGS_EUR]] * Fact_Sales_Orders[[#This Row],[Order_FX_Rate]]</f>
        <v>196124.59020000001</v>
      </c>
      <c r="L953" s="3">
        <f>Fact_Sales_Orders[[#This Row],[Base_Shipping_USD]] * Fact_Sales_Orders[[#This Row],[Quantity_Sold]]</f>
        <v>462505</v>
      </c>
      <c r="M953" s="3">
        <f>Fact_Sales_Orders[[#This Row],[Base_Revenue_USD]] - Fact_Sales_Orders[[#This Row],[Total_COGS_USD]] - Fact_Sales_Orders[[#This Row],[Total_Freight_USD]]</f>
        <v>829462.93980000005</v>
      </c>
      <c r="N953" s="6">
        <f>IFERROR(Fact_Sales_Orders[[#This Row],[Net_Profit_USD]] / Fact_Sales_Orders[[#This Row],[Base_Revenue_USD]], 0)</f>
        <v>0.55740010992461608</v>
      </c>
    </row>
    <row r="954" spans="1:14" x14ac:dyDescent="0.3">
      <c r="A954" t="s">
        <v>992</v>
      </c>
      <c r="B954" s="1">
        <v>45901</v>
      </c>
      <c r="C954" s="4" t="s">
        <v>10</v>
      </c>
      <c r="D954" t="s">
        <v>56</v>
      </c>
      <c r="E954" s="3">
        <v>812</v>
      </c>
      <c r="F954" s="3">
        <v>2664388.06</v>
      </c>
      <c r="G954" s="3">
        <f>_xlfn.XLOOKUP(
D954,
Dim_Products_COGS[Product_ID],
Dim_Products_COGS[Base_COGS_EUR],
0
)</f>
        <v>897</v>
      </c>
      <c r="H954" s="3">
        <f>Fact_Sales_Orders[[#This Row],[Unit_COGS_EUR]] * Fact_Sales_Orders[[#This Row],[Quantity_Sold]]</f>
        <v>728364</v>
      </c>
      <c r="I954" s="3">
        <f>_xlfn.XLOOKUP(Fact_Sales_Orders[[#This Row],[Product_ID]], Dim_Supply_Chain[Product_ID], Dim_Supply_Chain[Base_Shipping_Cost_USD], 2500)</f>
        <v>2109</v>
      </c>
      <c r="J954" s="2">
        <f>_xlfn.XLOOKUP(Fact_Sales_Orders[[#This Row],[Clean_Order_Date]], Dim_FX_Rates[Date], Dim_FX_Rates[Baseline_Rate], 1.05, -1)</f>
        <v>0.69720000000000004</v>
      </c>
      <c r="K954" s="2">
        <f>Fact_Sales_Orders[[#This Row],[Total_Base_COGS_EUR]] * Fact_Sales_Orders[[#This Row],[Order_FX_Rate]]</f>
        <v>507815.38080000004</v>
      </c>
      <c r="L954" s="3">
        <f>Fact_Sales_Orders[[#This Row],[Base_Shipping_USD]] * Fact_Sales_Orders[[#This Row],[Quantity_Sold]]</f>
        <v>1712508</v>
      </c>
      <c r="M954" s="3">
        <f>Fact_Sales_Orders[[#This Row],[Base_Revenue_USD]] - Fact_Sales_Orders[[#This Row],[Total_COGS_USD]] - Fact_Sales_Orders[[#This Row],[Total_Freight_USD]]</f>
        <v>444064.67920000013</v>
      </c>
      <c r="N954" s="6">
        <f>IFERROR(Fact_Sales_Orders[[#This Row],[Net_Profit_USD]] / Fact_Sales_Orders[[#This Row],[Base_Revenue_USD]], 0)</f>
        <v>0.16666666761747917</v>
      </c>
    </row>
    <row r="955" spans="1:14" x14ac:dyDescent="0.3">
      <c r="A955" t="s">
        <v>993</v>
      </c>
      <c r="B955" s="1">
        <v>45953</v>
      </c>
      <c r="C955" s="4" t="s">
        <v>10</v>
      </c>
      <c r="D955" t="s">
        <v>25</v>
      </c>
      <c r="E955" s="3">
        <v>17</v>
      </c>
      <c r="F955" s="3">
        <v>71073.37</v>
      </c>
      <c r="G955" s="3">
        <f>_xlfn.XLOOKUP(
D955,
Dim_Products_COGS[Product_ID],
Dim_Products_COGS[Base_COGS_EUR],
0
)</f>
        <v>775</v>
      </c>
      <c r="H955" s="3">
        <f>Fact_Sales_Orders[[#This Row],[Unit_COGS_EUR]] * Fact_Sales_Orders[[#This Row],[Quantity_Sold]]</f>
        <v>13175</v>
      </c>
      <c r="I955" s="3">
        <f>_xlfn.XLOOKUP(Fact_Sales_Orders[[#This Row],[Product_ID]], Dim_Supply_Chain[Product_ID], Dim_Supply_Chain[Base_Shipping_Cost_USD], 2500)</f>
        <v>2982</v>
      </c>
      <c r="J955" s="2">
        <f>_xlfn.XLOOKUP(Fact_Sales_Orders[[#This Row],[Clean_Order_Date]], Dim_FX_Rates[Date], Dim_FX_Rates[Baseline_Rate], 1.05, -1)</f>
        <v>1.3654999999999999</v>
      </c>
      <c r="K955" s="2">
        <f>Fact_Sales_Orders[[#This Row],[Total_Base_COGS_EUR]] * Fact_Sales_Orders[[#This Row],[Order_FX_Rate]]</f>
        <v>17990.462499999998</v>
      </c>
      <c r="L955" s="3">
        <f>Fact_Sales_Orders[[#This Row],[Base_Shipping_USD]] * Fact_Sales_Orders[[#This Row],[Quantity_Sold]]</f>
        <v>50694</v>
      </c>
      <c r="M955" s="3">
        <f>Fact_Sales_Orders[[#This Row],[Base_Revenue_USD]] - Fact_Sales_Orders[[#This Row],[Total_COGS_USD]] - Fact_Sales_Orders[[#This Row],[Total_Freight_USD]]</f>
        <v>2388.9075000000012</v>
      </c>
      <c r="N955" s="6">
        <f>IFERROR(Fact_Sales_Orders[[#This Row],[Net_Profit_USD]] / Fact_Sales_Orders[[#This Row],[Base_Revenue_USD]], 0)</f>
        <v>3.3611850683315021E-2</v>
      </c>
    </row>
    <row r="956" spans="1:14" x14ac:dyDescent="0.3">
      <c r="A956" t="s">
        <v>994</v>
      </c>
      <c r="B956" s="1">
        <v>46357</v>
      </c>
      <c r="C956" s="4" t="s">
        <v>10</v>
      </c>
      <c r="D956" t="s">
        <v>21</v>
      </c>
      <c r="E956" s="3">
        <v>245</v>
      </c>
      <c r="F956" s="3">
        <v>1081320.21</v>
      </c>
      <c r="G956" s="3">
        <f>_xlfn.XLOOKUP(
D956,
Dim_Products_COGS[Product_ID],
Dim_Products_COGS[Base_COGS_EUR],
0
)</f>
        <v>545</v>
      </c>
      <c r="H956" s="3">
        <f>Fact_Sales_Orders[[#This Row],[Unit_COGS_EUR]] * Fact_Sales_Orders[[#This Row],[Quantity_Sold]]</f>
        <v>133525</v>
      </c>
      <c r="I956" s="3">
        <f>_xlfn.XLOOKUP(Fact_Sales_Orders[[#This Row],[Product_ID]], Dim_Supply_Chain[Product_ID], Dim_Supply_Chain[Base_Shipping_Cost_USD], 2500)</f>
        <v>2109</v>
      </c>
      <c r="J956" s="2">
        <f>_xlfn.XLOOKUP(Fact_Sales_Orders[[#This Row],[Clean_Order_Date]], Dim_FX_Rates[Date], Dim_FX_Rates[Baseline_Rate], 1.05, -1)</f>
        <v>0.86609999999999998</v>
      </c>
      <c r="K956" s="2">
        <f>Fact_Sales_Orders[[#This Row],[Total_Base_COGS_EUR]] * Fact_Sales_Orders[[#This Row],[Order_FX_Rate]]</f>
        <v>115646.0025</v>
      </c>
      <c r="L956" s="3">
        <f>Fact_Sales_Orders[[#This Row],[Base_Shipping_USD]] * Fact_Sales_Orders[[#This Row],[Quantity_Sold]]</f>
        <v>516705</v>
      </c>
      <c r="M956" s="3">
        <f>Fact_Sales_Orders[[#This Row],[Base_Revenue_USD]] - Fact_Sales_Orders[[#This Row],[Total_COGS_USD]] - Fact_Sales_Orders[[#This Row],[Total_Freight_USD]]</f>
        <v>448969.20750000002</v>
      </c>
      <c r="N956" s="6">
        <f>IFERROR(Fact_Sales_Orders[[#This Row],[Net_Profit_USD]] / Fact_Sales_Orders[[#This Row],[Base_Revenue_USD]], 0)</f>
        <v>0.41520467605058453</v>
      </c>
    </row>
    <row r="957" spans="1:14" x14ac:dyDescent="0.3">
      <c r="A957" t="s">
        <v>995</v>
      </c>
      <c r="B957" s="1">
        <v>45804</v>
      </c>
      <c r="C957" s="4" t="s">
        <v>10</v>
      </c>
      <c r="D957" t="s">
        <v>92</v>
      </c>
      <c r="E957" s="3">
        <v>623</v>
      </c>
      <c r="F957" s="3">
        <v>5082603.1399999997</v>
      </c>
      <c r="G957" s="3">
        <f>_xlfn.XLOOKUP(
D957,
Dim_Products_COGS[Product_ID],
Dim_Products_COGS[Base_COGS_EUR],
0
)</f>
        <v>3211</v>
      </c>
      <c r="H957" s="3">
        <f>Fact_Sales_Orders[[#This Row],[Unit_COGS_EUR]] * Fact_Sales_Orders[[#This Row],[Quantity_Sold]]</f>
        <v>2000453</v>
      </c>
      <c r="I957" s="3">
        <f>_xlfn.XLOOKUP(Fact_Sales_Orders[[#This Row],[Product_ID]], Dim_Supply_Chain[Product_ID], Dim_Supply_Chain[Base_Shipping_Cost_USD], 2500)</f>
        <v>2109</v>
      </c>
      <c r="J957" s="2">
        <f>_xlfn.XLOOKUP(Fact_Sales_Orders[[#This Row],[Clean_Order_Date]], Dim_FX_Rates[Date], Dim_FX_Rates[Baseline_Rate], 1.05, -1)</f>
        <v>0.82899999999999996</v>
      </c>
      <c r="K957" s="2">
        <f>Fact_Sales_Orders[[#This Row],[Total_Base_COGS_EUR]] * Fact_Sales_Orders[[#This Row],[Order_FX_Rate]]</f>
        <v>1658375.537</v>
      </c>
      <c r="L957" s="3">
        <f>Fact_Sales_Orders[[#This Row],[Base_Shipping_USD]] * Fact_Sales_Orders[[#This Row],[Quantity_Sold]]</f>
        <v>1313907</v>
      </c>
      <c r="M957" s="3">
        <f>Fact_Sales_Orders[[#This Row],[Base_Revenue_USD]] - Fact_Sales_Orders[[#This Row],[Total_COGS_USD]] - Fact_Sales_Orders[[#This Row],[Total_Freight_USD]]</f>
        <v>2110320.6029999997</v>
      </c>
      <c r="N957" s="6">
        <f>IFERROR(Fact_Sales_Orders[[#This Row],[Net_Profit_USD]] / Fact_Sales_Orders[[#This Row],[Base_Revenue_USD]], 0)</f>
        <v>0.4152046785616238</v>
      </c>
    </row>
    <row r="958" spans="1:14" x14ac:dyDescent="0.3">
      <c r="A958" t="s">
        <v>996</v>
      </c>
      <c r="B958" s="1">
        <v>45972</v>
      </c>
      <c r="C958" s="4" t="s">
        <v>10</v>
      </c>
      <c r="D958" t="s">
        <v>96</v>
      </c>
      <c r="E958" s="3">
        <v>254</v>
      </c>
      <c r="F958" s="3">
        <v>1721647.4</v>
      </c>
      <c r="G958" s="3">
        <f>_xlfn.XLOOKUP(
D958,
Dim_Products_COGS[Product_ID],
Dim_Products_COGS[Base_COGS_EUR],
0
)</f>
        <v>2914</v>
      </c>
      <c r="H958" s="3">
        <f>Fact_Sales_Orders[[#This Row],[Unit_COGS_EUR]] * Fact_Sales_Orders[[#This Row],[Quantity_Sold]]</f>
        <v>740156</v>
      </c>
      <c r="I958" s="3">
        <f>_xlfn.XLOOKUP(Fact_Sales_Orders[[#This Row],[Product_ID]], Dim_Supply_Chain[Product_ID], Dim_Supply_Chain[Base_Shipping_Cost_USD], 2500)</f>
        <v>2109</v>
      </c>
      <c r="J958" s="2">
        <f>_xlfn.XLOOKUP(Fact_Sales_Orders[[#This Row],[Clean_Order_Date]], Dim_FX_Rates[Date], Dim_FX_Rates[Baseline_Rate], 1.05, -1)</f>
        <v>1.0793999999999999</v>
      </c>
      <c r="K958" s="2">
        <f>Fact_Sales_Orders[[#This Row],[Total_Base_COGS_EUR]] * Fact_Sales_Orders[[#This Row],[Order_FX_Rate]]</f>
        <v>798924.38639999996</v>
      </c>
      <c r="L958" s="3">
        <f>Fact_Sales_Orders[[#This Row],[Base_Shipping_USD]] * Fact_Sales_Orders[[#This Row],[Quantity_Sold]]</f>
        <v>535686</v>
      </c>
      <c r="M958" s="3">
        <f>Fact_Sales_Orders[[#This Row],[Base_Revenue_USD]] - Fact_Sales_Orders[[#This Row],[Total_COGS_USD]] - Fact_Sales_Orders[[#This Row],[Total_Freight_USD]]</f>
        <v>387037.01359999995</v>
      </c>
      <c r="N958" s="6">
        <f>IFERROR(Fact_Sales_Orders[[#This Row],[Net_Profit_USD]] / Fact_Sales_Orders[[#This Row],[Base_Revenue_USD]], 0)</f>
        <v>0.22480620224559336</v>
      </c>
    </row>
    <row r="959" spans="1:14" x14ac:dyDescent="0.3">
      <c r="A959" t="s">
        <v>997</v>
      </c>
      <c r="B959" s="1">
        <v>45760</v>
      </c>
      <c r="C959" s="4" t="s">
        <v>10</v>
      </c>
      <c r="D959" t="s">
        <v>21</v>
      </c>
      <c r="E959" s="3">
        <v>730</v>
      </c>
      <c r="F959" s="3">
        <v>2762007.44</v>
      </c>
      <c r="G959" s="3">
        <f>_xlfn.XLOOKUP(
D959,
Dim_Products_COGS[Product_ID],
Dim_Products_COGS[Base_COGS_EUR],
0
)</f>
        <v>545</v>
      </c>
      <c r="H959" s="3">
        <f>Fact_Sales_Orders[[#This Row],[Unit_COGS_EUR]] * Fact_Sales_Orders[[#This Row],[Quantity_Sold]]</f>
        <v>397850</v>
      </c>
      <c r="I959" s="3">
        <f>_xlfn.XLOOKUP(Fact_Sales_Orders[[#This Row],[Product_ID]], Dim_Supply_Chain[Product_ID], Dim_Supply_Chain[Base_Shipping_Cost_USD], 2500)</f>
        <v>2109</v>
      </c>
      <c r="J959" s="2">
        <f>_xlfn.XLOOKUP(Fact_Sales_Orders[[#This Row],[Clean_Order_Date]], Dim_FX_Rates[Date], Dim_FX_Rates[Baseline_Rate], 1.05, -1)</f>
        <v>0.6976</v>
      </c>
      <c r="K959" s="2">
        <f>Fact_Sales_Orders[[#This Row],[Total_Base_COGS_EUR]] * Fact_Sales_Orders[[#This Row],[Order_FX_Rate]]</f>
        <v>277540.15999999997</v>
      </c>
      <c r="L959" s="3">
        <f>Fact_Sales_Orders[[#This Row],[Base_Shipping_USD]] * Fact_Sales_Orders[[#This Row],[Quantity_Sold]]</f>
        <v>1539570</v>
      </c>
      <c r="M959" s="3">
        <f>Fact_Sales_Orders[[#This Row],[Base_Revenue_USD]] - Fact_Sales_Orders[[#This Row],[Total_COGS_USD]] - Fact_Sales_Orders[[#This Row],[Total_Freight_USD]]</f>
        <v>944897.2799999998</v>
      </c>
      <c r="N959" s="6">
        <f>IFERROR(Fact_Sales_Orders[[#This Row],[Net_Profit_USD]] / Fact_Sales_Orders[[#This Row],[Base_Revenue_USD]], 0)</f>
        <v>0.34210526239567257</v>
      </c>
    </row>
    <row r="960" spans="1:14" x14ac:dyDescent="0.3">
      <c r="A960" t="s">
        <v>998</v>
      </c>
      <c r="B960" s="1">
        <v>45747</v>
      </c>
      <c r="C960" s="4" t="s">
        <v>10</v>
      </c>
      <c r="D960" t="s">
        <v>14</v>
      </c>
      <c r="E960" s="3">
        <v>84</v>
      </c>
      <c r="F960" s="3">
        <v>593939.91</v>
      </c>
      <c r="G960" s="3">
        <f>_xlfn.XLOOKUP(
D960,
Dim_Products_COGS[Product_ID],
Dim_Products_COGS[Base_COGS_EUR],
0
)</f>
        <v>2401</v>
      </c>
      <c r="H960" s="3">
        <f>Fact_Sales_Orders[[#This Row],[Unit_COGS_EUR]] * Fact_Sales_Orders[[#This Row],[Quantity_Sold]]</f>
        <v>201684</v>
      </c>
      <c r="I960" s="3">
        <f>_xlfn.XLOOKUP(Fact_Sales_Orders[[#This Row],[Product_ID]], Dim_Supply_Chain[Product_ID], Dim_Supply_Chain[Base_Shipping_Cost_USD], 2500)</f>
        <v>2109</v>
      </c>
      <c r="J960" s="2">
        <f>_xlfn.XLOOKUP(Fact_Sales_Orders[[#This Row],[Clean_Order_Date]], Dim_FX_Rates[Date], Dim_FX_Rates[Baseline_Rate], 1.05, -1)</f>
        <v>1.2101999999999999</v>
      </c>
      <c r="K960" s="2">
        <f>Fact_Sales_Orders[[#This Row],[Total_Base_COGS_EUR]] * Fact_Sales_Orders[[#This Row],[Order_FX_Rate]]</f>
        <v>244077.97679999997</v>
      </c>
      <c r="L960" s="3">
        <f>Fact_Sales_Orders[[#This Row],[Base_Shipping_USD]] * Fact_Sales_Orders[[#This Row],[Quantity_Sold]]</f>
        <v>177156</v>
      </c>
      <c r="M960" s="3">
        <f>Fact_Sales_Orders[[#This Row],[Base_Revenue_USD]] - Fact_Sales_Orders[[#This Row],[Total_COGS_USD]] - Fact_Sales_Orders[[#This Row],[Total_Freight_USD]]</f>
        <v>172705.93320000009</v>
      </c>
      <c r="N960" s="6">
        <f>IFERROR(Fact_Sales_Orders[[#This Row],[Net_Profit_USD]] / Fact_Sales_Orders[[#This Row],[Base_Revenue_USD]], 0)</f>
        <v>0.29078014508235367</v>
      </c>
    </row>
    <row r="961" spans="1:14" x14ac:dyDescent="0.3">
      <c r="A961" t="s">
        <v>999</v>
      </c>
      <c r="B961" s="1">
        <v>45717</v>
      </c>
      <c r="C961" s="4" t="s">
        <v>10</v>
      </c>
      <c r="D961" t="s">
        <v>17</v>
      </c>
      <c r="E961" s="3">
        <v>658</v>
      </c>
      <c r="F961" s="3">
        <v>5347378.8600000003</v>
      </c>
      <c r="G961" s="3">
        <f>_xlfn.XLOOKUP(
D961,
Dim_Products_COGS[Product_ID],
Dim_Products_COGS[Base_COGS_EUR],
0
)</f>
        <v>4299</v>
      </c>
      <c r="H961" s="3">
        <f>Fact_Sales_Orders[[#This Row],[Unit_COGS_EUR]] * Fact_Sales_Orders[[#This Row],[Quantity_Sold]]</f>
        <v>2828742</v>
      </c>
      <c r="I961" s="3">
        <f>_xlfn.XLOOKUP(Fact_Sales_Orders[[#This Row],[Product_ID]], Dim_Supply_Chain[Product_ID], Dim_Supply_Chain[Base_Shipping_Cost_USD], 2500)</f>
        <v>2109</v>
      </c>
      <c r="J961" s="2">
        <f>_xlfn.XLOOKUP(Fact_Sales_Orders[[#This Row],[Clean_Order_Date]], Dim_FX_Rates[Date], Dim_FX_Rates[Baseline_Rate], 1.05, -1)</f>
        <v>0.6482</v>
      </c>
      <c r="K961" s="2">
        <f>Fact_Sales_Orders[[#This Row],[Total_Base_COGS_EUR]] * Fact_Sales_Orders[[#This Row],[Order_FX_Rate]]</f>
        <v>1833590.5644</v>
      </c>
      <c r="L961" s="3">
        <f>Fact_Sales_Orders[[#This Row],[Base_Shipping_USD]] * Fact_Sales_Orders[[#This Row],[Quantity_Sold]]</f>
        <v>1387722</v>
      </c>
      <c r="M961" s="3">
        <f>Fact_Sales_Orders[[#This Row],[Base_Revenue_USD]] - Fact_Sales_Orders[[#This Row],[Total_COGS_USD]] - Fact_Sales_Orders[[#This Row],[Total_Freight_USD]]</f>
        <v>2126066.2956000003</v>
      </c>
      <c r="N961" s="6">
        <f>IFERROR(Fact_Sales_Orders[[#This Row],[Net_Profit_USD]] / Fact_Sales_Orders[[#This Row],[Base_Revenue_USD]], 0)</f>
        <v>0.39759036179456342</v>
      </c>
    </row>
    <row r="962" spans="1:14" x14ac:dyDescent="0.3">
      <c r="A962" t="s">
        <v>1000</v>
      </c>
      <c r="B962" s="1">
        <v>45972</v>
      </c>
      <c r="C962" s="4" t="s">
        <v>10</v>
      </c>
      <c r="D962" t="s">
        <v>88</v>
      </c>
      <c r="E962" s="3">
        <v>503</v>
      </c>
      <c r="F962" s="3">
        <v>4790880.93</v>
      </c>
      <c r="G962" s="3">
        <f>_xlfn.XLOOKUP(
D962,
Dim_Products_COGS[Product_ID],
Dim_Products_COGS[Base_COGS_EUR],
0
)</f>
        <v>3776</v>
      </c>
      <c r="H962" s="3">
        <f>Fact_Sales_Orders[[#This Row],[Unit_COGS_EUR]] * Fact_Sales_Orders[[#This Row],[Quantity_Sold]]</f>
        <v>1899328</v>
      </c>
      <c r="I962" s="3">
        <f>_xlfn.XLOOKUP(Fact_Sales_Orders[[#This Row],[Product_ID]], Dim_Supply_Chain[Product_ID], Dim_Supply_Chain[Base_Shipping_Cost_USD], 2500)</f>
        <v>2221</v>
      </c>
      <c r="J962" s="2">
        <f>_xlfn.XLOOKUP(Fact_Sales_Orders[[#This Row],[Clean_Order_Date]], Dim_FX_Rates[Date], Dim_FX_Rates[Baseline_Rate], 1.05, -1)</f>
        <v>1.0793999999999999</v>
      </c>
      <c r="K962" s="2">
        <f>Fact_Sales_Orders[[#This Row],[Total_Base_COGS_EUR]] * Fact_Sales_Orders[[#This Row],[Order_FX_Rate]]</f>
        <v>2050134.6431999998</v>
      </c>
      <c r="L962" s="3">
        <f>Fact_Sales_Orders[[#This Row],[Base_Shipping_USD]] * Fact_Sales_Orders[[#This Row],[Quantity_Sold]]</f>
        <v>1117163</v>
      </c>
      <c r="M962" s="3">
        <f>Fact_Sales_Orders[[#This Row],[Base_Revenue_USD]] - Fact_Sales_Orders[[#This Row],[Total_COGS_USD]] - Fact_Sales_Orders[[#This Row],[Total_Freight_USD]]</f>
        <v>1623583.2867999999</v>
      </c>
      <c r="N962" s="6">
        <f>IFERROR(Fact_Sales_Orders[[#This Row],[Net_Profit_USD]] / Fact_Sales_Orders[[#This Row],[Base_Revenue_USD]], 0)</f>
        <v>0.33889034407707563</v>
      </c>
    </row>
    <row r="963" spans="1:14" x14ac:dyDescent="0.3">
      <c r="A963" t="s">
        <v>1001</v>
      </c>
      <c r="B963" s="1">
        <v>45902</v>
      </c>
      <c r="C963" s="4" t="s">
        <v>10</v>
      </c>
      <c r="D963" t="s">
        <v>25</v>
      </c>
      <c r="E963" s="3">
        <v>365</v>
      </c>
      <c r="F963" s="3">
        <v>1819263.27</v>
      </c>
      <c r="G963" s="3">
        <f>_xlfn.XLOOKUP(
D963,
Dim_Products_COGS[Product_ID],
Dim_Products_COGS[Base_COGS_EUR],
0
)</f>
        <v>775</v>
      </c>
      <c r="H963" s="3">
        <f>Fact_Sales_Orders[[#This Row],[Unit_COGS_EUR]] * Fact_Sales_Orders[[#This Row],[Quantity_Sold]]</f>
        <v>282875</v>
      </c>
      <c r="I963" s="3">
        <f>_xlfn.XLOOKUP(Fact_Sales_Orders[[#This Row],[Product_ID]], Dim_Supply_Chain[Product_ID], Dim_Supply_Chain[Base_Shipping_Cost_USD], 2500)</f>
        <v>2982</v>
      </c>
      <c r="J963" s="2">
        <f>_xlfn.XLOOKUP(Fact_Sales_Orders[[#This Row],[Clean_Order_Date]], Dim_FX_Rates[Date], Dim_FX_Rates[Baseline_Rate], 1.05, -1)</f>
        <v>1.3751</v>
      </c>
      <c r="K963" s="2">
        <f>Fact_Sales_Orders[[#This Row],[Total_Base_COGS_EUR]] * Fact_Sales_Orders[[#This Row],[Order_FX_Rate]]</f>
        <v>388981.41249999998</v>
      </c>
      <c r="L963" s="3">
        <f>Fact_Sales_Orders[[#This Row],[Base_Shipping_USD]] * Fact_Sales_Orders[[#This Row],[Quantity_Sold]]</f>
        <v>1088430</v>
      </c>
      <c r="M963" s="3">
        <f>Fact_Sales_Orders[[#This Row],[Base_Revenue_USD]] - Fact_Sales_Orders[[#This Row],[Total_COGS_USD]] - Fact_Sales_Orders[[#This Row],[Total_Freight_USD]]</f>
        <v>341851.85749999993</v>
      </c>
      <c r="N963" s="6">
        <f>IFERROR(Fact_Sales_Orders[[#This Row],[Net_Profit_USD]] / Fact_Sales_Orders[[#This Row],[Base_Revenue_USD]], 0)</f>
        <v>0.18790675496900452</v>
      </c>
    </row>
    <row r="964" spans="1:14" x14ac:dyDescent="0.3">
      <c r="A964" t="s">
        <v>1002</v>
      </c>
      <c r="B964" s="1">
        <v>46010</v>
      </c>
      <c r="C964" s="4" t="s">
        <v>10</v>
      </c>
      <c r="D964" t="s">
        <v>86</v>
      </c>
      <c r="E964" s="3">
        <v>225</v>
      </c>
      <c r="F964" s="3">
        <v>1846340.51</v>
      </c>
      <c r="G964" s="3">
        <f>_xlfn.XLOOKUP(
D964,
Dim_Products_COGS[Product_ID],
Dim_Products_COGS[Base_COGS_EUR],
0
)</f>
        <v>4978</v>
      </c>
      <c r="H964" s="3">
        <f>Fact_Sales_Orders[[#This Row],[Unit_COGS_EUR]] * Fact_Sales_Orders[[#This Row],[Quantity_Sold]]</f>
        <v>1120050</v>
      </c>
      <c r="I964" s="3">
        <f>_xlfn.XLOOKUP(Fact_Sales_Orders[[#This Row],[Product_ID]], Dim_Supply_Chain[Product_ID], Dim_Supply_Chain[Base_Shipping_Cost_USD], 2500)</f>
        <v>2640</v>
      </c>
      <c r="J964" s="2">
        <f>_xlfn.XLOOKUP(Fact_Sales_Orders[[#This Row],[Clean_Order_Date]], Dim_FX_Rates[Date], Dim_FX_Rates[Baseline_Rate], 1.05, -1)</f>
        <v>0.85419999999999996</v>
      </c>
      <c r="K964" s="2">
        <f>Fact_Sales_Orders[[#This Row],[Total_Base_COGS_EUR]] * Fact_Sales_Orders[[#This Row],[Order_FX_Rate]]</f>
        <v>956746.71</v>
      </c>
      <c r="L964" s="3">
        <f>Fact_Sales_Orders[[#This Row],[Base_Shipping_USD]] * Fact_Sales_Orders[[#This Row],[Quantity_Sold]]</f>
        <v>594000</v>
      </c>
      <c r="M964" s="3">
        <f>Fact_Sales_Orders[[#This Row],[Base_Revenue_USD]] - Fact_Sales_Orders[[#This Row],[Total_COGS_USD]] - Fact_Sales_Orders[[#This Row],[Total_Freight_USD]]</f>
        <v>295593.80000000005</v>
      </c>
      <c r="N964" s="6">
        <f>IFERROR(Fact_Sales_Orders[[#This Row],[Net_Profit_USD]] / Fact_Sales_Orders[[#This Row],[Base_Revenue_USD]], 0)</f>
        <v>0.1600971209801382</v>
      </c>
    </row>
    <row r="965" spans="1:14" x14ac:dyDescent="0.3">
      <c r="A965" t="s">
        <v>1003</v>
      </c>
      <c r="B965" s="1">
        <v>45743</v>
      </c>
      <c r="C965" s="4" t="s">
        <v>10</v>
      </c>
      <c r="D965" t="s">
        <v>27</v>
      </c>
      <c r="E965" s="3">
        <v>75</v>
      </c>
      <c r="F965" s="3">
        <v>678110.27</v>
      </c>
      <c r="G965" s="3">
        <f>_xlfn.XLOOKUP(
D965,
Dim_Products_COGS[Product_ID],
Dim_Products_COGS[Base_COGS_EUR],
0
)</f>
        <v>3506</v>
      </c>
      <c r="H965" s="3">
        <f>Fact_Sales_Orders[[#This Row],[Unit_COGS_EUR]] * Fact_Sales_Orders[[#This Row],[Quantity_Sold]]</f>
        <v>262950</v>
      </c>
      <c r="I965" s="3">
        <f>_xlfn.XLOOKUP(Fact_Sales_Orders[[#This Row],[Product_ID]], Dim_Supply_Chain[Product_ID], Dim_Supply_Chain[Base_Shipping_Cost_USD], 2500)</f>
        <v>2109</v>
      </c>
      <c r="J965" s="2">
        <f>_xlfn.XLOOKUP(Fact_Sales_Orders[[#This Row],[Clean_Order_Date]], Dim_FX_Rates[Date], Dim_FX_Rates[Baseline_Rate], 1.05, -1)</f>
        <v>1.2404999999999999</v>
      </c>
      <c r="K965" s="2">
        <f>Fact_Sales_Orders[[#This Row],[Total_Base_COGS_EUR]] * Fact_Sales_Orders[[#This Row],[Order_FX_Rate]]</f>
        <v>326189.47499999998</v>
      </c>
      <c r="L965" s="3">
        <f>Fact_Sales_Orders[[#This Row],[Base_Shipping_USD]] * Fact_Sales_Orders[[#This Row],[Quantity_Sold]]</f>
        <v>158175</v>
      </c>
      <c r="M965" s="3">
        <f>Fact_Sales_Orders[[#This Row],[Base_Revenue_USD]] - Fact_Sales_Orders[[#This Row],[Total_COGS_USD]] - Fact_Sales_Orders[[#This Row],[Total_Freight_USD]]</f>
        <v>193745.79500000004</v>
      </c>
      <c r="N965" s="6">
        <f>IFERROR(Fact_Sales_Orders[[#This Row],[Net_Profit_USD]] / Fact_Sales_Orders[[#This Row],[Base_Revenue_USD]], 0)</f>
        <v>0.28571429098102297</v>
      </c>
    </row>
    <row r="966" spans="1:14" x14ac:dyDescent="0.3">
      <c r="A966" t="s">
        <v>1004</v>
      </c>
      <c r="B966" s="1">
        <v>45938</v>
      </c>
      <c r="C966" s="4" t="s">
        <v>10</v>
      </c>
      <c r="D966" t="s">
        <v>69</v>
      </c>
      <c r="E966" s="3">
        <v>416</v>
      </c>
      <c r="F966" s="3">
        <v>3570281.23</v>
      </c>
      <c r="G966" s="3">
        <f>_xlfn.XLOOKUP(
D966,
Dim_Products_COGS[Product_ID],
Dim_Products_COGS[Base_COGS_EUR],
0
)</f>
        <v>3901</v>
      </c>
      <c r="H966" s="3">
        <f>Fact_Sales_Orders[[#This Row],[Unit_COGS_EUR]] * Fact_Sales_Orders[[#This Row],[Quantity_Sold]]</f>
        <v>1622816</v>
      </c>
      <c r="I966" s="3">
        <f>_xlfn.XLOOKUP(Fact_Sales_Orders[[#This Row],[Product_ID]], Dim_Supply_Chain[Product_ID], Dim_Supply_Chain[Base_Shipping_Cost_USD], 2500)</f>
        <v>2109</v>
      </c>
      <c r="J966" s="2">
        <f>_xlfn.XLOOKUP(Fact_Sales_Orders[[#This Row],[Clean_Order_Date]], Dim_FX_Rates[Date], Dim_FX_Rates[Baseline_Rate], 1.05, -1)</f>
        <v>1.1012</v>
      </c>
      <c r="K966" s="2">
        <f>Fact_Sales_Orders[[#This Row],[Total_Base_COGS_EUR]] * Fact_Sales_Orders[[#This Row],[Order_FX_Rate]]</f>
        <v>1787044.9791999999</v>
      </c>
      <c r="L966" s="3">
        <f>Fact_Sales_Orders[[#This Row],[Base_Shipping_USD]] * Fact_Sales_Orders[[#This Row],[Quantity_Sold]]</f>
        <v>877344</v>
      </c>
      <c r="M966" s="3">
        <f>Fact_Sales_Orders[[#This Row],[Base_Revenue_USD]] - Fact_Sales_Orders[[#This Row],[Total_COGS_USD]] - Fact_Sales_Orders[[#This Row],[Total_Freight_USD]]</f>
        <v>905892.25080000004</v>
      </c>
      <c r="N966" s="6">
        <f>IFERROR(Fact_Sales_Orders[[#This Row],[Net_Profit_USD]] / Fact_Sales_Orders[[#This Row],[Base_Revenue_USD]], 0)</f>
        <v>0.25373134283878251</v>
      </c>
    </row>
    <row r="967" spans="1:14" x14ac:dyDescent="0.3">
      <c r="A967" t="s">
        <v>1005</v>
      </c>
      <c r="B967" s="1">
        <v>45727</v>
      </c>
      <c r="C967" s="4" t="s">
        <v>10</v>
      </c>
      <c r="D967" t="s">
        <v>114</v>
      </c>
      <c r="E967" s="3">
        <v>476</v>
      </c>
      <c r="F967" s="3">
        <v>5670688.0700000003</v>
      </c>
      <c r="G967" s="3">
        <f>_xlfn.XLOOKUP(
D967,
Dim_Products_COGS[Product_ID],
Dim_Products_COGS[Base_COGS_EUR],
0
)</f>
        <v>4420</v>
      </c>
      <c r="H967" s="3">
        <f>Fact_Sales_Orders[[#This Row],[Unit_COGS_EUR]] * Fact_Sales_Orders[[#This Row],[Quantity_Sold]]</f>
        <v>2103920</v>
      </c>
      <c r="I967" s="3">
        <f>_xlfn.XLOOKUP(Fact_Sales_Orders[[#This Row],[Product_ID]], Dim_Supply_Chain[Product_ID], Dim_Supply_Chain[Base_Shipping_Cost_USD], 2500)</f>
        <v>2109</v>
      </c>
      <c r="J967" s="2">
        <f>_xlfn.XLOOKUP(Fact_Sales_Orders[[#This Row],[Clean_Order_Date]], Dim_FX_Rates[Date], Dim_FX_Rates[Baseline_Rate], 1.05, -1)</f>
        <v>1.2396</v>
      </c>
      <c r="K967" s="2">
        <f>Fact_Sales_Orders[[#This Row],[Total_Base_COGS_EUR]] * Fact_Sales_Orders[[#This Row],[Order_FX_Rate]]</f>
        <v>2608019.2319999998</v>
      </c>
      <c r="L967" s="3">
        <f>Fact_Sales_Orders[[#This Row],[Base_Shipping_USD]] * Fact_Sales_Orders[[#This Row],[Quantity_Sold]]</f>
        <v>1003884</v>
      </c>
      <c r="M967" s="3">
        <f>Fact_Sales_Orders[[#This Row],[Base_Revenue_USD]] - Fact_Sales_Orders[[#This Row],[Total_COGS_USD]] - Fact_Sales_Orders[[#This Row],[Total_Freight_USD]]</f>
        <v>2058784.8380000005</v>
      </c>
      <c r="N967" s="6">
        <f>IFERROR(Fact_Sales_Orders[[#This Row],[Net_Profit_USD]] / Fact_Sales_Orders[[#This Row],[Base_Revenue_USD]], 0)</f>
        <v>0.36305732436451937</v>
      </c>
    </row>
    <row r="968" spans="1:14" x14ac:dyDescent="0.3">
      <c r="A968" t="s">
        <v>1006</v>
      </c>
      <c r="B968" s="1">
        <v>45963</v>
      </c>
      <c r="C968" s="4" t="s">
        <v>10</v>
      </c>
      <c r="D968" t="s">
        <v>45</v>
      </c>
      <c r="E968" s="3">
        <v>804</v>
      </c>
      <c r="F968" s="3">
        <v>9383869.0700000003</v>
      </c>
      <c r="G968" s="3">
        <f>_xlfn.XLOOKUP(
D968,
Dim_Products_COGS[Product_ID],
Dim_Products_COGS[Base_COGS_EUR],
0
)</f>
        <v>4853</v>
      </c>
      <c r="H968" s="3">
        <f>Fact_Sales_Orders[[#This Row],[Unit_COGS_EUR]] * Fact_Sales_Orders[[#This Row],[Quantity_Sold]]</f>
        <v>3901812</v>
      </c>
      <c r="I968" s="3">
        <f>_xlfn.XLOOKUP(Fact_Sales_Orders[[#This Row],[Product_ID]], Dim_Supply_Chain[Product_ID], Dim_Supply_Chain[Base_Shipping_Cost_USD], 2500)</f>
        <v>1974</v>
      </c>
      <c r="J968" s="2">
        <f>_xlfn.XLOOKUP(Fact_Sales_Orders[[#This Row],[Clean_Order_Date]], Dim_FX_Rates[Date], Dim_FX_Rates[Baseline_Rate], 1.05, -1)</f>
        <v>1.3209</v>
      </c>
      <c r="K968" s="2">
        <f>Fact_Sales_Orders[[#This Row],[Total_Base_COGS_EUR]] * Fact_Sales_Orders[[#This Row],[Order_FX_Rate]]</f>
        <v>5153903.4708000002</v>
      </c>
      <c r="L968" s="3">
        <f>Fact_Sales_Orders[[#This Row],[Base_Shipping_USD]] * Fact_Sales_Orders[[#This Row],[Quantity_Sold]]</f>
        <v>1587096</v>
      </c>
      <c r="M968" s="3">
        <f>Fact_Sales_Orders[[#This Row],[Base_Revenue_USD]] - Fact_Sales_Orders[[#This Row],[Total_COGS_USD]] - Fact_Sales_Orders[[#This Row],[Total_Freight_USD]]</f>
        <v>2642869.5992000001</v>
      </c>
      <c r="N968" s="6">
        <f>IFERROR(Fact_Sales_Orders[[#This Row],[Net_Profit_USD]] / Fact_Sales_Orders[[#This Row],[Base_Revenue_USD]], 0)</f>
        <v>0.28163964985926643</v>
      </c>
    </row>
    <row r="969" spans="1:14" x14ac:dyDescent="0.3">
      <c r="A969" t="s">
        <v>1007</v>
      </c>
      <c r="B969" s="1">
        <v>45739</v>
      </c>
      <c r="C969" s="4" t="s">
        <v>10</v>
      </c>
      <c r="D969" t="s">
        <v>45</v>
      </c>
      <c r="E969" s="3">
        <v>502</v>
      </c>
      <c r="F969" s="3">
        <v>6096942.3399999999</v>
      </c>
      <c r="G969" s="3">
        <f>_xlfn.XLOOKUP(
D969,
Dim_Products_COGS[Product_ID],
Dim_Products_COGS[Base_COGS_EUR],
0
)</f>
        <v>4853</v>
      </c>
      <c r="H969" s="3">
        <f>Fact_Sales_Orders[[#This Row],[Unit_COGS_EUR]] * Fact_Sales_Orders[[#This Row],[Quantity_Sold]]</f>
        <v>2436206</v>
      </c>
      <c r="I969" s="3">
        <f>_xlfn.XLOOKUP(Fact_Sales_Orders[[#This Row],[Product_ID]], Dim_Supply_Chain[Product_ID], Dim_Supply_Chain[Base_Shipping_Cost_USD], 2500)</f>
        <v>1974</v>
      </c>
      <c r="J969" s="2">
        <f>_xlfn.XLOOKUP(Fact_Sales_Orders[[#This Row],[Clean_Order_Date]], Dim_FX_Rates[Date], Dim_FX_Rates[Baseline_Rate], 1.05, -1)</f>
        <v>0.97140000000000004</v>
      </c>
      <c r="K969" s="2">
        <f>Fact_Sales_Orders[[#This Row],[Total_Base_COGS_EUR]] * Fact_Sales_Orders[[#This Row],[Order_FX_Rate]]</f>
        <v>2366530.5084000002</v>
      </c>
      <c r="L969" s="3">
        <f>Fact_Sales_Orders[[#This Row],[Base_Shipping_USD]] * Fact_Sales_Orders[[#This Row],[Quantity_Sold]]</f>
        <v>990948</v>
      </c>
      <c r="M969" s="3">
        <f>Fact_Sales_Orders[[#This Row],[Base_Revenue_USD]] - Fact_Sales_Orders[[#This Row],[Total_COGS_USD]] - Fact_Sales_Orders[[#This Row],[Total_Freight_USD]]</f>
        <v>2739463.8315999997</v>
      </c>
      <c r="N969" s="6">
        <f>IFERROR(Fact_Sales_Orders[[#This Row],[Net_Profit_USD]] / Fact_Sales_Orders[[#This Row],[Base_Revenue_USD]], 0)</f>
        <v>0.4493176544621873</v>
      </c>
    </row>
    <row r="970" spans="1:14" x14ac:dyDescent="0.3">
      <c r="A970" t="s">
        <v>1008</v>
      </c>
      <c r="B970" s="1">
        <v>45738</v>
      </c>
      <c r="C970" s="4" t="s">
        <v>10</v>
      </c>
      <c r="D970" t="s">
        <v>86</v>
      </c>
      <c r="E970" s="3">
        <v>643</v>
      </c>
      <c r="F970" s="3">
        <v>8155300.6500000004</v>
      </c>
      <c r="G970" s="3">
        <f>_xlfn.XLOOKUP(
D970,
Dim_Products_COGS[Product_ID],
Dim_Products_COGS[Base_COGS_EUR],
0
)</f>
        <v>4978</v>
      </c>
      <c r="H970" s="3">
        <f>Fact_Sales_Orders[[#This Row],[Unit_COGS_EUR]] * Fact_Sales_Orders[[#This Row],[Quantity_Sold]]</f>
        <v>3200854</v>
      </c>
      <c r="I970" s="3">
        <f>_xlfn.XLOOKUP(Fact_Sales_Orders[[#This Row],[Product_ID]], Dim_Supply_Chain[Product_ID], Dim_Supply_Chain[Base_Shipping_Cost_USD], 2500)</f>
        <v>2640</v>
      </c>
      <c r="J970" s="2">
        <f>_xlfn.XLOOKUP(Fact_Sales_Orders[[#This Row],[Clean_Order_Date]], Dim_FX_Rates[Date], Dim_FX_Rates[Baseline_Rate], 1.05, -1)</f>
        <v>1.0158</v>
      </c>
      <c r="K970" s="2">
        <f>Fact_Sales_Orders[[#This Row],[Total_Base_COGS_EUR]] * Fact_Sales_Orders[[#This Row],[Order_FX_Rate]]</f>
        <v>3251427.4931999999</v>
      </c>
      <c r="L970" s="3">
        <f>Fact_Sales_Orders[[#This Row],[Base_Shipping_USD]] * Fact_Sales_Orders[[#This Row],[Quantity_Sold]]</f>
        <v>1697520</v>
      </c>
      <c r="M970" s="3">
        <f>Fact_Sales_Orders[[#This Row],[Base_Revenue_USD]] - Fact_Sales_Orders[[#This Row],[Total_COGS_USD]] - Fact_Sales_Orders[[#This Row],[Total_Freight_USD]]</f>
        <v>3206353.1568</v>
      </c>
      <c r="N970" s="6">
        <f>IFERROR(Fact_Sales_Orders[[#This Row],[Net_Profit_USD]] / Fact_Sales_Orders[[#This Row],[Base_Revenue_USD]], 0)</f>
        <v>0.39316185808551396</v>
      </c>
    </row>
    <row r="971" spans="1:14" x14ac:dyDescent="0.3">
      <c r="A971" t="s">
        <v>1009</v>
      </c>
      <c r="B971" s="1">
        <v>45845</v>
      </c>
      <c r="C971" s="4" t="s">
        <v>10</v>
      </c>
      <c r="D971" t="s">
        <v>69</v>
      </c>
      <c r="E971" s="3">
        <v>663</v>
      </c>
      <c r="F971" s="3">
        <v>7041267.5800000001</v>
      </c>
      <c r="G971" s="3">
        <f>_xlfn.XLOOKUP(
D971,
Dim_Products_COGS[Product_ID],
Dim_Products_COGS[Base_COGS_EUR],
0
)</f>
        <v>3901</v>
      </c>
      <c r="H971" s="3">
        <f>Fact_Sales_Orders[[#This Row],[Unit_COGS_EUR]] * Fact_Sales_Orders[[#This Row],[Quantity_Sold]]</f>
        <v>2586363</v>
      </c>
      <c r="I971" s="3">
        <f>_xlfn.XLOOKUP(Fact_Sales_Orders[[#This Row],[Product_ID]], Dim_Supply_Chain[Product_ID], Dim_Supply_Chain[Base_Shipping_Cost_USD], 2500)</f>
        <v>2109</v>
      </c>
      <c r="J971" s="2">
        <f>_xlfn.XLOOKUP(Fact_Sales_Orders[[#This Row],[Clean_Order_Date]], Dim_FX_Rates[Date], Dim_FX_Rates[Baseline_Rate], 1.05, -1)</f>
        <v>1.2272000000000001</v>
      </c>
      <c r="K971" s="2">
        <f>Fact_Sales_Orders[[#This Row],[Total_Base_COGS_EUR]] * Fact_Sales_Orders[[#This Row],[Order_FX_Rate]]</f>
        <v>3173984.6736000003</v>
      </c>
      <c r="L971" s="3">
        <f>Fact_Sales_Orders[[#This Row],[Base_Shipping_USD]] * Fact_Sales_Orders[[#This Row],[Quantity_Sold]]</f>
        <v>1398267</v>
      </c>
      <c r="M971" s="3">
        <f>Fact_Sales_Orders[[#This Row],[Base_Revenue_USD]] - Fact_Sales_Orders[[#This Row],[Total_COGS_USD]] - Fact_Sales_Orders[[#This Row],[Total_Freight_USD]]</f>
        <v>2469015.9063999997</v>
      </c>
      <c r="N971" s="6">
        <f>IFERROR(Fact_Sales_Orders[[#This Row],[Net_Profit_USD]] / Fact_Sales_Orders[[#This Row],[Base_Revenue_USD]], 0)</f>
        <v>0.35064935089428878</v>
      </c>
    </row>
    <row r="972" spans="1:14" x14ac:dyDescent="0.3">
      <c r="A972" t="s">
        <v>1010</v>
      </c>
      <c r="B972" s="1">
        <v>45707</v>
      </c>
      <c r="C972" s="4" t="s">
        <v>10</v>
      </c>
      <c r="D972" t="s">
        <v>11</v>
      </c>
      <c r="E972" s="3">
        <v>865</v>
      </c>
      <c r="F972" s="3">
        <v>6943696.9100000001</v>
      </c>
      <c r="G972" s="3">
        <f>_xlfn.XLOOKUP(
D972,
Dim_Products_COGS[Product_ID],
Dim_Products_COGS[Base_COGS_EUR],
0
)</f>
        <v>2418</v>
      </c>
      <c r="H972" s="3">
        <f>Fact_Sales_Orders[[#This Row],[Unit_COGS_EUR]] * Fact_Sales_Orders[[#This Row],[Quantity_Sold]]</f>
        <v>2091570</v>
      </c>
      <c r="I972" s="3">
        <f>_xlfn.XLOOKUP(Fact_Sales_Orders[[#This Row],[Product_ID]], Dim_Supply_Chain[Product_ID], Dim_Supply_Chain[Base_Shipping_Cost_USD], 2500)</f>
        <v>2109</v>
      </c>
      <c r="J972" s="2">
        <f>_xlfn.XLOOKUP(Fact_Sales_Orders[[#This Row],[Clean_Order_Date]], Dim_FX_Rates[Date], Dim_FX_Rates[Baseline_Rate], 1.05, -1)</f>
        <v>1.2559</v>
      </c>
      <c r="K972" s="2">
        <f>Fact_Sales_Orders[[#This Row],[Total_Base_COGS_EUR]] * Fact_Sales_Orders[[#This Row],[Order_FX_Rate]]</f>
        <v>2626802.7629999998</v>
      </c>
      <c r="L972" s="3">
        <f>Fact_Sales_Orders[[#This Row],[Base_Shipping_USD]] * Fact_Sales_Orders[[#This Row],[Quantity_Sold]]</f>
        <v>1824285</v>
      </c>
      <c r="M972" s="3">
        <f>Fact_Sales_Orders[[#This Row],[Base_Revenue_USD]] - Fact_Sales_Orders[[#This Row],[Total_COGS_USD]] - Fact_Sales_Orders[[#This Row],[Total_Freight_USD]]</f>
        <v>2492609.1469999999</v>
      </c>
      <c r="N972" s="6">
        <f>IFERROR(Fact_Sales_Orders[[#This Row],[Net_Profit_USD]] / Fact_Sales_Orders[[#This Row],[Base_Revenue_USD]], 0)</f>
        <v>0.35897435894850999</v>
      </c>
    </row>
    <row r="973" spans="1:14" x14ac:dyDescent="0.3">
      <c r="A973" t="s">
        <v>1011</v>
      </c>
      <c r="B973" s="1">
        <v>46078</v>
      </c>
      <c r="C973" s="4" t="s">
        <v>10</v>
      </c>
      <c r="D973" t="s">
        <v>76</v>
      </c>
      <c r="E973" s="3">
        <v>641</v>
      </c>
      <c r="F973" s="3">
        <v>3878948.09</v>
      </c>
      <c r="G973" s="3">
        <f>_xlfn.XLOOKUP(
D973,
Dim_Products_COGS[Product_ID],
Dim_Products_COGS[Base_COGS_EUR],
0
)</f>
        <v>1289</v>
      </c>
      <c r="H973" s="3">
        <f>Fact_Sales_Orders[[#This Row],[Unit_COGS_EUR]] * Fact_Sales_Orders[[#This Row],[Quantity_Sold]]</f>
        <v>826249</v>
      </c>
      <c r="I973" s="3">
        <f>_xlfn.XLOOKUP(Fact_Sales_Orders[[#This Row],[Product_ID]], Dim_Supply_Chain[Product_ID], Dim_Supply_Chain[Base_Shipping_Cost_USD], 2500)</f>
        <v>2109</v>
      </c>
      <c r="J973" s="2">
        <f>_xlfn.XLOOKUP(Fact_Sales_Orders[[#This Row],[Clean_Order_Date]], Dim_FX_Rates[Date], Dim_FX_Rates[Baseline_Rate], 1.05, -1)</f>
        <v>1.244</v>
      </c>
      <c r="K973" s="2">
        <f>Fact_Sales_Orders[[#This Row],[Total_Base_COGS_EUR]] * Fact_Sales_Orders[[#This Row],[Order_FX_Rate]]</f>
        <v>1027853.7560000001</v>
      </c>
      <c r="L973" s="3">
        <f>Fact_Sales_Orders[[#This Row],[Base_Shipping_USD]] * Fact_Sales_Orders[[#This Row],[Quantity_Sold]]</f>
        <v>1351869</v>
      </c>
      <c r="M973" s="3">
        <f>Fact_Sales_Orders[[#This Row],[Base_Revenue_USD]] - Fact_Sales_Orders[[#This Row],[Total_COGS_USD]] - Fact_Sales_Orders[[#This Row],[Total_Freight_USD]]</f>
        <v>1499225.3339999998</v>
      </c>
      <c r="N973" s="6">
        <f>IFERROR(Fact_Sales_Orders[[#This Row],[Net_Profit_USD]] / Fact_Sales_Orders[[#This Row],[Base_Revenue_USD]], 0)</f>
        <v>0.38650306712405624</v>
      </c>
    </row>
    <row r="974" spans="1:14" x14ac:dyDescent="0.3">
      <c r="A974" t="s">
        <v>1012</v>
      </c>
      <c r="B974" s="1">
        <v>45886</v>
      </c>
      <c r="C974" s="4" t="s">
        <v>10</v>
      </c>
      <c r="D974" t="s">
        <v>19</v>
      </c>
      <c r="E974" s="3">
        <v>452</v>
      </c>
      <c r="F974" s="3">
        <v>1523810.7</v>
      </c>
      <c r="G974" s="3">
        <f>_xlfn.XLOOKUP(
D974,
Dim_Products_COGS[Product_ID],
Dim_Products_COGS[Base_COGS_EUR],
0
)</f>
        <v>374</v>
      </c>
      <c r="H974" s="3">
        <f>Fact_Sales_Orders[[#This Row],[Unit_COGS_EUR]] * Fact_Sales_Orders[[#This Row],[Quantity_Sold]]</f>
        <v>169048</v>
      </c>
      <c r="I974" s="3">
        <f>_xlfn.XLOOKUP(Fact_Sales_Orders[[#This Row],[Product_ID]], Dim_Supply_Chain[Product_ID], Dim_Supply_Chain[Base_Shipping_Cost_USD], 2500)</f>
        <v>1165</v>
      </c>
      <c r="J974" s="2">
        <f>_xlfn.XLOOKUP(Fact_Sales_Orders[[#This Row],[Clean_Order_Date]], Dim_FX_Rates[Date], Dim_FX_Rates[Baseline_Rate], 1.05, -1)</f>
        <v>0.70889999999999997</v>
      </c>
      <c r="K974" s="2">
        <f>Fact_Sales_Orders[[#This Row],[Total_Base_COGS_EUR]] * Fact_Sales_Orders[[#This Row],[Order_FX_Rate]]</f>
        <v>119838.1272</v>
      </c>
      <c r="L974" s="3">
        <f>Fact_Sales_Orders[[#This Row],[Base_Shipping_USD]] * Fact_Sales_Orders[[#This Row],[Quantity_Sold]]</f>
        <v>526580</v>
      </c>
      <c r="M974" s="3">
        <f>Fact_Sales_Orders[[#This Row],[Base_Revenue_USD]] - Fact_Sales_Orders[[#This Row],[Total_COGS_USD]] - Fact_Sales_Orders[[#This Row],[Total_Freight_USD]]</f>
        <v>877392.57279999997</v>
      </c>
      <c r="N974" s="6">
        <f>IFERROR(Fact_Sales_Orders[[#This Row],[Net_Profit_USD]] / Fact_Sales_Orders[[#This Row],[Base_Revenue_USD]], 0)</f>
        <v>0.5757884314633045</v>
      </c>
    </row>
    <row r="975" spans="1:14" x14ac:dyDescent="0.3">
      <c r="A975" t="s">
        <v>1013</v>
      </c>
      <c r="B975" s="1">
        <v>45823</v>
      </c>
      <c r="C975" s="4" t="s">
        <v>10</v>
      </c>
      <c r="D975" t="s">
        <v>27</v>
      </c>
      <c r="E975" s="3">
        <v>697</v>
      </c>
      <c r="F975" s="3">
        <v>6161854.29</v>
      </c>
      <c r="G975" s="3">
        <f>_xlfn.XLOOKUP(
D975,
Dim_Products_COGS[Product_ID],
Dim_Products_COGS[Base_COGS_EUR],
0
)</f>
        <v>3506</v>
      </c>
      <c r="H975" s="3">
        <f>Fact_Sales_Orders[[#This Row],[Unit_COGS_EUR]] * Fact_Sales_Orders[[#This Row],[Quantity_Sold]]</f>
        <v>2443682</v>
      </c>
      <c r="I975" s="3">
        <f>_xlfn.XLOOKUP(Fact_Sales_Orders[[#This Row],[Product_ID]], Dim_Supply_Chain[Product_ID], Dim_Supply_Chain[Base_Shipping_Cost_USD], 2500)</f>
        <v>2109</v>
      </c>
      <c r="J975" s="2">
        <f>_xlfn.XLOOKUP(Fact_Sales_Orders[[#This Row],[Clean_Order_Date]], Dim_FX_Rates[Date], Dim_FX_Rates[Baseline_Rate], 1.05, -1)</f>
        <v>1.4653</v>
      </c>
      <c r="K975" s="2">
        <f>Fact_Sales_Orders[[#This Row],[Total_Base_COGS_EUR]] * Fact_Sales_Orders[[#This Row],[Order_FX_Rate]]</f>
        <v>3580727.2346000001</v>
      </c>
      <c r="L975" s="3">
        <f>Fact_Sales_Orders[[#This Row],[Base_Shipping_USD]] * Fact_Sales_Orders[[#This Row],[Quantity_Sold]]</f>
        <v>1469973</v>
      </c>
      <c r="M975" s="3">
        <f>Fact_Sales_Orders[[#This Row],[Base_Revenue_USD]] - Fact_Sales_Orders[[#This Row],[Total_COGS_USD]] - Fact_Sales_Orders[[#This Row],[Total_Freight_USD]]</f>
        <v>1111154.0554</v>
      </c>
      <c r="N975" s="6">
        <f>IFERROR(Fact_Sales_Orders[[#This Row],[Net_Profit_USD]] / Fact_Sales_Orders[[#This Row],[Base_Revenue_USD]], 0)</f>
        <v>0.18032786935635245</v>
      </c>
    </row>
    <row r="976" spans="1:14" x14ac:dyDescent="0.3">
      <c r="A976" t="s">
        <v>1014</v>
      </c>
      <c r="B976" s="1">
        <v>45966</v>
      </c>
      <c r="C976" s="4" t="s">
        <v>10</v>
      </c>
      <c r="D976" t="s">
        <v>40</v>
      </c>
      <c r="E976" s="3">
        <v>215</v>
      </c>
      <c r="F976" s="3">
        <v>1706548.51</v>
      </c>
      <c r="G976" s="3">
        <f>_xlfn.XLOOKUP(
D976,
Dim_Products_COGS[Product_ID],
Dim_Products_COGS[Base_COGS_EUR],
0
)</f>
        <v>3908</v>
      </c>
      <c r="H976" s="3">
        <f>Fact_Sales_Orders[[#This Row],[Unit_COGS_EUR]] * Fact_Sales_Orders[[#This Row],[Quantity_Sold]]</f>
        <v>840220</v>
      </c>
      <c r="I976" s="3">
        <f>_xlfn.XLOOKUP(Fact_Sales_Orders[[#This Row],[Product_ID]], Dim_Supply_Chain[Product_ID], Dim_Supply_Chain[Base_Shipping_Cost_USD], 2500)</f>
        <v>2109</v>
      </c>
      <c r="J976" s="2">
        <f>_xlfn.XLOOKUP(Fact_Sales_Orders[[#This Row],[Clean_Order_Date]], Dim_FX_Rates[Date], Dim_FX_Rates[Baseline_Rate], 1.05, -1)</f>
        <v>0.64810000000000001</v>
      </c>
      <c r="K976" s="2">
        <f>Fact_Sales_Orders[[#This Row],[Total_Base_COGS_EUR]] * Fact_Sales_Orders[[#This Row],[Order_FX_Rate]]</f>
        <v>544546.58200000005</v>
      </c>
      <c r="L976" s="3">
        <f>Fact_Sales_Orders[[#This Row],[Base_Shipping_USD]] * Fact_Sales_Orders[[#This Row],[Quantity_Sold]]</f>
        <v>453435</v>
      </c>
      <c r="M976" s="3">
        <f>Fact_Sales_Orders[[#This Row],[Base_Revenue_USD]] - Fact_Sales_Orders[[#This Row],[Total_COGS_USD]] - Fact_Sales_Orders[[#This Row],[Total_Freight_USD]]</f>
        <v>708566.92799999984</v>
      </c>
      <c r="N976" s="6">
        <f>IFERROR(Fact_Sales_Orders[[#This Row],[Net_Profit_USD]] / Fact_Sales_Orders[[#This Row],[Base_Revenue_USD]], 0)</f>
        <v>0.4152046800005702</v>
      </c>
    </row>
    <row r="977" spans="1:14" x14ac:dyDescent="0.3">
      <c r="A977" t="s">
        <v>1015</v>
      </c>
      <c r="B977" s="1">
        <v>45796</v>
      </c>
      <c r="C977" s="4" t="s">
        <v>10</v>
      </c>
      <c r="D977" t="s">
        <v>109</v>
      </c>
      <c r="E977" s="3">
        <v>309</v>
      </c>
      <c r="F977" s="3">
        <v>2680420.69</v>
      </c>
      <c r="G977" s="3">
        <f>_xlfn.XLOOKUP(
D977,
Dim_Products_COGS[Product_ID],
Dim_Products_COGS[Base_COGS_EUR],
0
)</f>
        <v>3051</v>
      </c>
      <c r="H977" s="3">
        <f>Fact_Sales_Orders[[#This Row],[Unit_COGS_EUR]] * Fact_Sales_Orders[[#This Row],[Quantity_Sold]]</f>
        <v>942759</v>
      </c>
      <c r="I977" s="3">
        <f>_xlfn.XLOOKUP(Fact_Sales_Orders[[#This Row],[Product_ID]], Dim_Supply_Chain[Product_ID], Dim_Supply_Chain[Base_Shipping_Cost_USD], 2500)</f>
        <v>4042</v>
      </c>
      <c r="J977" s="2">
        <f>_xlfn.XLOOKUP(Fact_Sales_Orders[[#This Row],[Clean_Order_Date]], Dim_FX_Rates[Date], Dim_FX_Rates[Baseline_Rate], 1.05, -1)</f>
        <v>0.95220000000000005</v>
      </c>
      <c r="K977" s="2">
        <f>Fact_Sales_Orders[[#This Row],[Total_Base_COGS_EUR]] * Fact_Sales_Orders[[#This Row],[Order_FX_Rate]]</f>
        <v>897695.11979999999</v>
      </c>
      <c r="L977" s="3">
        <f>Fact_Sales_Orders[[#This Row],[Base_Shipping_USD]] * Fact_Sales_Orders[[#This Row],[Quantity_Sold]]</f>
        <v>1248978</v>
      </c>
      <c r="M977" s="3">
        <f>Fact_Sales_Orders[[#This Row],[Base_Revenue_USD]] - Fact_Sales_Orders[[#This Row],[Total_COGS_USD]] - Fact_Sales_Orders[[#This Row],[Total_Freight_USD]]</f>
        <v>533747.57019999996</v>
      </c>
      <c r="N977" s="6">
        <f>IFERROR(Fact_Sales_Orders[[#This Row],[Net_Profit_USD]] / Fact_Sales_Orders[[#This Row],[Base_Revenue_USD]], 0)</f>
        <v>0.19912828318005557</v>
      </c>
    </row>
    <row r="978" spans="1:14" x14ac:dyDescent="0.3">
      <c r="A978" t="s">
        <v>1016</v>
      </c>
      <c r="B978" s="1">
        <v>46101</v>
      </c>
      <c r="C978" s="4" t="s">
        <v>10</v>
      </c>
      <c r="D978" t="s">
        <v>61</v>
      </c>
      <c r="E978" s="3">
        <v>213</v>
      </c>
      <c r="F978" s="3">
        <v>1360474.79</v>
      </c>
      <c r="G978" s="3">
        <f>_xlfn.XLOOKUP(
D978,
Dim_Products_COGS[Product_ID],
Dim_Products_COGS[Base_COGS_EUR],
0
)</f>
        <v>2418</v>
      </c>
      <c r="H978" s="3">
        <f>Fact_Sales_Orders[[#This Row],[Unit_COGS_EUR]] * Fact_Sales_Orders[[#This Row],[Quantity_Sold]]</f>
        <v>515034</v>
      </c>
      <c r="I978" s="3">
        <f>_xlfn.XLOOKUP(Fact_Sales_Orders[[#This Row],[Product_ID]], Dim_Supply_Chain[Product_ID], Dim_Supply_Chain[Base_Shipping_Cost_USD], 2500)</f>
        <v>2109</v>
      </c>
      <c r="J978" s="2">
        <f>_xlfn.XLOOKUP(Fact_Sales_Orders[[#This Row],[Clean_Order_Date]], Dim_FX_Rates[Date], Dim_FX_Rates[Baseline_Rate], 1.05, -1)</f>
        <v>1.1138999999999999</v>
      </c>
      <c r="K978" s="2">
        <f>Fact_Sales_Orders[[#This Row],[Total_Base_COGS_EUR]] * Fact_Sales_Orders[[#This Row],[Order_FX_Rate]]</f>
        <v>573696.37259999989</v>
      </c>
      <c r="L978" s="3">
        <f>Fact_Sales_Orders[[#This Row],[Base_Shipping_USD]] * Fact_Sales_Orders[[#This Row],[Quantity_Sold]]</f>
        <v>449217</v>
      </c>
      <c r="M978" s="3">
        <f>Fact_Sales_Orders[[#This Row],[Base_Revenue_USD]] - Fact_Sales_Orders[[#This Row],[Total_COGS_USD]] - Fact_Sales_Orders[[#This Row],[Total_Freight_USD]]</f>
        <v>337561.41740000015</v>
      </c>
      <c r="N978" s="6">
        <f>IFERROR(Fact_Sales_Orders[[#This Row],[Net_Profit_USD]] / Fact_Sales_Orders[[#This Row],[Base_Revenue_USD]], 0)</f>
        <v>0.24812030320679454</v>
      </c>
    </row>
    <row r="979" spans="1:14" x14ac:dyDescent="0.3">
      <c r="A979" t="s">
        <v>1017</v>
      </c>
      <c r="B979" s="1">
        <v>45945</v>
      </c>
      <c r="C979" s="4" t="s">
        <v>10</v>
      </c>
      <c r="D979" t="s">
        <v>19</v>
      </c>
      <c r="E979" s="3">
        <v>954</v>
      </c>
      <c r="F979" s="3">
        <v>3308673.28</v>
      </c>
      <c r="G979" s="3">
        <f>_xlfn.XLOOKUP(
D979,
Dim_Products_COGS[Product_ID],
Dim_Products_COGS[Base_COGS_EUR],
0
)</f>
        <v>374</v>
      </c>
      <c r="H979" s="3">
        <f>Fact_Sales_Orders[[#This Row],[Unit_COGS_EUR]] * Fact_Sales_Orders[[#This Row],[Quantity_Sold]]</f>
        <v>356796</v>
      </c>
      <c r="I979" s="3">
        <f>_xlfn.XLOOKUP(Fact_Sales_Orders[[#This Row],[Product_ID]], Dim_Supply_Chain[Product_ID], Dim_Supply_Chain[Base_Shipping_Cost_USD], 2500)</f>
        <v>1165</v>
      </c>
      <c r="J979" s="2">
        <f>_xlfn.XLOOKUP(Fact_Sales_Orders[[#This Row],[Clean_Order_Date]], Dim_FX_Rates[Date], Dim_FX_Rates[Baseline_Rate], 1.05, -1)</f>
        <v>0.62670000000000003</v>
      </c>
      <c r="K979" s="2">
        <f>Fact_Sales_Orders[[#This Row],[Total_Base_COGS_EUR]] * Fact_Sales_Orders[[#This Row],[Order_FX_Rate]]</f>
        <v>223604.05320000002</v>
      </c>
      <c r="L979" s="3">
        <f>Fact_Sales_Orders[[#This Row],[Base_Shipping_USD]] * Fact_Sales_Orders[[#This Row],[Quantity_Sold]]</f>
        <v>1111410</v>
      </c>
      <c r="M979" s="3">
        <f>Fact_Sales_Orders[[#This Row],[Base_Revenue_USD]] - Fact_Sales_Orders[[#This Row],[Total_COGS_USD]] - Fact_Sales_Orders[[#This Row],[Total_Freight_USD]]</f>
        <v>1973659.2267999998</v>
      </c>
      <c r="N979" s="6">
        <f>IFERROR(Fact_Sales_Orders[[#This Row],[Net_Profit_USD]] / Fact_Sales_Orders[[#This Row],[Base_Revenue_USD]], 0)</f>
        <v>0.59651076421785587</v>
      </c>
    </row>
    <row r="980" spans="1:14" x14ac:dyDescent="0.3">
      <c r="A980" t="s">
        <v>1018</v>
      </c>
      <c r="B980" s="1">
        <v>45789</v>
      </c>
      <c r="C980" s="4" t="s">
        <v>10</v>
      </c>
      <c r="D980" t="s">
        <v>14</v>
      </c>
      <c r="E980" s="3">
        <v>981</v>
      </c>
      <c r="F980" s="3">
        <v>5637746.5199999996</v>
      </c>
      <c r="G980" s="3">
        <f>_xlfn.XLOOKUP(
D980,
Dim_Products_COGS[Product_ID],
Dim_Products_COGS[Base_COGS_EUR],
0
)</f>
        <v>2401</v>
      </c>
      <c r="H980" s="3">
        <f>Fact_Sales_Orders[[#This Row],[Unit_COGS_EUR]] * Fact_Sales_Orders[[#This Row],[Quantity_Sold]]</f>
        <v>2355381</v>
      </c>
      <c r="I980" s="3">
        <f>_xlfn.XLOOKUP(Fact_Sales_Orders[[#This Row],[Product_ID]], Dim_Supply_Chain[Product_ID], Dim_Supply_Chain[Base_Shipping_Cost_USD], 2500)</f>
        <v>2109</v>
      </c>
      <c r="J980" s="2">
        <f>_xlfn.XLOOKUP(Fact_Sales_Orders[[#This Row],[Clean_Order_Date]], Dim_FX_Rates[Date], Dim_FX_Rates[Baseline_Rate], 1.05, -1)</f>
        <v>1.0676000000000001</v>
      </c>
      <c r="K980" s="2">
        <f>Fact_Sales_Orders[[#This Row],[Total_Base_COGS_EUR]] * Fact_Sales_Orders[[#This Row],[Order_FX_Rate]]</f>
        <v>2514604.7556000003</v>
      </c>
      <c r="L980" s="3">
        <f>Fact_Sales_Orders[[#This Row],[Base_Shipping_USD]] * Fact_Sales_Orders[[#This Row],[Quantity_Sold]]</f>
        <v>2068929</v>
      </c>
      <c r="M980" s="3">
        <f>Fact_Sales_Orders[[#This Row],[Base_Revenue_USD]] - Fact_Sales_Orders[[#This Row],[Total_COGS_USD]] - Fact_Sales_Orders[[#This Row],[Total_Freight_USD]]</f>
        <v>1054212.7643999993</v>
      </c>
      <c r="N980" s="6">
        <f>IFERROR(Fact_Sales_Orders[[#This Row],[Net_Profit_USD]] / Fact_Sales_Orders[[#This Row],[Base_Revenue_USD]], 0)</f>
        <v>0.18699187000695436</v>
      </c>
    </row>
    <row r="981" spans="1:14" x14ac:dyDescent="0.3">
      <c r="A981" t="s">
        <v>1019</v>
      </c>
      <c r="B981" s="1">
        <v>45820</v>
      </c>
      <c r="C981" s="4" t="s">
        <v>10</v>
      </c>
      <c r="D981" t="s">
        <v>61</v>
      </c>
      <c r="E981" s="3">
        <v>335</v>
      </c>
      <c r="F981" s="3">
        <v>3154365.91</v>
      </c>
      <c r="G981" s="3">
        <f>_xlfn.XLOOKUP(
D981,
Dim_Products_COGS[Product_ID],
Dim_Products_COGS[Base_COGS_EUR],
0
)</f>
        <v>2418</v>
      </c>
      <c r="H981" s="3">
        <f>Fact_Sales_Orders[[#This Row],[Unit_COGS_EUR]] * Fact_Sales_Orders[[#This Row],[Quantity_Sold]]</f>
        <v>810030</v>
      </c>
      <c r="I981" s="3">
        <f>_xlfn.XLOOKUP(Fact_Sales_Orders[[#This Row],[Product_ID]], Dim_Supply_Chain[Product_ID], Dim_Supply_Chain[Base_Shipping_Cost_USD], 2500)</f>
        <v>2109</v>
      </c>
      <c r="J981" s="2">
        <f>_xlfn.XLOOKUP(Fact_Sales_Orders[[#This Row],[Clean_Order_Date]], Dim_FX_Rates[Date], Dim_FX_Rates[Baseline_Rate], 1.05, -1)</f>
        <v>1.3657999999999999</v>
      </c>
      <c r="K981" s="2">
        <f>Fact_Sales_Orders[[#This Row],[Total_Base_COGS_EUR]] * Fact_Sales_Orders[[#This Row],[Order_FX_Rate]]</f>
        <v>1106338.9739999999</v>
      </c>
      <c r="L981" s="3">
        <f>Fact_Sales_Orders[[#This Row],[Base_Shipping_USD]] * Fact_Sales_Orders[[#This Row],[Quantity_Sold]]</f>
        <v>706515</v>
      </c>
      <c r="M981" s="3">
        <f>Fact_Sales_Orders[[#This Row],[Base_Revenue_USD]] - Fact_Sales_Orders[[#This Row],[Total_COGS_USD]] - Fact_Sales_Orders[[#This Row],[Total_Freight_USD]]</f>
        <v>1341511.9360000002</v>
      </c>
      <c r="N981" s="6">
        <f>IFERROR(Fact_Sales_Orders[[#This Row],[Net_Profit_USD]] / Fact_Sales_Orders[[#This Row],[Base_Revenue_USD]], 0)</f>
        <v>0.42528735545458646</v>
      </c>
    </row>
    <row r="982" spans="1:14" x14ac:dyDescent="0.3">
      <c r="A982" t="s">
        <v>1020</v>
      </c>
      <c r="B982" s="1">
        <v>45776</v>
      </c>
      <c r="C982" s="4" t="s">
        <v>10</v>
      </c>
      <c r="D982" t="s">
        <v>96</v>
      </c>
      <c r="E982" s="3">
        <v>91</v>
      </c>
      <c r="F982" s="3">
        <v>816296.71</v>
      </c>
      <c r="G982" s="3">
        <f>_xlfn.XLOOKUP(
D982,
Dim_Products_COGS[Product_ID],
Dim_Products_COGS[Base_COGS_EUR],
0
)</f>
        <v>2914</v>
      </c>
      <c r="H982" s="3">
        <f>Fact_Sales_Orders[[#This Row],[Unit_COGS_EUR]] * Fact_Sales_Orders[[#This Row],[Quantity_Sold]]</f>
        <v>265174</v>
      </c>
      <c r="I982" s="3">
        <f>_xlfn.XLOOKUP(Fact_Sales_Orders[[#This Row],[Product_ID]], Dim_Supply_Chain[Product_ID], Dim_Supply_Chain[Base_Shipping_Cost_USD], 2500)</f>
        <v>2109</v>
      </c>
      <c r="J982" s="2">
        <f>_xlfn.XLOOKUP(Fact_Sales_Orders[[#This Row],[Clean_Order_Date]], Dim_FX_Rates[Date], Dim_FX_Rates[Baseline_Rate], 1.05, -1)</f>
        <v>1.1086</v>
      </c>
      <c r="K982" s="2">
        <f>Fact_Sales_Orders[[#This Row],[Total_Base_COGS_EUR]] * Fact_Sales_Orders[[#This Row],[Order_FX_Rate]]</f>
        <v>293971.89640000003</v>
      </c>
      <c r="L982" s="3">
        <f>Fact_Sales_Orders[[#This Row],[Base_Shipping_USD]] * Fact_Sales_Orders[[#This Row],[Quantity_Sold]]</f>
        <v>191919</v>
      </c>
      <c r="M982" s="3">
        <f>Fact_Sales_Orders[[#This Row],[Base_Revenue_USD]] - Fact_Sales_Orders[[#This Row],[Total_COGS_USD]] - Fact_Sales_Orders[[#This Row],[Total_Freight_USD]]</f>
        <v>330405.81359999994</v>
      </c>
      <c r="N982" s="6">
        <f>IFERROR(Fact_Sales_Orders[[#This Row],[Net_Profit_USD]] / Fact_Sales_Orders[[#This Row],[Base_Revenue_USD]], 0)</f>
        <v>0.4047619077136792</v>
      </c>
    </row>
    <row r="983" spans="1:14" x14ac:dyDescent="0.3">
      <c r="A983" t="s">
        <v>1021</v>
      </c>
      <c r="B983" s="1">
        <v>46045</v>
      </c>
      <c r="C983" s="4" t="s">
        <v>10</v>
      </c>
      <c r="D983" t="s">
        <v>61</v>
      </c>
      <c r="E983" s="3">
        <v>959</v>
      </c>
      <c r="F983" s="3">
        <v>5342210.82</v>
      </c>
      <c r="G983" s="3">
        <f>_xlfn.XLOOKUP(
D983,
Dim_Products_COGS[Product_ID],
Dim_Products_COGS[Base_COGS_EUR],
0
)</f>
        <v>2418</v>
      </c>
      <c r="H983" s="3">
        <f>Fact_Sales_Orders[[#This Row],[Unit_COGS_EUR]] * Fact_Sales_Orders[[#This Row],[Quantity_Sold]]</f>
        <v>2318862</v>
      </c>
      <c r="I983" s="3">
        <f>_xlfn.XLOOKUP(Fact_Sales_Orders[[#This Row],[Product_ID]], Dim_Supply_Chain[Product_ID], Dim_Supply_Chain[Base_Shipping_Cost_USD], 2500)</f>
        <v>2109</v>
      </c>
      <c r="J983" s="2">
        <f>_xlfn.XLOOKUP(Fact_Sales_Orders[[#This Row],[Clean_Order_Date]], Dim_FX_Rates[Date], Dim_FX_Rates[Baseline_Rate], 1.05, -1)</f>
        <v>0.87309999999999999</v>
      </c>
      <c r="K983" s="2">
        <f>Fact_Sales_Orders[[#This Row],[Total_Base_COGS_EUR]] * Fact_Sales_Orders[[#This Row],[Order_FX_Rate]]</f>
        <v>2024598.4121999999</v>
      </c>
      <c r="L983" s="3">
        <f>Fact_Sales_Orders[[#This Row],[Base_Shipping_USD]] * Fact_Sales_Orders[[#This Row],[Quantity_Sold]]</f>
        <v>2022531</v>
      </c>
      <c r="M983" s="3">
        <f>Fact_Sales_Orders[[#This Row],[Base_Revenue_USD]] - Fact_Sales_Orders[[#This Row],[Total_COGS_USD]] - Fact_Sales_Orders[[#This Row],[Total_Freight_USD]]</f>
        <v>1295081.4078000002</v>
      </c>
      <c r="N983" s="6">
        <f>IFERROR(Fact_Sales_Orders[[#This Row],[Net_Profit_USD]] / Fact_Sales_Orders[[#This Row],[Base_Revenue_USD]], 0)</f>
        <v>0.24242424184225664</v>
      </c>
    </row>
    <row r="984" spans="1:14" x14ac:dyDescent="0.3">
      <c r="A984" t="s">
        <v>1022</v>
      </c>
      <c r="B984" s="1">
        <v>45876</v>
      </c>
      <c r="C984" s="4" t="s">
        <v>10</v>
      </c>
      <c r="D984" t="s">
        <v>31</v>
      </c>
      <c r="E984" s="3">
        <v>762</v>
      </c>
      <c r="F984" s="3">
        <v>4471908.3499999996</v>
      </c>
      <c r="G984" s="3">
        <f>_xlfn.XLOOKUP(
D984,
Dim_Products_COGS[Product_ID],
Dim_Products_COGS[Base_COGS_EUR],
0
)</f>
        <v>1536</v>
      </c>
      <c r="H984" s="3">
        <f>Fact_Sales_Orders[[#This Row],[Unit_COGS_EUR]] * Fact_Sales_Orders[[#This Row],[Quantity_Sold]]</f>
        <v>1170432</v>
      </c>
      <c r="I984" s="3">
        <f>_xlfn.XLOOKUP(Fact_Sales_Orders[[#This Row],[Product_ID]], Dim_Supply_Chain[Product_ID], Dim_Supply_Chain[Base_Shipping_Cost_USD], 2500)</f>
        <v>2109</v>
      </c>
      <c r="J984" s="2">
        <f>_xlfn.XLOOKUP(Fact_Sales_Orders[[#This Row],[Clean_Order_Date]], Dim_FX_Rates[Date], Dim_FX_Rates[Baseline_Rate], 1.05, -1)</f>
        <v>0.86129999999999995</v>
      </c>
      <c r="K984" s="2">
        <f>Fact_Sales_Orders[[#This Row],[Total_Base_COGS_EUR]] * Fact_Sales_Orders[[#This Row],[Order_FX_Rate]]</f>
        <v>1008093.0815999999</v>
      </c>
      <c r="L984" s="3">
        <f>Fact_Sales_Orders[[#This Row],[Base_Shipping_USD]] * Fact_Sales_Orders[[#This Row],[Quantity_Sold]]</f>
        <v>1607058</v>
      </c>
      <c r="M984" s="3">
        <f>Fact_Sales_Orders[[#This Row],[Base_Revenue_USD]] - Fact_Sales_Orders[[#This Row],[Total_COGS_USD]] - Fact_Sales_Orders[[#This Row],[Total_Freight_USD]]</f>
        <v>1856757.2683999995</v>
      </c>
      <c r="N984" s="6">
        <f>IFERROR(Fact_Sales_Orders[[#This Row],[Net_Profit_USD]] / Fact_Sales_Orders[[#This Row],[Base_Revenue_USD]], 0)</f>
        <v>0.41520467842325071</v>
      </c>
    </row>
    <row r="985" spans="1:14" x14ac:dyDescent="0.3">
      <c r="A985" t="s">
        <v>1023</v>
      </c>
      <c r="B985" s="1">
        <v>45859</v>
      </c>
      <c r="C985" s="4" t="s">
        <v>10</v>
      </c>
      <c r="D985" t="s">
        <v>25</v>
      </c>
      <c r="E985" s="3">
        <v>121</v>
      </c>
      <c r="F985" s="3">
        <v>630672.89</v>
      </c>
      <c r="G985" s="3">
        <f>_xlfn.XLOOKUP(
D985,
Dim_Products_COGS[Product_ID],
Dim_Products_COGS[Base_COGS_EUR],
0
)</f>
        <v>775</v>
      </c>
      <c r="H985" s="3">
        <f>Fact_Sales_Orders[[#This Row],[Unit_COGS_EUR]] * Fact_Sales_Orders[[#This Row],[Quantity_Sold]]</f>
        <v>93775</v>
      </c>
      <c r="I985" s="3">
        <f>_xlfn.XLOOKUP(Fact_Sales_Orders[[#This Row],[Product_ID]], Dim_Supply_Chain[Product_ID], Dim_Supply_Chain[Base_Shipping_Cost_USD], 2500)</f>
        <v>2982</v>
      </c>
      <c r="J985" s="2">
        <f>_xlfn.XLOOKUP(Fact_Sales_Orders[[#This Row],[Clean_Order_Date]], Dim_FX_Rates[Date], Dim_FX_Rates[Baseline_Rate], 1.05, -1)</f>
        <v>1.3547</v>
      </c>
      <c r="K985" s="2">
        <f>Fact_Sales_Orders[[#This Row],[Total_Base_COGS_EUR]] * Fact_Sales_Orders[[#This Row],[Order_FX_Rate]]</f>
        <v>127036.99250000001</v>
      </c>
      <c r="L985" s="3">
        <f>Fact_Sales_Orders[[#This Row],[Base_Shipping_USD]] * Fact_Sales_Orders[[#This Row],[Quantity_Sold]]</f>
        <v>360822</v>
      </c>
      <c r="M985" s="3">
        <f>Fact_Sales_Orders[[#This Row],[Base_Revenue_USD]] - Fact_Sales_Orders[[#This Row],[Total_COGS_USD]] - Fact_Sales_Orders[[#This Row],[Total_Freight_USD]]</f>
        <v>142813.89750000002</v>
      </c>
      <c r="N985" s="6">
        <f>IFERROR(Fact_Sales_Orders[[#This Row],[Net_Profit_USD]] / Fact_Sales_Orders[[#This Row],[Base_Revenue_USD]], 0)</f>
        <v>0.22644686296885222</v>
      </c>
    </row>
    <row r="986" spans="1:14" x14ac:dyDescent="0.3">
      <c r="A986" t="s">
        <v>1024</v>
      </c>
      <c r="B986" s="1">
        <v>46027</v>
      </c>
      <c r="C986" s="4" t="s">
        <v>10</v>
      </c>
      <c r="D986" t="s">
        <v>61</v>
      </c>
      <c r="E986" s="3">
        <v>807</v>
      </c>
      <c r="F986" s="3">
        <v>4128498.24</v>
      </c>
      <c r="G986" s="3">
        <f>_xlfn.XLOOKUP(
D986,
Dim_Products_COGS[Product_ID],
Dim_Products_COGS[Base_COGS_EUR],
0
)</f>
        <v>2418</v>
      </c>
      <c r="H986" s="3">
        <f>Fact_Sales_Orders[[#This Row],[Unit_COGS_EUR]] * Fact_Sales_Orders[[#This Row],[Quantity_Sold]]</f>
        <v>1951326</v>
      </c>
      <c r="I986" s="3">
        <f>_xlfn.XLOOKUP(Fact_Sales_Orders[[#This Row],[Product_ID]], Dim_Supply_Chain[Product_ID], Dim_Supply_Chain[Base_Shipping_Cost_USD], 2500)</f>
        <v>2109</v>
      </c>
      <c r="J986" s="2">
        <f>_xlfn.XLOOKUP(Fact_Sales_Orders[[#This Row],[Clean_Order_Date]], Dim_FX_Rates[Date], Dim_FX_Rates[Baseline_Rate], 1.05, -1)</f>
        <v>0.76790000000000003</v>
      </c>
      <c r="K986" s="2">
        <f>Fact_Sales_Orders[[#This Row],[Total_Base_COGS_EUR]] * Fact_Sales_Orders[[#This Row],[Order_FX_Rate]]</f>
        <v>1498423.2354000001</v>
      </c>
      <c r="L986" s="3">
        <f>Fact_Sales_Orders[[#This Row],[Base_Shipping_USD]] * Fact_Sales_Orders[[#This Row],[Quantity_Sold]]</f>
        <v>1701963</v>
      </c>
      <c r="M986" s="3">
        <f>Fact_Sales_Orders[[#This Row],[Base_Revenue_USD]] - Fact_Sales_Orders[[#This Row],[Total_COGS_USD]] - Fact_Sales_Orders[[#This Row],[Total_Freight_USD]]</f>
        <v>928112.0046000001</v>
      </c>
      <c r="N986" s="6">
        <f>IFERROR(Fact_Sales_Orders[[#This Row],[Net_Profit_USD]] / Fact_Sales_Orders[[#This Row],[Base_Revenue_USD]], 0)</f>
        <v>0.22480620086203551</v>
      </c>
    </row>
    <row r="987" spans="1:14" x14ac:dyDescent="0.3">
      <c r="A987" t="s">
        <v>1025</v>
      </c>
      <c r="B987" s="1">
        <v>46299</v>
      </c>
      <c r="C987" s="4" t="s">
        <v>10</v>
      </c>
      <c r="D987" t="s">
        <v>172</v>
      </c>
      <c r="E987" s="3">
        <v>126</v>
      </c>
      <c r="F987" s="3">
        <v>1092537.4099999999</v>
      </c>
      <c r="G987" s="3">
        <f>_xlfn.XLOOKUP(
D987,
Dim_Products_COGS[Product_ID],
Dim_Products_COGS[Base_COGS_EUR],
0
)</f>
        <v>3677</v>
      </c>
      <c r="H987" s="3">
        <f>Fact_Sales_Orders[[#This Row],[Unit_COGS_EUR]] * Fact_Sales_Orders[[#This Row],[Quantity_Sold]]</f>
        <v>463302</v>
      </c>
      <c r="I987" s="3">
        <f>_xlfn.XLOOKUP(Fact_Sales_Orders[[#This Row],[Product_ID]], Dim_Supply_Chain[Product_ID], Dim_Supply_Chain[Base_Shipping_Cost_USD], 2500)</f>
        <v>263</v>
      </c>
      <c r="J987" s="2">
        <f>_xlfn.XLOOKUP(Fact_Sales_Orders[[#This Row],[Clean_Order_Date]], Dim_FX_Rates[Date], Dim_FX_Rates[Baseline_Rate], 1.05, -1)</f>
        <v>0.96120000000000005</v>
      </c>
      <c r="K987" s="2">
        <f>Fact_Sales_Orders[[#This Row],[Total_Base_COGS_EUR]] * Fact_Sales_Orders[[#This Row],[Order_FX_Rate]]</f>
        <v>445325.8824</v>
      </c>
      <c r="L987" s="3">
        <f>Fact_Sales_Orders[[#This Row],[Base_Shipping_USD]] * Fact_Sales_Orders[[#This Row],[Quantity_Sold]]</f>
        <v>33138</v>
      </c>
      <c r="M987" s="3">
        <f>Fact_Sales_Orders[[#This Row],[Base_Revenue_USD]] - Fact_Sales_Orders[[#This Row],[Total_COGS_USD]] - Fact_Sales_Orders[[#This Row],[Total_Freight_USD]]</f>
        <v>614073.52759999991</v>
      </c>
      <c r="N987" s="6">
        <f>IFERROR(Fact_Sales_Orders[[#This Row],[Net_Profit_USD]] / Fact_Sales_Orders[[#This Row],[Base_Revenue_USD]], 0)</f>
        <v>0.56206178569207987</v>
      </c>
    </row>
    <row r="988" spans="1:14" x14ac:dyDescent="0.3">
      <c r="A988" t="s">
        <v>1026</v>
      </c>
      <c r="B988" s="1">
        <v>45978</v>
      </c>
      <c r="C988" s="4" t="s">
        <v>10</v>
      </c>
      <c r="D988" t="s">
        <v>56</v>
      </c>
      <c r="E988" s="3">
        <v>144</v>
      </c>
      <c r="F988" s="3">
        <v>639221.29</v>
      </c>
      <c r="G988" s="3">
        <f>_xlfn.XLOOKUP(
D988,
Dim_Products_COGS[Product_ID],
Dim_Products_COGS[Base_COGS_EUR],
0
)</f>
        <v>897</v>
      </c>
      <c r="H988" s="3">
        <f>Fact_Sales_Orders[[#This Row],[Unit_COGS_EUR]] * Fact_Sales_Orders[[#This Row],[Quantity_Sold]]</f>
        <v>129168</v>
      </c>
      <c r="I988" s="3">
        <f>_xlfn.XLOOKUP(Fact_Sales_Orders[[#This Row],[Product_ID]], Dim_Supply_Chain[Product_ID], Dim_Supply_Chain[Base_Shipping_Cost_USD], 2500)</f>
        <v>2109</v>
      </c>
      <c r="J988" s="2">
        <f>_xlfn.XLOOKUP(Fact_Sales_Orders[[#This Row],[Clean_Order_Date]], Dim_FX_Rates[Date], Dim_FX_Rates[Baseline_Rate], 1.05, -1)</f>
        <v>1.1094999999999999</v>
      </c>
      <c r="K988" s="2">
        <f>Fact_Sales_Orders[[#This Row],[Total_Base_COGS_EUR]] * Fact_Sales_Orders[[#This Row],[Order_FX_Rate]]</f>
        <v>143311.89599999998</v>
      </c>
      <c r="L988" s="3">
        <f>Fact_Sales_Orders[[#This Row],[Base_Shipping_USD]] * Fact_Sales_Orders[[#This Row],[Quantity_Sold]]</f>
        <v>303696</v>
      </c>
      <c r="M988" s="3">
        <f>Fact_Sales_Orders[[#This Row],[Base_Revenue_USD]] - Fact_Sales_Orders[[#This Row],[Total_COGS_USD]] - Fact_Sales_Orders[[#This Row],[Total_Freight_USD]]</f>
        <v>192213.39400000009</v>
      </c>
      <c r="N988" s="6">
        <f>IFERROR(Fact_Sales_Orders[[#This Row],[Net_Profit_USD]] / Fact_Sales_Orders[[#This Row],[Base_Revenue_USD]], 0)</f>
        <v>0.30069929929899564</v>
      </c>
    </row>
    <row r="989" spans="1:14" x14ac:dyDescent="0.3">
      <c r="A989" t="s">
        <v>1027</v>
      </c>
      <c r="B989" s="1">
        <v>45976</v>
      </c>
      <c r="C989" s="4" t="s">
        <v>10</v>
      </c>
      <c r="D989" t="s">
        <v>51</v>
      </c>
      <c r="E989" s="3">
        <v>519</v>
      </c>
      <c r="F989" s="3">
        <v>4156890.53</v>
      </c>
      <c r="G989" s="3">
        <f>_xlfn.XLOOKUP(
D989,
Dim_Products_COGS[Product_ID],
Dim_Products_COGS[Base_COGS_EUR],
0
)</f>
        <v>4717</v>
      </c>
      <c r="H989" s="3">
        <f>Fact_Sales_Orders[[#This Row],[Unit_COGS_EUR]] * Fact_Sales_Orders[[#This Row],[Quantity_Sold]]</f>
        <v>2448123</v>
      </c>
      <c r="I989" s="3">
        <f>_xlfn.XLOOKUP(Fact_Sales_Orders[[#This Row],[Product_ID]], Dim_Supply_Chain[Product_ID], Dim_Supply_Chain[Base_Shipping_Cost_USD], 2500)</f>
        <v>1088</v>
      </c>
      <c r="J989" s="2">
        <f>_xlfn.XLOOKUP(Fact_Sales_Orders[[#This Row],[Clean_Order_Date]], Dim_FX_Rates[Date], Dim_FX_Rates[Baseline_Rate], 1.05, -1)</f>
        <v>0.74029999999999996</v>
      </c>
      <c r="K989" s="2">
        <f>Fact_Sales_Orders[[#This Row],[Total_Base_COGS_EUR]] * Fact_Sales_Orders[[#This Row],[Order_FX_Rate]]</f>
        <v>1812345.4568999999</v>
      </c>
      <c r="L989" s="3">
        <f>Fact_Sales_Orders[[#This Row],[Base_Shipping_USD]] * Fact_Sales_Orders[[#This Row],[Quantity_Sold]]</f>
        <v>564672</v>
      </c>
      <c r="M989" s="3">
        <f>Fact_Sales_Orders[[#This Row],[Base_Revenue_USD]] - Fact_Sales_Orders[[#This Row],[Total_COGS_USD]] - Fact_Sales_Orders[[#This Row],[Total_Freight_USD]]</f>
        <v>1779873.0730999997</v>
      </c>
      <c r="N989" s="6">
        <f>IFERROR(Fact_Sales_Orders[[#This Row],[Net_Profit_USD]] / Fact_Sales_Orders[[#This Row],[Base_Revenue_USD]], 0)</f>
        <v>0.42817415090793831</v>
      </c>
    </row>
    <row r="990" spans="1:14" x14ac:dyDescent="0.3">
      <c r="A990" t="s">
        <v>1028</v>
      </c>
      <c r="B990" s="1">
        <v>45687</v>
      </c>
      <c r="C990" s="4" t="s">
        <v>10</v>
      </c>
      <c r="D990" t="s">
        <v>102</v>
      </c>
      <c r="E990" s="3">
        <v>751</v>
      </c>
      <c r="F990" s="3">
        <v>5549670.8499999996</v>
      </c>
      <c r="G990" s="3">
        <f>_xlfn.XLOOKUP(
D990,
Dim_Products_COGS[Product_ID],
Dim_Products_COGS[Base_COGS_EUR],
0
)</f>
        <v>2418</v>
      </c>
      <c r="H990" s="3">
        <f>Fact_Sales_Orders[[#This Row],[Unit_COGS_EUR]] * Fact_Sales_Orders[[#This Row],[Quantity_Sold]]</f>
        <v>1815918</v>
      </c>
      <c r="I990" s="3">
        <f>_xlfn.XLOOKUP(Fact_Sales_Orders[[#This Row],[Product_ID]], Dim_Supply_Chain[Product_ID], Dim_Supply_Chain[Base_Shipping_Cost_USD], 2500)</f>
        <v>2109</v>
      </c>
      <c r="J990" s="2">
        <f>_xlfn.XLOOKUP(Fact_Sales_Orders[[#This Row],[Clean_Order_Date]], Dim_FX_Rates[Date], Dim_FX_Rates[Baseline_Rate], 1.05, -1)</f>
        <v>1.2501</v>
      </c>
      <c r="K990" s="2">
        <f>Fact_Sales_Orders[[#This Row],[Total_Base_COGS_EUR]] * Fact_Sales_Orders[[#This Row],[Order_FX_Rate]]</f>
        <v>2270079.0918000001</v>
      </c>
      <c r="L990" s="3">
        <f>Fact_Sales_Orders[[#This Row],[Base_Shipping_USD]] * Fact_Sales_Orders[[#This Row],[Quantity_Sold]]</f>
        <v>1583859</v>
      </c>
      <c r="M990" s="3">
        <f>Fact_Sales_Orders[[#This Row],[Base_Revenue_USD]] - Fact_Sales_Orders[[#This Row],[Total_COGS_USD]] - Fact_Sales_Orders[[#This Row],[Total_Freight_USD]]</f>
        <v>1695732.7581999996</v>
      </c>
      <c r="N990" s="6">
        <f>IFERROR(Fact_Sales_Orders[[#This Row],[Net_Profit_USD]] / Fact_Sales_Orders[[#This Row],[Base_Revenue_USD]], 0)</f>
        <v>0.30555555528126493</v>
      </c>
    </row>
    <row r="991" spans="1:14" x14ac:dyDescent="0.3">
      <c r="A991" t="s">
        <v>1029</v>
      </c>
      <c r="B991" s="1">
        <v>45870</v>
      </c>
      <c r="C991" s="4" t="s">
        <v>10</v>
      </c>
      <c r="D991" t="s">
        <v>8</v>
      </c>
      <c r="E991" s="3">
        <v>368</v>
      </c>
      <c r="F991" s="3">
        <v>1536771.95</v>
      </c>
      <c r="G991" s="3">
        <f>_xlfn.XLOOKUP(
D991,
Dim_Products_COGS[Product_ID],
Dim_Products_COGS[Base_COGS_EUR],
0
)</f>
        <v>739</v>
      </c>
      <c r="H991" s="3">
        <f>Fact_Sales_Orders[[#This Row],[Unit_COGS_EUR]] * Fact_Sales_Orders[[#This Row],[Quantity_Sold]]</f>
        <v>271952</v>
      </c>
      <c r="I991" s="3">
        <f>_xlfn.XLOOKUP(Fact_Sales_Orders[[#This Row],[Product_ID]], Dim_Supply_Chain[Product_ID], Dim_Supply_Chain[Base_Shipping_Cost_USD], 2500)</f>
        <v>2109</v>
      </c>
      <c r="J991" s="2">
        <f>_xlfn.XLOOKUP(Fact_Sales_Orders[[#This Row],[Clean_Order_Date]], Dim_FX_Rates[Date], Dim_FX_Rates[Baseline_Rate], 1.05, -1)</f>
        <v>0.91790000000000005</v>
      </c>
      <c r="K991" s="2">
        <f>Fact_Sales_Orders[[#This Row],[Total_Base_COGS_EUR]] * Fact_Sales_Orders[[#This Row],[Order_FX_Rate]]</f>
        <v>249624.7408</v>
      </c>
      <c r="L991" s="3">
        <f>Fact_Sales_Orders[[#This Row],[Base_Shipping_USD]] * Fact_Sales_Orders[[#This Row],[Quantity_Sold]]</f>
        <v>776112</v>
      </c>
      <c r="M991" s="3">
        <f>Fact_Sales_Orders[[#This Row],[Base_Revenue_USD]] - Fact_Sales_Orders[[#This Row],[Total_COGS_USD]] - Fact_Sales_Orders[[#This Row],[Total_Freight_USD]]</f>
        <v>511035.20919999992</v>
      </c>
      <c r="N991" s="6">
        <f>IFERROR(Fact_Sales_Orders[[#This Row],[Net_Profit_USD]] / Fact_Sales_Orders[[#This Row],[Base_Revenue_USD]], 0)</f>
        <v>0.33253809011805552</v>
      </c>
    </row>
    <row r="992" spans="1:14" x14ac:dyDescent="0.3">
      <c r="A992" t="s">
        <v>1030</v>
      </c>
      <c r="B992" s="1">
        <v>45903</v>
      </c>
      <c r="C992" s="4" t="s">
        <v>10</v>
      </c>
      <c r="D992" t="s">
        <v>114</v>
      </c>
      <c r="E992" s="3">
        <v>149</v>
      </c>
      <c r="F992" s="3">
        <v>1021854.09</v>
      </c>
      <c r="G992" s="3">
        <f>_xlfn.XLOOKUP(
D992,
Dim_Products_COGS[Product_ID],
Dim_Products_COGS[Base_COGS_EUR],
0
)</f>
        <v>4420</v>
      </c>
      <c r="H992" s="3">
        <f>Fact_Sales_Orders[[#This Row],[Unit_COGS_EUR]] * Fact_Sales_Orders[[#This Row],[Quantity_Sold]]</f>
        <v>658580</v>
      </c>
      <c r="I992" s="3">
        <f>_xlfn.XLOOKUP(Fact_Sales_Orders[[#This Row],[Product_ID]], Dim_Supply_Chain[Product_ID], Dim_Supply_Chain[Base_Shipping_Cost_USD], 2500)</f>
        <v>2109</v>
      </c>
      <c r="J992" s="2">
        <f>_xlfn.XLOOKUP(Fact_Sales_Orders[[#This Row],[Clean_Order_Date]], Dim_FX_Rates[Date], Dim_FX_Rates[Baseline_Rate], 1.05, -1)</f>
        <v>0.6472</v>
      </c>
      <c r="K992" s="2">
        <f>Fact_Sales_Orders[[#This Row],[Total_Base_COGS_EUR]] * Fact_Sales_Orders[[#This Row],[Order_FX_Rate]]</f>
        <v>426232.97600000002</v>
      </c>
      <c r="L992" s="3">
        <f>Fact_Sales_Orders[[#This Row],[Base_Shipping_USD]] * Fact_Sales_Orders[[#This Row],[Quantity_Sold]]</f>
        <v>314241</v>
      </c>
      <c r="M992" s="3">
        <f>Fact_Sales_Orders[[#This Row],[Base_Revenue_USD]] - Fact_Sales_Orders[[#This Row],[Total_COGS_USD]] - Fact_Sales_Orders[[#This Row],[Total_Freight_USD]]</f>
        <v>281380.11399999994</v>
      </c>
      <c r="N992" s="6">
        <f>IFERROR(Fact_Sales_Orders[[#This Row],[Net_Profit_USD]] / Fact_Sales_Orders[[#This Row],[Base_Revenue_USD]], 0)</f>
        <v>0.27536232105309666</v>
      </c>
    </row>
    <row r="993" spans="1:14" x14ac:dyDescent="0.3">
      <c r="A993" t="s">
        <v>1031</v>
      </c>
      <c r="B993" s="1">
        <v>45903</v>
      </c>
      <c r="C993" s="4" t="s">
        <v>10</v>
      </c>
      <c r="D993" t="s">
        <v>51</v>
      </c>
      <c r="E993" s="3">
        <v>406</v>
      </c>
      <c r="F993" s="3">
        <v>3101647.86</v>
      </c>
      <c r="G993" s="3">
        <f>_xlfn.XLOOKUP(
D993,
Dim_Products_COGS[Product_ID],
Dim_Products_COGS[Base_COGS_EUR],
0
)</f>
        <v>4717</v>
      </c>
      <c r="H993" s="3">
        <f>Fact_Sales_Orders[[#This Row],[Unit_COGS_EUR]] * Fact_Sales_Orders[[#This Row],[Quantity_Sold]]</f>
        <v>1915102</v>
      </c>
      <c r="I993" s="3">
        <f>_xlfn.XLOOKUP(Fact_Sales_Orders[[#This Row],[Product_ID]], Dim_Supply_Chain[Product_ID], Dim_Supply_Chain[Base_Shipping_Cost_USD], 2500)</f>
        <v>1088</v>
      </c>
      <c r="J993" s="2">
        <f>_xlfn.XLOOKUP(Fact_Sales_Orders[[#This Row],[Clean_Order_Date]], Dim_FX_Rates[Date], Dim_FX_Rates[Baseline_Rate], 1.05, -1)</f>
        <v>0.6472</v>
      </c>
      <c r="K993" s="2">
        <f>Fact_Sales_Orders[[#This Row],[Total_Base_COGS_EUR]] * Fact_Sales_Orders[[#This Row],[Order_FX_Rate]]</f>
        <v>1239454.0144</v>
      </c>
      <c r="L993" s="3">
        <f>Fact_Sales_Orders[[#This Row],[Base_Shipping_USD]] * Fact_Sales_Orders[[#This Row],[Quantity_Sold]]</f>
        <v>441728</v>
      </c>
      <c r="M993" s="3">
        <f>Fact_Sales_Orders[[#This Row],[Base_Revenue_USD]] - Fact_Sales_Orders[[#This Row],[Total_COGS_USD]] - Fact_Sales_Orders[[#This Row],[Total_Freight_USD]]</f>
        <v>1420465.8455999999</v>
      </c>
      <c r="N993" s="6">
        <f>IFERROR(Fact_Sales_Orders[[#This Row],[Net_Profit_USD]] / Fact_Sales_Orders[[#This Row],[Base_Revenue_USD]], 0)</f>
        <v>0.4579713461089035</v>
      </c>
    </row>
    <row r="994" spans="1:14" x14ac:dyDescent="0.3">
      <c r="A994" t="s">
        <v>1032</v>
      </c>
      <c r="B994" s="1">
        <v>46039</v>
      </c>
      <c r="C994" s="4" t="s">
        <v>10</v>
      </c>
      <c r="D994" t="s">
        <v>35</v>
      </c>
      <c r="E994" s="3">
        <v>786</v>
      </c>
      <c r="F994" s="3">
        <v>3607962.31</v>
      </c>
      <c r="G994" s="3">
        <f>_xlfn.XLOOKUP(
D994,
Dim_Products_COGS[Product_ID],
Dim_Products_COGS[Base_COGS_EUR],
0
)</f>
        <v>1530</v>
      </c>
      <c r="H994" s="3">
        <f>Fact_Sales_Orders[[#This Row],[Unit_COGS_EUR]] * Fact_Sales_Orders[[#This Row],[Quantity_Sold]]</f>
        <v>1202580</v>
      </c>
      <c r="I994" s="3">
        <f>_xlfn.XLOOKUP(Fact_Sales_Orders[[#This Row],[Product_ID]], Dim_Supply_Chain[Product_ID], Dim_Supply_Chain[Base_Shipping_Cost_USD], 2500)</f>
        <v>2109</v>
      </c>
      <c r="J994" s="2">
        <f>_xlfn.XLOOKUP(Fact_Sales_Orders[[#This Row],[Clean_Order_Date]], Dim_FX_Rates[Date], Dim_FX_Rates[Baseline_Rate], 1.05, -1)</f>
        <v>0.71960000000000002</v>
      </c>
      <c r="K994" s="2">
        <f>Fact_Sales_Orders[[#This Row],[Total_Base_COGS_EUR]] * Fact_Sales_Orders[[#This Row],[Order_FX_Rate]]</f>
        <v>865376.56799999997</v>
      </c>
      <c r="L994" s="3">
        <f>Fact_Sales_Orders[[#This Row],[Base_Shipping_USD]] * Fact_Sales_Orders[[#This Row],[Quantity_Sold]]</f>
        <v>1657674</v>
      </c>
      <c r="M994" s="3">
        <f>Fact_Sales_Orders[[#This Row],[Base_Revenue_USD]] - Fact_Sales_Orders[[#This Row],[Total_COGS_USD]] - Fact_Sales_Orders[[#This Row],[Total_Freight_USD]]</f>
        <v>1084911.7420000001</v>
      </c>
      <c r="N994" s="6">
        <f>IFERROR(Fact_Sales_Orders[[#This Row],[Net_Profit_USD]] / Fact_Sales_Orders[[#This Row],[Base_Revenue_USD]], 0)</f>
        <v>0.30069930026514052</v>
      </c>
    </row>
    <row r="995" spans="1:14" x14ac:dyDescent="0.3">
      <c r="A995" t="s">
        <v>1033</v>
      </c>
      <c r="B995" s="1">
        <v>45976</v>
      </c>
      <c r="C995" s="4" t="s">
        <v>10</v>
      </c>
      <c r="D995" t="s">
        <v>58</v>
      </c>
      <c r="E995" s="3">
        <v>565</v>
      </c>
      <c r="F995" s="3">
        <v>2800878.02</v>
      </c>
      <c r="G995" s="3">
        <f>_xlfn.XLOOKUP(
D995,
Dim_Products_COGS[Product_ID],
Dim_Products_COGS[Base_COGS_EUR],
0
)</f>
        <v>2039</v>
      </c>
      <c r="H995" s="3">
        <f>Fact_Sales_Orders[[#This Row],[Unit_COGS_EUR]] * Fact_Sales_Orders[[#This Row],[Quantity_Sold]]</f>
        <v>1152035</v>
      </c>
      <c r="I995" s="3">
        <f>_xlfn.XLOOKUP(Fact_Sales_Orders[[#This Row],[Product_ID]], Dim_Supply_Chain[Product_ID], Dim_Supply_Chain[Base_Shipping_Cost_USD], 2500)</f>
        <v>2109</v>
      </c>
      <c r="J995" s="2">
        <f>_xlfn.XLOOKUP(Fact_Sales_Orders[[#This Row],[Clean_Order_Date]], Dim_FX_Rates[Date], Dim_FX_Rates[Baseline_Rate], 1.05, -1)</f>
        <v>0.74029999999999996</v>
      </c>
      <c r="K995" s="2">
        <f>Fact_Sales_Orders[[#This Row],[Total_Base_COGS_EUR]] * Fact_Sales_Orders[[#This Row],[Order_FX_Rate]]</f>
        <v>852851.51049999997</v>
      </c>
      <c r="L995" s="3">
        <f>Fact_Sales_Orders[[#This Row],[Base_Shipping_USD]] * Fact_Sales_Orders[[#This Row],[Quantity_Sold]]</f>
        <v>1191585</v>
      </c>
      <c r="M995" s="3">
        <f>Fact_Sales_Orders[[#This Row],[Base_Revenue_USD]] - Fact_Sales_Orders[[#This Row],[Total_COGS_USD]] - Fact_Sales_Orders[[#This Row],[Total_Freight_USD]]</f>
        <v>756441.50950000016</v>
      </c>
      <c r="N995" s="6">
        <f>IFERROR(Fact_Sales_Orders[[#This Row],[Net_Profit_USD]] / Fact_Sales_Orders[[#This Row],[Base_Revenue_USD]], 0)</f>
        <v>0.270072992861003</v>
      </c>
    </row>
    <row r="996" spans="1:14" x14ac:dyDescent="0.3">
      <c r="A996" t="s">
        <v>1034</v>
      </c>
      <c r="B996" s="1">
        <v>45712</v>
      </c>
      <c r="C996" s="4" t="s">
        <v>10</v>
      </c>
      <c r="D996" t="s">
        <v>172</v>
      </c>
      <c r="E996" s="3">
        <v>446</v>
      </c>
      <c r="F996" s="3">
        <v>4782550.43</v>
      </c>
      <c r="G996" s="3">
        <f>_xlfn.XLOOKUP(
D996,
Dim_Products_COGS[Product_ID],
Dim_Products_COGS[Base_COGS_EUR],
0
)</f>
        <v>3677</v>
      </c>
      <c r="H996" s="3">
        <f>Fact_Sales_Orders[[#This Row],[Unit_COGS_EUR]] * Fact_Sales_Orders[[#This Row],[Quantity_Sold]]</f>
        <v>1639942</v>
      </c>
      <c r="I996" s="3">
        <f>_xlfn.XLOOKUP(Fact_Sales_Orders[[#This Row],[Product_ID]], Dim_Supply_Chain[Product_ID], Dim_Supply_Chain[Base_Shipping_Cost_USD], 2500)</f>
        <v>263</v>
      </c>
      <c r="J996" s="2">
        <f>_xlfn.XLOOKUP(Fact_Sales_Orders[[#This Row],[Clean_Order_Date]], Dim_FX_Rates[Date], Dim_FX_Rates[Baseline_Rate], 1.05, -1)</f>
        <v>1.3214999999999999</v>
      </c>
      <c r="K996" s="2">
        <f>Fact_Sales_Orders[[#This Row],[Total_Base_COGS_EUR]] * Fact_Sales_Orders[[#This Row],[Order_FX_Rate]]</f>
        <v>2167183.3529999997</v>
      </c>
      <c r="L996" s="3">
        <f>Fact_Sales_Orders[[#This Row],[Base_Shipping_USD]] * Fact_Sales_Orders[[#This Row],[Quantity_Sold]]</f>
        <v>117298</v>
      </c>
      <c r="M996" s="3">
        <f>Fact_Sales_Orders[[#This Row],[Base_Revenue_USD]] - Fact_Sales_Orders[[#This Row],[Total_COGS_USD]] - Fact_Sales_Orders[[#This Row],[Total_Freight_USD]]</f>
        <v>2498069.077</v>
      </c>
      <c r="N996" s="6">
        <f>IFERROR(Fact_Sales_Orders[[#This Row],[Net_Profit_USD]] / Fact_Sales_Orders[[#This Row],[Base_Revenue_USD]], 0)</f>
        <v>0.52232989773199323</v>
      </c>
    </row>
    <row r="997" spans="1:14" x14ac:dyDescent="0.3">
      <c r="A997" t="s">
        <v>1035</v>
      </c>
      <c r="B997" s="1">
        <v>46023</v>
      </c>
      <c r="C997" s="4" t="s">
        <v>10</v>
      </c>
      <c r="D997" t="s">
        <v>23</v>
      </c>
      <c r="E997" s="3">
        <v>783</v>
      </c>
      <c r="F997" s="3">
        <v>6749324.0099999998</v>
      </c>
      <c r="G997" s="3">
        <f>_xlfn.XLOOKUP(
D997,
Dim_Products_COGS[Product_ID],
Dim_Products_COGS[Base_COGS_EUR],
0
)</f>
        <v>2844</v>
      </c>
      <c r="H997" s="3">
        <f>Fact_Sales_Orders[[#This Row],[Unit_COGS_EUR]] * Fact_Sales_Orders[[#This Row],[Quantity_Sold]]</f>
        <v>2226852</v>
      </c>
      <c r="I997" s="3">
        <f>_xlfn.XLOOKUP(Fact_Sales_Orders[[#This Row],[Product_ID]], Dim_Supply_Chain[Product_ID], Dim_Supply_Chain[Base_Shipping_Cost_USD], 2500)</f>
        <v>3514</v>
      </c>
      <c r="J997" s="2">
        <f>_xlfn.XLOOKUP(Fact_Sales_Orders[[#This Row],[Clean_Order_Date]], Dim_FX_Rates[Date], Dim_FX_Rates[Baseline_Rate], 1.05, -1)</f>
        <v>1.4079999999999999</v>
      </c>
      <c r="K997" s="2">
        <f>Fact_Sales_Orders[[#This Row],[Total_Base_COGS_EUR]] * Fact_Sales_Orders[[#This Row],[Order_FX_Rate]]</f>
        <v>3135407.6159999999</v>
      </c>
      <c r="L997" s="3">
        <f>Fact_Sales_Orders[[#This Row],[Base_Shipping_USD]] * Fact_Sales_Orders[[#This Row],[Quantity_Sold]]</f>
        <v>2751462</v>
      </c>
      <c r="M997" s="3">
        <f>Fact_Sales_Orders[[#This Row],[Base_Revenue_USD]] - Fact_Sales_Orders[[#This Row],[Total_COGS_USD]] - Fact_Sales_Orders[[#This Row],[Total_Freight_USD]]</f>
        <v>862454.39399999985</v>
      </c>
      <c r="N997" s="6">
        <f>IFERROR(Fact_Sales_Orders[[#This Row],[Net_Profit_USD]] / Fact_Sales_Orders[[#This Row],[Base_Revenue_USD]], 0)</f>
        <v>0.1277838184568057</v>
      </c>
    </row>
    <row r="998" spans="1:14" x14ac:dyDescent="0.3">
      <c r="A998" t="s">
        <v>1036</v>
      </c>
      <c r="B998" s="1">
        <v>45723</v>
      </c>
      <c r="C998" s="4" t="s">
        <v>10</v>
      </c>
      <c r="D998" t="s">
        <v>17</v>
      </c>
      <c r="E998" s="3">
        <v>847</v>
      </c>
      <c r="F998" s="3">
        <v>7579687.0300000003</v>
      </c>
      <c r="G998" s="3">
        <f>_xlfn.XLOOKUP(
D998,
Dim_Products_COGS[Product_ID],
Dim_Products_COGS[Base_COGS_EUR],
0
)</f>
        <v>4299</v>
      </c>
      <c r="H998" s="3">
        <f>Fact_Sales_Orders[[#This Row],[Unit_COGS_EUR]] * Fact_Sales_Orders[[#This Row],[Quantity_Sold]]</f>
        <v>3641253</v>
      </c>
      <c r="I998" s="3">
        <f>_xlfn.XLOOKUP(Fact_Sales_Orders[[#This Row],[Product_ID]], Dim_Supply_Chain[Product_ID], Dim_Supply_Chain[Base_Shipping_Cost_USD], 2500)</f>
        <v>2109</v>
      </c>
      <c r="J998" s="2">
        <f>_xlfn.XLOOKUP(Fact_Sales_Orders[[#This Row],[Clean_Order_Date]], Dim_FX_Rates[Date], Dim_FX_Rates[Baseline_Rate], 1.05, -1)</f>
        <v>1.2441</v>
      </c>
      <c r="K998" s="2">
        <f>Fact_Sales_Orders[[#This Row],[Total_Base_COGS_EUR]] * Fact_Sales_Orders[[#This Row],[Order_FX_Rate]]</f>
        <v>4530082.8573000003</v>
      </c>
      <c r="L998" s="3">
        <f>Fact_Sales_Orders[[#This Row],[Base_Shipping_USD]] * Fact_Sales_Orders[[#This Row],[Quantity_Sold]]</f>
        <v>1786323</v>
      </c>
      <c r="M998" s="3">
        <f>Fact_Sales_Orders[[#This Row],[Base_Revenue_USD]] - Fact_Sales_Orders[[#This Row],[Total_COGS_USD]] - Fact_Sales_Orders[[#This Row],[Total_Freight_USD]]</f>
        <v>1263281.1727</v>
      </c>
      <c r="N998" s="6">
        <f>IFERROR(Fact_Sales_Orders[[#This Row],[Net_Profit_USD]] / Fact_Sales_Orders[[#This Row],[Base_Revenue_USD]], 0)</f>
        <v>0.16666666680299594</v>
      </c>
    </row>
    <row r="999" spans="1:14" x14ac:dyDescent="0.3">
      <c r="A999" t="s">
        <v>1037</v>
      </c>
      <c r="B999" s="1">
        <v>45824</v>
      </c>
      <c r="C999" s="4" t="s">
        <v>10</v>
      </c>
      <c r="D999" t="s">
        <v>92</v>
      </c>
      <c r="E999" s="3">
        <v>319</v>
      </c>
      <c r="F999" s="3">
        <v>2169837.0299999998</v>
      </c>
      <c r="G999" s="3">
        <f>_xlfn.XLOOKUP(
D999,
Dim_Products_COGS[Product_ID],
Dim_Products_COGS[Base_COGS_EUR],
0
)</f>
        <v>3211</v>
      </c>
      <c r="H999" s="3">
        <f>Fact_Sales_Orders[[#This Row],[Unit_COGS_EUR]] * Fact_Sales_Orders[[#This Row],[Quantity_Sold]]</f>
        <v>1024309</v>
      </c>
      <c r="I999" s="3">
        <f>_xlfn.XLOOKUP(Fact_Sales_Orders[[#This Row],[Product_ID]], Dim_Supply_Chain[Product_ID], Dim_Supply_Chain[Base_Shipping_Cost_USD], 2500)</f>
        <v>2109</v>
      </c>
      <c r="J999" s="2">
        <f>_xlfn.XLOOKUP(Fact_Sales_Orders[[#This Row],[Clean_Order_Date]], Dim_FX_Rates[Date], Dim_FX_Rates[Baseline_Rate], 1.05, -1)</f>
        <v>0.94799999999999995</v>
      </c>
      <c r="K999" s="2">
        <f>Fact_Sales_Orders[[#This Row],[Total_Base_COGS_EUR]] * Fact_Sales_Orders[[#This Row],[Order_FX_Rate]]</f>
        <v>971044.93199999991</v>
      </c>
      <c r="L999" s="3">
        <f>Fact_Sales_Orders[[#This Row],[Base_Shipping_USD]] * Fact_Sales_Orders[[#This Row],[Quantity_Sold]]</f>
        <v>672771</v>
      </c>
      <c r="M999" s="3">
        <f>Fact_Sales_Orders[[#This Row],[Base_Revenue_USD]] - Fact_Sales_Orders[[#This Row],[Total_COGS_USD]] - Fact_Sales_Orders[[#This Row],[Total_Freight_USD]]</f>
        <v>526021.09799999977</v>
      </c>
      <c r="N999" s="6">
        <f>IFERROR(Fact_Sales_Orders[[#This Row],[Net_Profit_USD]] / Fact_Sales_Orders[[#This Row],[Base_Revenue_USD]], 0)</f>
        <v>0.24242424234044888</v>
      </c>
    </row>
    <row r="1000" spans="1:14" x14ac:dyDescent="0.3">
      <c r="A1000" t="s">
        <v>1038</v>
      </c>
      <c r="B1000" s="1">
        <v>45703</v>
      </c>
      <c r="C1000" s="4" t="s">
        <v>10</v>
      </c>
      <c r="D1000" t="s">
        <v>31</v>
      </c>
      <c r="E1000" s="3">
        <v>532</v>
      </c>
      <c r="F1000" s="3">
        <v>3002622.67</v>
      </c>
      <c r="G1000" s="3">
        <f>_xlfn.XLOOKUP(
D1000,
Dim_Products_COGS[Product_ID],
Dim_Products_COGS[Base_COGS_EUR],
0
)</f>
        <v>1536</v>
      </c>
      <c r="H1000" s="3">
        <f>Fact_Sales_Orders[[#This Row],[Unit_COGS_EUR]] * Fact_Sales_Orders[[#This Row],[Quantity_Sold]]</f>
        <v>817152</v>
      </c>
      <c r="I1000" s="3">
        <f>_xlfn.XLOOKUP(Fact_Sales_Orders[[#This Row],[Product_ID]], Dim_Supply_Chain[Product_ID], Dim_Supply_Chain[Base_Shipping_Cost_USD], 2500)</f>
        <v>2109</v>
      </c>
      <c r="J1000" s="2">
        <f>_xlfn.XLOOKUP(Fact_Sales_Orders[[#This Row],[Clean_Order_Date]], Dim_FX_Rates[Date], Dim_FX_Rates[Baseline_Rate], 1.05, -1)</f>
        <v>0.98240000000000005</v>
      </c>
      <c r="K1000" s="2">
        <f>Fact_Sales_Orders[[#This Row],[Total_Base_COGS_EUR]] * Fact_Sales_Orders[[#This Row],[Order_FX_Rate]]</f>
        <v>802770.12479999999</v>
      </c>
      <c r="L1000" s="3">
        <f>Fact_Sales_Orders[[#This Row],[Base_Shipping_USD]] * Fact_Sales_Orders[[#This Row],[Quantity_Sold]]</f>
        <v>1121988</v>
      </c>
      <c r="M1000" s="3">
        <f>Fact_Sales_Orders[[#This Row],[Base_Revenue_USD]] - Fact_Sales_Orders[[#This Row],[Total_COGS_USD]] - Fact_Sales_Orders[[#This Row],[Total_Freight_USD]]</f>
        <v>1077864.5452000001</v>
      </c>
      <c r="N1000" s="6">
        <f>IFERROR(Fact_Sales_Orders[[#This Row],[Net_Profit_USD]] / Fact_Sales_Orders[[#This Row],[Base_Revenue_USD]], 0)</f>
        <v>0.35897435797352456</v>
      </c>
    </row>
    <row r="1001" spans="1:14" x14ac:dyDescent="0.3">
      <c r="A1001" t="s">
        <v>1039</v>
      </c>
      <c r="B1001" s="1">
        <v>46094</v>
      </c>
      <c r="C1001" s="4" t="s">
        <v>10</v>
      </c>
      <c r="D1001" t="s">
        <v>96</v>
      </c>
      <c r="E1001" s="3">
        <v>932</v>
      </c>
      <c r="F1001" s="3">
        <v>5122020.91</v>
      </c>
      <c r="G1001" s="3">
        <f>_xlfn.XLOOKUP(
D1001,
Dim_Products_COGS[Product_ID],
Dim_Products_COGS[Base_COGS_EUR],
0
)</f>
        <v>2914</v>
      </c>
      <c r="H1001" s="3">
        <f>Fact_Sales_Orders[[#This Row],[Unit_COGS_EUR]] * Fact_Sales_Orders[[#This Row],[Quantity_Sold]]</f>
        <v>2715848</v>
      </c>
      <c r="I1001" s="3">
        <f>_xlfn.XLOOKUP(Fact_Sales_Orders[[#This Row],[Product_ID]], Dim_Supply_Chain[Product_ID], Dim_Supply_Chain[Base_Shipping_Cost_USD], 2500)</f>
        <v>2109</v>
      </c>
      <c r="J1001" s="2">
        <f>_xlfn.XLOOKUP(Fact_Sales_Orders[[#This Row],[Clean_Order_Date]], Dim_FX_Rates[Date], Dim_FX_Rates[Baseline_Rate], 1.05, -1)</f>
        <v>0.79720000000000002</v>
      </c>
      <c r="K1001" s="2">
        <f>Fact_Sales_Orders[[#This Row],[Total_Base_COGS_EUR]] * Fact_Sales_Orders[[#This Row],[Order_FX_Rate]]</f>
        <v>2165074.0256000003</v>
      </c>
      <c r="L1001" s="3">
        <f>Fact_Sales_Orders[[#This Row],[Base_Shipping_USD]] * Fact_Sales_Orders[[#This Row],[Quantity_Sold]]</f>
        <v>1965588</v>
      </c>
      <c r="M1001" s="3">
        <f>Fact_Sales_Orders[[#This Row],[Base_Revenue_USD]] - Fact_Sales_Orders[[#This Row],[Total_COGS_USD]] - Fact_Sales_Orders[[#This Row],[Total_Freight_USD]]</f>
        <v>991358.88439999986</v>
      </c>
      <c r="N1001" s="6">
        <f>IFERROR(Fact_Sales_Orders[[#This Row],[Net_Profit_USD]] / Fact_Sales_Orders[[#This Row],[Base_Revenue_USD]], 0)</f>
        <v>0.19354838682218498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E05B-9E6E-4C4D-A616-822C7526062F}">
  <dimension ref="A1:C1001"/>
  <sheetViews>
    <sheetView zoomScale="112" workbookViewId="0">
      <selection sqref="A1:A1048576"/>
    </sheetView>
  </sheetViews>
  <sheetFormatPr defaultRowHeight="14.4" x14ac:dyDescent="0.3"/>
  <cols>
    <col min="1" max="1" width="15" bestFit="1" customWidth="1"/>
    <col min="2" max="2" width="14.88671875" style="5" bestFit="1" customWidth="1"/>
    <col min="3" max="3" width="17.77734375" style="1" bestFit="1" customWidth="1"/>
  </cols>
  <sheetData>
    <row r="1" spans="1:3" x14ac:dyDescent="0.3">
      <c r="A1" t="s">
        <v>2073</v>
      </c>
      <c r="B1" s="5" t="s">
        <v>2074</v>
      </c>
      <c r="C1" s="1" t="s">
        <v>2075</v>
      </c>
    </row>
    <row r="2" spans="1:3" x14ac:dyDescent="0.3">
      <c r="A2" t="s">
        <v>2076</v>
      </c>
      <c r="B2" s="5">
        <v>1.1768000000000001</v>
      </c>
      <c r="C2" s="1">
        <v>45754</v>
      </c>
    </row>
    <row r="3" spans="1:3" x14ac:dyDescent="0.3">
      <c r="A3" t="s">
        <v>2076</v>
      </c>
      <c r="B3" s="5">
        <v>1.1768000000000001</v>
      </c>
      <c r="C3" s="1">
        <v>46036</v>
      </c>
    </row>
    <row r="4" spans="1:3" x14ac:dyDescent="0.3">
      <c r="A4" t="s">
        <v>2076</v>
      </c>
      <c r="B4" s="5">
        <v>1.0115000000000001</v>
      </c>
      <c r="C4" s="1">
        <v>46057</v>
      </c>
    </row>
    <row r="5" spans="1:3" x14ac:dyDescent="0.3">
      <c r="A5" t="s">
        <v>2076</v>
      </c>
      <c r="B5" s="5">
        <v>0.66569999999999996</v>
      </c>
      <c r="C5" s="1">
        <v>45763</v>
      </c>
    </row>
    <row r="6" spans="1:3" x14ac:dyDescent="0.3">
      <c r="A6" t="s">
        <v>2076</v>
      </c>
      <c r="B6" s="5">
        <v>0.74029999999999996</v>
      </c>
      <c r="C6" s="1">
        <v>45976</v>
      </c>
    </row>
    <row r="7" spans="1:3" x14ac:dyDescent="0.3">
      <c r="A7" t="s">
        <v>2076</v>
      </c>
      <c r="B7" s="5">
        <v>1.1967000000000001</v>
      </c>
      <c r="C7" s="1">
        <v>45749</v>
      </c>
    </row>
    <row r="8" spans="1:3" x14ac:dyDescent="0.3">
      <c r="A8" t="s">
        <v>2076</v>
      </c>
      <c r="B8" s="5">
        <v>0.6976</v>
      </c>
      <c r="C8" s="1">
        <v>45760</v>
      </c>
    </row>
    <row r="9" spans="1:3" x14ac:dyDescent="0.3">
      <c r="A9" t="s">
        <v>2076</v>
      </c>
      <c r="B9" s="5">
        <v>1.0221</v>
      </c>
      <c r="C9" s="1">
        <v>45715</v>
      </c>
    </row>
    <row r="10" spans="1:3" x14ac:dyDescent="0.3">
      <c r="A10" t="s">
        <v>2076</v>
      </c>
      <c r="B10" s="5">
        <v>1.3498000000000001</v>
      </c>
      <c r="C10" s="1">
        <v>45700</v>
      </c>
    </row>
    <row r="11" spans="1:3" x14ac:dyDescent="0.3">
      <c r="A11" t="s">
        <v>2076</v>
      </c>
      <c r="B11" s="5">
        <v>1.4537</v>
      </c>
      <c r="C11" s="1">
        <v>46098</v>
      </c>
    </row>
    <row r="12" spans="1:3" x14ac:dyDescent="0.3">
      <c r="A12" t="s">
        <v>2076</v>
      </c>
      <c r="B12" s="5">
        <v>1.3842000000000001</v>
      </c>
      <c r="C12" s="1">
        <v>46237</v>
      </c>
    </row>
    <row r="13" spans="1:3" x14ac:dyDescent="0.3">
      <c r="A13" t="s">
        <v>2076</v>
      </c>
      <c r="B13" s="5">
        <v>0.70020000000000004</v>
      </c>
      <c r="C13" s="1">
        <v>45867</v>
      </c>
    </row>
    <row r="14" spans="1:3" x14ac:dyDescent="0.3">
      <c r="A14" t="s">
        <v>2076</v>
      </c>
      <c r="B14" s="5">
        <v>1.1567000000000001</v>
      </c>
      <c r="C14" s="1">
        <v>46028</v>
      </c>
    </row>
    <row r="15" spans="1:3" x14ac:dyDescent="0.3">
      <c r="A15" t="s">
        <v>2076</v>
      </c>
      <c r="B15" s="5">
        <v>0.94310000000000005</v>
      </c>
      <c r="C15" s="1">
        <v>46074</v>
      </c>
    </row>
    <row r="16" spans="1:3" x14ac:dyDescent="0.3">
      <c r="A16" t="s">
        <v>2076</v>
      </c>
      <c r="B16" s="5">
        <v>1.3713</v>
      </c>
      <c r="C16" s="1">
        <v>45946</v>
      </c>
    </row>
    <row r="17" spans="1:3" x14ac:dyDescent="0.3">
      <c r="A17" t="s">
        <v>2076</v>
      </c>
      <c r="B17" s="5">
        <v>1.3713</v>
      </c>
      <c r="C17" s="1">
        <v>46137</v>
      </c>
    </row>
    <row r="18" spans="1:3" x14ac:dyDescent="0.3">
      <c r="A18" t="s">
        <v>2076</v>
      </c>
      <c r="B18" s="5">
        <v>0.67720000000000002</v>
      </c>
      <c r="C18" s="1">
        <v>46129</v>
      </c>
    </row>
    <row r="19" spans="1:3" x14ac:dyDescent="0.3">
      <c r="A19" t="s">
        <v>2076</v>
      </c>
      <c r="B19" s="5">
        <v>1.3221000000000001</v>
      </c>
      <c r="C19" s="1">
        <v>46207</v>
      </c>
    </row>
    <row r="20" spans="1:3" x14ac:dyDescent="0.3">
      <c r="A20" t="s">
        <v>2076</v>
      </c>
      <c r="B20" s="5">
        <v>1.1975</v>
      </c>
      <c r="C20" s="1">
        <v>46123</v>
      </c>
    </row>
    <row r="21" spans="1:3" x14ac:dyDescent="0.3">
      <c r="A21" t="s">
        <v>2076</v>
      </c>
      <c r="B21" s="5">
        <v>1.2801</v>
      </c>
      <c r="C21" s="1">
        <v>46108</v>
      </c>
    </row>
    <row r="22" spans="1:3" x14ac:dyDescent="0.3">
      <c r="A22" t="s">
        <v>2076</v>
      </c>
      <c r="B22" s="5">
        <v>1.3977999999999999</v>
      </c>
      <c r="C22" s="1">
        <v>45661</v>
      </c>
    </row>
    <row r="23" spans="1:3" x14ac:dyDescent="0.3">
      <c r="A23" t="s">
        <v>2076</v>
      </c>
      <c r="B23" s="5">
        <v>1.2612000000000001</v>
      </c>
      <c r="C23" s="1">
        <v>45812</v>
      </c>
    </row>
    <row r="24" spans="1:3" x14ac:dyDescent="0.3">
      <c r="A24" t="s">
        <v>2076</v>
      </c>
      <c r="B24" s="5">
        <v>1.4219999999999999</v>
      </c>
      <c r="C24" s="1">
        <v>46070</v>
      </c>
    </row>
    <row r="25" spans="1:3" x14ac:dyDescent="0.3">
      <c r="A25" t="s">
        <v>2076</v>
      </c>
      <c r="B25" s="5">
        <v>0.62070000000000003</v>
      </c>
      <c r="C25" s="1">
        <v>46070</v>
      </c>
    </row>
    <row r="26" spans="1:3" x14ac:dyDescent="0.3">
      <c r="A26" t="s">
        <v>2076</v>
      </c>
      <c r="B26" s="5">
        <v>0.65049999999999997</v>
      </c>
      <c r="C26" s="1">
        <v>45760</v>
      </c>
    </row>
    <row r="27" spans="1:3" x14ac:dyDescent="0.3">
      <c r="A27" t="s">
        <v>2076</v>
      </c>
      <c r="B27" s="5">
        <v>0.67159999999999997</v>
      </c>
      <c r="C27" s="1">
        <v>45792</v>
      </c>
    </row>
    <row r="28" spans="1:3" x14ac:dyDescent="0.3">
      <c r="A28" t="s">
        <v>2076</v>
      </c>
      <c r="B28" s="5">
        <v>1.0445</v>
      </c>
      <c r="C28" s="1">
        <v>45975</v>
      </c>
    </row>
    <row r="29" spans="1:3" x14ac:dyDescent="0.3">
      <c r="A29" t="s">
        <v>2076</v>
      </c>
      <c r="B29" s="5">
        <v>1.0445</v>
      </c>
      <c r="C29" s="1">
        <v>45664</v>
      </c>
    </row>
    <row r="30" spans="1:3" x14ac:dyDescent="0.3">
      <c r="A30" t="s">
        <v>2076</v>
      </c>
      <c r="B30" s="5">
        <v>1.1123000000000001</v>
      </c>
      <c r="C30" s="1">
        <v>45888</v>
      </c>
    </row>
    <row r="31" spans="1:3" x14ac:dyDescent="0.3">
      <c r="A31" t="s">
        <v>2076</v>
      </c>
      <c r="B31" s="5">
        <v>0.95220000000000005</v>
      </c>
      <c r="C31" s="1">
        <v>45796</v>
      </c>
    </row>
    <row r="32" spans="1:3" x14ac:dyDescent="0.3">
      <c r="A32" t="s">
        <v>2076</v>
      </c>
      <c r="B32" s="5">
        <v>0.86609999999999998</v>
      </c>
      <c r="C32" s="1">
        <v>46357</v>
      </c>
    </row>
    <row r="33" spans="1:3" x14ac:dyDescent="0.3">
      <c r="A33" t="s">
        <v>2076</v>
      </c>
      <c r="B33" s="5">
        <v>0.83489999999999998</v>
      </c>
      <c r="C33" s="1">
        <v>45698</v>
      </c>
    </row>
    <row r="34" spans="1:3" x14ac:dyDescent="0.3">
      <c r="A34" t="s">
        <v>2076</v>
      </c>
      <c r="B34" s="5">
        <v>1.2504999999999999</v>
      </c>
      <c r="C34" s="1">
        <v>45912</v>
      </c>
    </row>
    <row r="35" spans="1:3" x14ac:dyDescent="0.3">
      <c r="A35" t="s">
        <v>2076</v>
      </c>
      <c r="B35" s="5">
        <v>0.72589999999999999</v>
      </c>
      <c r="C35" s="1">
        <v>45925</v>
      </c>
    </row>
    <row r="36" spans="1:3" x14ac:dyDescent="0.3">
      <c r="A36" t="s">
        <v>2076</v>
      </c>
      <c r="B36" s="5">
        <v>0.97140000000000004</v>
      </c>
      <c r="C36" s="1">
        <v>45910</v>
      </c>
    </row>
    <row r="37" spans="1:3" x14ac:dyDescent="0.3">
      <c r="A37" t="s">
        <v>2076</v>
      </c>
      <c r="B37" s="5">
        <v>0.97140000000000004</v>
      </c>
      <c r="C37" s="1">
        <v>46013</v>
      </c>
    </row>
    <row r="38" spans="1:3" x14ac:dyDescent="0.3">
      <c r="A38" t="s">
        <v>2076</v>
      </c>
      <c r="B38" s="5">
        <v>0.97140000000000004</v>
      </c>
      <c r="C38" s="1">
        <v>45739</v>
      </c>
    </row>
    <row r="39" spans="1:3" x14ac:dyDescent="0.3">
      <c r="A39" t="s">
        <v>2076</v>
      </c>
      <c r="B39" s="5">
        <v>0.6472</v>
      </c>
      <c r="C39" s="1">
        <v>45903</v>
      </c>
    </row>
    <row r="40" spans="1:3" x14ac:dyDescent="0.3">
      <c r="A40" t="s">
        <v>2076</v>
      </c>
      <c r="B40" s="5">
        <v>0.79710000000000003</v>
      </c>
      <c r="C40" s="1">
        <v>45736</v>
      </c>
    </row>
    <row r="41" spans="1:3" x14ac:dyDescent="0.3">
      <c r="A41" t="s">
        <v>2076</v>
      </c>
      <c r="B41" s="5">
        <v>0.78010000000000002</v>
      </c>
      <c r="C41" s="1">
        <v>45764</v>
      </c>
    </row>
    <row r="42" spans="1:3" x14ac:dyDescent="0.3">
      <c r="A42" t="s">
        <v>2076</v>
      </c>
      <c r="B42" s="5">
        <v>0.63749999999999996</v>
      </c>
      <c r="C42" s="1">
        <v>46038</v>
      </c>
    </row>
    <row r="43" spans="1:3" x14ac:dyDescent="0.3">
      <c r="A43" t="s">
        <v>2076</v>
      </c>
      <c r="B43" s="5">
        <v>1.3959999999999999</v>
      </c>
      <c r="C43" s="1">
        <v>45975</v>
      </c>
    </row>
    <row r="44" spans="1:3" x14ac:dyDescent="0.3">
      <c r="A44" t="s">
        <v>2076</v>
      </c>
      <c r="B44" s="5">
        <v>1.4520999999999999</v>
      </c>
      <c r="C44" s="1">
        <v>45813</v>
      </c>
    </row>
    <row r="45" spans="1:3" x14ac:dyDescent="0.3">
      <c r="A45" t="s">
        <v>2076</v>
      </c>
      <c r="B45" s="5">
        <v>0.85199999999999998</v>
      </c>
      <c r="C45" s="1">
        <v>45810</v>
      </c>
    </row>
    <row r="46" spans="1:3" x14ac:dyDescent="0.3">
      <c r="A46" t="s">
        <v>2076</v>
      </c>
      <c r="B46" s="5">
        <v>0.87180000000000002</v>
      </c>
      <c r="C46" s="1">
        <v>45891</v>
      </c>
    </row>
    <row r="47" spans="1:3" x14ac:dyDescent="0.3">
      <c r="A47" t="s">
        <v>2076</v>
      </c>
      <c r="B47" s="5">
        <v>1.4275</v>
      </c>
      <c r="C47" s="1">
        <v>46108</v>
      </c>
    </row>
    <row r="48" spans="1:3" x14ac:dyDescent="0.3">
      <c r="A48" t="s">
        <v>2076</v>
      </c>
      <c r="B48" s="5">
        <v>1.1909000000000001</v>
      </c>
      <c r="C48" s="1">
        <v>46021</v>
      </c>
    </row>
    <row r="49" spans="1:3" x14ac:dyDescent="0.3">
      <c r="A49" t="s">
        <v>2076</v>
      </c>
      <c r="B49" s="5">
        <v>0.78239999999999998</v>
      </c>
      <c r="C49" s="1">
        <v>45944</v>
      </c>
    </row>
    <row r="50" spans="1:3" x14ac:dyDescent="0.3">
      <c r="A50" t="s">
        <v>2076</v>
      </c>
      <c r="B50" s="5">
        <v>1.244</v>
      </c>
      <c r="C50" s="1">
        <v>46078</v>
      </c>
    </row>
    <row r="51" spans="1:3" x14ac:dyDescent="0.3">
      <c r="A51" t="s">
        <v>2076</v>
      </c>
      <c r="B51" s="5">
        <v>1.0676000000000001</v>
      </c>
      <c r="C51" s="1">
        <v>45788</v>
      </c>
    </row>
    <row r="52" spans="1:3" x14ac:dyDescent="0.3">
      <c r="A52" t="s">
        <v>2076</v>
      </c>
      <c r="B52" s="5">
        <v>0.79720000000000002</v>
      </c>
      <c r="C52" s="1">
        <v>45737</v>
      </c>
    </row>
    <row r="53" spans="1:3" x14ac:dyDescent="0.3">
      <c r="A53" t="s">
        <v>2076</v>
      </c>
      <c r="B53" s="5">
        <v>1.4038999999999999</v>
      </c>
      <c r="C53" s="1">
        <v>45970</v>
      </c>
    </row>
    <row r="54" spans="1:3" x14ac:dyDescent="0.3">
      <c r="A54" t="s">
        <v>2076</v>
      </c>
      <c r="B54" s="5">
        <v>1.2254</v>
      </c>
      <c r="C54" s="1">
        <v>45781</v>
      </c>
    </row>
    <row r="55" spans="1:3" x14ac:dyDescent="0.3">
      <c r="A55" t="s">
        <v>2076</v>
      </c>
      <c r="B55" s="5">
        <v>0.61460000000000004</v>
      </c>
      <c r="C55" s="1">
        <v>45719</v>
      </c>
    </row>
    <row r="56" spans="1:3" x14ac:dyDescent="0.3">
      <c r="A56" t="s">
        <v>2076</v>
      </c>
      <c r="B56" s="5">
        <v>1.05</v>
      </c>
      <c r="C56" s="1">
        <v>45673</v>
      </c>
    </row>
    <row r="57" spans="1:3" x14ac:dyDescent="0.3">
      <c r="A57" t="s">
        <v>2076</v>
      </c>
      <c r="B57" s="5">
        <v>0.98040000000000005</v>
      </c>
      <c r="C57" s="1">
        <v>46143</v>
      </c>
    </row>
    <row r="58" spans="1:3" x14ac:dyDescent="0.3">
      <c r="A58" t="s">
        <v>2076</v>
      </c>
      <c r="B58" s="5">
        <v>0.98040000000000005</v>
      </c>
      <c r="C58" s="1">
        <v>46046</v>
      </c>
    </row>
    <row r="59" spans="1:3" x14ac:dyDescent="0.3">
      <c r="A59" t="s">
        <v>2076</v>
      </c>
      <c r="B59" s="5">
        <v>1.0092000000000001</v>
      </c>
      <c r="C59" s="1">
        <v>45781</v>
      </c>
    </row>
    <row r="60" spans="1:3" x14ac:dyDescent="0.3">
      <c r="A60" t="s">
        <v>2076</v>
      </c>
      <c r="B60" s="5">
        <v>1.1523000000000001</v>
      </c>
      <c r="C60" s="1">
        <v>45693</v>
      </c>
    </row>
    <row r="61" spans="1:3" x14ac:dyDescent="0.3">
      <c r="A61" t="s">
        <v>2076</v>
      </c>
      <c r="B61" s="5">
        <v>0.82789999999999997</v>
      </c>
      <c r="C61" s="1">
        <v>46015</v>
      </c>
    </row>
    <row r="62" spans="1:3" x14ac:dyDescent="0.3">
      <c r="A62" t="s">
        <v>2076</v>
      </c>
      <c r="B62" s="5">
        <v>0.86129999999999995</v>
      </c>
      <c r="C62" s="1">
        <v>45876</v>
      </c>
    </row>
    <row r="63" spans="1:3" x14ac:dyDescent="0.3">
      <c r="A63" t="s">
        <v>2076</v>
      </c>
      <c r="B63" s="5">
        <v>0.748</v>
      </c>
      <c r="C63" s="1">
        <v>46037</v>
      </c>
    </row>
    <row r="64" spans="1:3" x14ac:dyDescent="0.3">
      <c r="A64" t="s">
        <v>2076</v>
      </c>
      <c r="B64" s="5">
        <v>0.99429999999999996</v>
      </c>
      <c r="C64" s="1">
        <v>46064</v>
      </c>
    </row>
    <row r="65" spans="1:3" x14ac:dyDescent="0.3">
      <c r="A65" t="s">
        <v>2076</v>
      </c>
      <c r="B65" s="5">
        <v>1.2376</v>
      </c>
      <c r="C65" s="1">
        <v>45983</v>
      </c>
    </row>
    <row r="66" spans="1:3" x14ac:dyDescent="0.3">
      <c r="A66" t="s">
        <v>2076</v>
      </c>
      <c r="B66" s="5">
        <v>0.9768</v>
      </c>
      <c r="C66" s="1">
        <v>45800</v>
      </c>
    </row>
    <row r="67" spans="1:3" x14ac:dyDescent="0.3">
      <c r="A67" t="s">
        <v>2076</v>
      </c>
      <c r="B67" s="5">
        <v>0.62170000000000003</v>
      </c>
      <c r="C67" s="1">
        <v>45950</v>
      </c>
    </row>
    <row r="68" spans="1:3" x14ac:dyDescent="0.3">
      <c r="A68" t="s">
        <v>2076</v>
      </c>
      <c r="B68" s="5">
        <v>1.1036999999999999</v>
      </c>
      <c r="C68" s="1">
        <v>45761</v>
      </c>
    </row>
    <row r="69" spans="1:3" x14ac:dyDescent="0.3">
      <c r="A69" t="s">
        <v>2076</v>
      </c>
      <c r="B69" s="5">
        <v>1.0591999999999999</v>
      </c>
      <c r="C69" s="1">
        <v>45715</v>
      </c>
    </row>
    <row r="70" spans="1:3" x14ac:dyDescent="0.3">
      <c r="A70" t="s">
        <v>2076</v>
      </c>
      <c r="B70" s="5">
        <v>0.75519999999999998</v>
      </c>
      <c r="C70" s="1">
        <v>45732</v>
      </c>
    </row>
    <row r="71" spans="1:3" x14ac:dyDescent="0.3">
      <c r="A71" t="s">
        <v>2076</v>
      </c>
      <c r="B71" s="5">
        <v>1.1094999999999999</v>
      </c>
      <c r="C71" s="1">
        <v>45978</v>
      </c>
    </row>
    <row r="72" spans="1:3" x14ac:dyDescent="0.3">
      <c r="A72" t="s">
        <v>2076</v>
      </c>
      <c r="B72" s="5">
        <v>0.77329999999999999</v>
      </c>
      <c r="C72" s="1">
        <v>45858</v>
      </c>
    </row>
    <row r="73" spans="1:3" x14ac:dyDescent="0.3">
      <c r="A73" t="s">
        <v>2076</v>
      </c>
      <c r="B73" s="5">
        <v>0.97560000000000002</v>
      </c>
      <c r="C73" s="1">
        <v>46018</v>
      </c>
    </row>
    <row r="74" spans="1:3" x14ac:dyDescent="0.3">
      <c r="A74" t="s">
        <v>2076</v>
      </c>
      <c r="B74" s="5">
        <v>0.97560000000000002</v>
      </c>
      <c r="C74" s="1">
        <v>45801</v>
      </c>
    </row>
    <row r="75" spans="1:3" x14ac:dyDescent="0.3">
      <c r="A75" t="s">
        <v>2076</v>
      </c>
      <c r="B75" s="5">
        <v>1.0837000000000001</v>
      </c>
      <c r="C75" s="1">
        <v>46074</v>
      </c>
    </row>
    <row r="76" spans="1:3" x14ac:dyDescent="0.3">
      <c r="A76" t="s">
        <v>2076</v>
      </c>
      <c r="B76" s="5">
        <v>0.77929999999999999</v>
      </c>
      <c r="C76" s="1">
        <v>45818</v>
      </c>
    </row>
    <row r="77" spans="1:3" x14ac:dyDescent="0.3">
      <c r="A77" t="s">
        <v>2076</v>
      </c>
      <c r="B77" s="5">
        <v>1.3625</v>
      </c>
      <c r="C77" s="1">
        <v>45713</v>
      </c>
    </row>
    <row r="78" spans="1:3" x14ac:dyDescent="0.3">
      <c r="A78" t="s">
        <v>2076</v>
      </c>
      <c r="B78" s="5">
        <v>0.99360000000000004</v>
      </c>
      <c r="C78" s="1">
        <v>45775</v>
      </c>
    </row>
    <row r="79" spans="1:3" x14ac:dyDescent="0.3">
      <c r="A79" t="s">
        <v>2076</v>
      </c>
      <c r="B79" s="5">
        <v>1.1538999999999999</v>
      </c>
      <c r="C79" s="1">
        <v>45786</v>
      </c>
    </row>
    <row r="80" spans="1:3" x14ac:dyDescent="0.3">
      <c r="A80" t="s">
        <v>2076</v>
      </c>
      <c r="B80" s="5">
        <v>1.1153</v>
      </c>
      <c r="C80" s="1">
        <v>45805</v>
      </c>
    </row>
    <row r="81" spans="1:3" x14ac:dyDescent="0.3">
      <c r="A81" t="s">
        <v>2076</v>
      </c>
      <c r="B81" s="5">
        <v>0.95440000000000003</v>
      </c>
      <c r="C81" s="1">
        <v>45682</v>
      </c>
    </row>
    <row r="82" spans="1:3" x14ac:dyDescent="0.3">
      <c r="A82" t="s">
        <v>2076</v>
      </c>
      <c r="B82" s="5">
        <v>0.82079999999999997</v>
      </c>
      <c r="C82" s="1">
        <v>46117</v>
      </c>
    </row>
    <row r="83" spans="1:3" x14ac:dyDescent="0.3">
      <c r="A83" t="s">
        <v>2076</v>
      </c>
      <c r="B83" s="5">
        <v>0.85640000000000005</v>
      </c>
      <c r="C83" s="1">
        <v>45879</v>
      </c>
    </row>
    <row r="84" spans="1:3" x14ac:dyDescent="0.3">
      <c r="A84" t="s">
        <v>2076</v>
      </c>
      <c r="B84" s="5">
        <v>1.1997</v>
      </c>
      <c r="C84" s="1">
        <v>45736</v>
      </c>
    </row>
    <row r="85" spans="1:3" x14ac:dyDescent="0.3">
      <c r="A85" t="s">
        <v>2076</v>
      </c>
      <c r="B85" s="5">
        <v>0.79720000000000002</v>
      </c>
      <c r="C85" s="1">
        <v>46131</v>
      </c>
    </row>
    <row r="86" spans="1:3" x14ac:dyDescent="0.3">
      <c r="A86" t="s">
        <v>2076</v>
      </c>
      <c r="B86" s="5">
        <v>0.79720000000000002</v>
      </c>
      <c r="C86" s="1">
        <v>46073</v>
      </c>
    </row>
    <row r="87" spans="1:3" x14ac:dyDescent="0.3">
      <c r="A87" t="s">
        <v>2076</v>
      </c>
      <c r="B87" s="5">
        <v>1.4536</v>
      </c>
      <c r="C87" s="1">
        <v>45736</v>
      </c>
    </row>
    <row r="88" spans="1:3" x14ac:dyDescent="0.3">
      <c r="A88" t="s">
        <v>2076</v>
      </c>
      <c r="B88" s="5">
        <v>1.4804999999999999</v>
      </c>
      <c r="C88" s="1">
        <v>46108</v>
      </c>
    </row>
    <row r="89" spans="1:3" x14ac:dyDescent="0.3">
      <c r="A89" t="s">
        <v>2076</v>
      </c>
      <c r="B89" s="5">
        <v>1.3166</v>
      </c>
      <c r="C89" s="1">
        <v>45734</v>
      </c>
    </row>
    <row r="90" spans="1:3" x14ac:dyDescent="0.3">
      <c r="A90" t="s">
        <v>2076</v>
      </c>
      <c r="B90" s="5">
        <v>0.60189999999999999</v>
      </c>
      <c r="C90" s="1">
        <v>45674</v>
      </c>
    </row>
    <row r="91" spans="1:3" x14ac:dyDescent="0.3">
      <c r="A91" t="s">
        <v>2076</v>
      </c>
      <c r="B91" s="5">
        <v>0.63639999999999997</v>
      </c>
      <c r="C91" s="1">
        <v>45827</v>
      </c>
    </row>
    <row r="92" spans="1:3" x14ac:dyDescent="0.3">
      <c r="A92" t="s">
        <v>2076</v>
      </c>
      <c r="B92" s="5">
        <v>1.4966999999999999</v>
      </c>
      <c r="C92" s="1">
        <v>45678</v>
      </c>
    </row>
    <row r="93" spans="1:3" x14ac:dyDescent="0.3">
      <c r="A93" t="s">
        <v>2076</v>
      </c>
      <c r="B93" s="5">
        <v>1.3392999999999999</v>
      </c>
      <c r="C93" s="1">
        <v>46267</v>
      </c>
    </row>
    <row r="94" spans="1:3" x14ac:dyDescent="0.3">
      <c r="A94" t="s">
        <v>2076</v>
      </c>
      <c r="B94" s="5">
        <v>1.2329000000000001</v>
      </c>
      <c r="C94" s="1">
        <v>45811</v>
      </c>
    </row>
    <row r="95" spans="1:3" x14ac:dyDescent="0.3">
      <c r="A95" t="s">
        <v>2076</v>
      </c>
      <c r="B95" s="5">
        <v>0.85419999999999996</v>
      </c>
      <c r="C95" s="1">
        <v>46010</v>
      </c>
    </row>
    <row r="96" spans="1:3" x14ac:dyDescent="0.3">
      <c r="A96" t="s">
        <v>2076</v>
      </c>
      <c r="B96" s="5">
        <v>1.4437</v>
      </c>
      <c r="C96" s="1">
        <v>45756</v>
      </c>
    </row>
    <row r="97" spans="1:3" x14ac:dyDescent="0.3">
      <c r="A97" t="s">
        <v>2076</v>
      </c>
      <c r="B97" s="5">
        <v>0.64400000000000002</v>
      </c>
      <c r="C97" s="1">
        <v>45857</v>
      </c>
    </row>
    <row r="98" spans="1:3" x14ac:dyDescent="0.3">
      <c r="A98" t="s">
        <v>2076</v>
      </c>
      <c r="B98" s="5">
        <v>1.0345</v>
      </c>
      <c r="C98" s="1">
        <v>45766</v>
      </c>
    </row>
    <row r="99" spans="1:3" x14ac:dyDescent="0.3">
      <c r="A99" t="s">
        <v>2076</v>
      </c>
      <c r="B99" s="5">
        <v>1.0777000000000001</v>
      </c>
      <c r="C99" s="1">
        <v>45771</v>
      </c>
    </row>
    <row r="100" spans="1:3" x14ac:dyDescent="0.3">
      <c r="A100" t="s">
        <v>2076</v>
      </c>
      <c r="B100" s="5">
        <v>0.89590000000000003</v>
      </c>
      <c r="C100" s="1">
        <v>46142</v>
      </c>
    </row>
    <row r="101" spans="1:3" x14ac:dyDescent="0.3">
      <c r="A101" t="s">
        <v>2076</v>
      </c>
      <c r="B101" s="5">
        <v>0.6895</v>
      </c>
      <c r="C101" s="1">
        <v>45744</v>
      </c>
    </row>
    <row r="102" spans="1:3" x14ac:dyDescent="0.3">
      <c r="A102" t="s">
        <v>2076</v>
      </c>
      <c r="B102" s="5">
        <v>0.66859999999999997</v>
      </c>
      <c r="C102" s="1">
        <v>46105</v>
      </c>
    </row>
    <row r="103" spans="1:3" x14ac:dyDescent="0.3">
      <c r="A103" t="s">
        <v>2076</v>
      </c>
      <c r="B103" s="5">
        <v>1.4581999999999999</v>
      </c>
      <c r="C103" s="1">
        <v>46056</v>
      </c>
    </row>
    <row r="104" spans="1:3" x14ac:dyDescent="0.3">
      <c r="A104" t="s">
        <v>2076</v>
      </c>
      <c r="B104" s="5">
        <v>1.4198</v>
      </c>
      <c r="C104" s="1">
        <v>45690</v>
      </c>
    </row>
    <row r="105" spans="1:3" x14ac:dyDescent="0.3">
      <c r="A105" t="s">
        <v>2076</v>
      </c>
      <c r="B105" s="5">
        <v>0.90790000000000004</v>
      </c>
      <c r="C105" s="1">
        <v>46063</v>
      </c>
    </row>
    <row r="106" spans="1:3" x14ac:dyDescent="0.3">
      <c r="A106" t="s">
        <v>2076</v>
      </c>
      <c r="B106" s="5">
        <v>0.90790000000000004</v>
      </c>
      <c r="C106" s="1">
        <v>45766</v>
      </c>
    </row>
    <row r="107" spans="1:3" x14ac:dyDescent="0.3">
      <c r="A107" t="s">
        <v>2076</v>
      </c>
      <c r="B107" s="5">
        <v>1.4784999999999999</v>
      </c>
      <c r="C107" s="1">
        <v>46085</v>
      </c>
    </row>
    <row r="108" spans="1:3" x14ac:dyDescent="0.3">
      <c r="A108" t="s">
        <v>2076</v>
      </c>
      <c r="B108" s="5">
        <v>1.0076000000000001</v>
      </c>
      <c r="C108" s="1">
        <v>45950</v>
      </c>
    </row>
    <row r="109" spans="1:3" x14ac:dyDescent="0.3">
      <c r="A109" t="s">
        <v>2076</v>
      </c>
      <c r="B109" s="5">
        <v>1.4888999999999999</v>
      </c>
      <c r="C109" s="1">
        <v>45990</v>
      </c>
    </row>
    <row r="110" spans="1:3" x14ac:dyDescent="0.3">
      <c r="A110" t="s">
        <v>2076</v>
      </c>
      <c r="B110" s="5">
        <v>0.72070000000000001</v>
      </c>
      <c r="C110" s="1">
        <v>45962</v>
      </c>
    </row>
    <row r="111" spans="1:3" x14ac:dyDescent="0.3">
      <c r="A111" t="s">
        <v>2076</v>
      </c>
      <c r="B111" s="5">
        <v>0.72070000000000001</v>
      </c>
      <c r="C111" s="1">
        <v>45911</v>
      </c>
    </row>
    <row r="112" spans="1:3" x14ac:dyDescent="0.3">
      <c r="A112" t="s">
        <v>2076</v>
      </c>
      <c r="B112" s="5">
        <v>0.64939999999999998</v>
      </c>
      <c r="C112" s="1">
        <v>45850</v>
      </c>
    </row>
    <row r="113" spans="1:3" x14ac:dyDescent="0.3">
      <c r="A113" t="s">
        <v>2076</v>
      </c>
      <c r="B113" s="5">
        <v>0.92630000000000001</v>
      </c>
      <c r="C113" s="1">
        <v>45793</v>
      </c>
    </row>
    <row r="114" spans="1:3" x14ac:dyDescent="0.3">
      <c r="A114" t="s">
        <v>2076</v>
      </c>
      <c r="B114" s="5">
        <v>0.80840000000000001</v>
      </c>
      <c r="C114" s="1">
        <v>45817</v>
      </c>
    </row>
    <row r="115" spans="1:3" x14ac:dyDescent="0.3">
      <c r="A115" t="s">
        <v>2076</v>
      </c>
      <c r="B115" s="5">
        <v>1.3304</v>
      </c>
      <c r="C115" s="1">
        <v>46122</v>
      </c>
    </row>
    <row r="116" spans="1:3" x14ac:dyDescent="0.3">
      <c r="A116" t="s">
        <v>2076</v>
      </c>
      <c r="B116" s="5">
        <v>1.2669999999999999</v>
      </c>
      <c r="C116" s="1">
        <v>45679</v>
      </c>
    </row>
    <row r="117" spans="1:3" x14ac:dyDescent="0.3">
      <c r="A117" t="s">
        <v>2076</v>
      </c>
      <c r="B117" s="5">
        <v>1.1677999999999999</v>
      </c>
      <c r="C117" s="1">
        <v>45898</v>
      </c>
    </row>
    <row r="118" spans="1:3" x14ac:dyDescent="0.3">
      <c r="A118" t="s">
        <v>2076</v>
      </c>
      <c r="B118" s="5">
        <v>1.2157</v>
      </c>
      <c r="C118" s="1">
        <v>45769</v>
      </c>
    </row>
    <row r="119" spans="1:3" x14ac:dyDescent="0.3">
      <c r="A119" t="s">
        <v>2076</v>
      </c>
      <c r="B119" s="5">
        <v>1.1171</v>
      </c>
      <c r="C119" s="1">
        <v>46025</v>
      </c>
    </row>
    <row r="120" spans="1:3" x14ac:dyDescent="0.3">
      <c r="A120" t="s">
        <v>2076</v>
      </c>
      <c r="B120" s="5">
        <v>0.97199999999999998</v>
      </c>
      <c r="C120" s="1">
        <v>45763</v>
      </c>
    </row>
    <row r="121" spans="1:3" x14ac:dyDescent="0.3">
      <c r="A121" t="s">
        <v>2076</v>
      </c>
      <c r="B121" s="5">
        <v>1.2735000000000001</v>
      </c>
      <c r="C121" s="1">
        <v>45762</v>
      </c>
    </row>
    <row r="122" spans="1:3" x14ac:dyDescent="0.3">
      <c r="A122" t="s">
        <v>2076</v>
      </c>
      <c r="B122" s="5">
        <v>1.3932</v>
      </c>
      <c r="C122" s="1">
        <v>45803</v>
      </c>
    </row>
    <row r="123" spans="1:3" x14ac:dyDescent="0.3">
      <c r="A123" t="s">
        <v>2076</v>
      </c>
      <c r="B123" s="5">
        <v>1.1277999999999999</v>
      </c>
      <c r="C123" s="1">
        <v>45783</v>
      </c>
    </row>
    <row r="124" spans="1:3" x14ac:dyDescent="0.3">
      <c r="A124" t="s">
        <v>2076</v>
      </c>
      <c r="B124" s="5">
        <v>0.81710000000000005</v>
      </c>
      <c r="C124" s="1">
        <v>45935</v>
      </c>
    </row>
    <row r="125" spans="1:3" x14ac:dyDescent="0.3">
      <c r="A125" t="s">
        <v>2076</v>
      </c>
      <c r="B125" s="5">
        <v>1.0328999999999999</v>
      </c>
      <c r="C125" s="1">
        <v>45713</v>
      </c>
    </row>
    <row r="126" spans="1:3" x14ac:dyDescent="0.3">
      <c r="A126" t="s">
        <v>2076</v>
      </c>
      <c r="B126" s="5">
        <v>1.1086</v>
      </c>
      <c r="C126" s="1">
        <v>45776</v>
      </c>
    </row>
    <row r="127" spans="1:3" x14ac:dyDescent="0.3">
      <c r="A127" t="s">
        <v>2076</v>
      </c>
      <c r="B127" s="5">
        <v>1.1086</v>
      </c>
      <c r="C127" s="1">
        <v>45931</v>
      </c>
    </row>
    <row r="128" spans="1:3" x14ac:dyDescent="0.3">
      <c r="A128" t="s">
        <v>2076</v>
      </c>
      <c r="B128" s="5">
        <v>1.1086</v>
      </c>
      <c r="C128" s="1">
        <v>46082</v>
      </c>
    </row>
    <row r="129" spans="1:3" x14ac:dyDescent="0.3">
      <c r="A129" t="s">
        <v>2076</v>
      </c>
      <c r="B129" s="5">
        <v>1.2642</v>
      </c>
      <c r="C129" s="1">
        <v>45719</v>
      </c>
    </row>
    <row r="130" spans="1:3" x14ac:dyDescent="0.3">
      <c r="A130" t="s">
        <v>2076</v>
      </c>
      <c r="B130" s="5">
        <v>0.68420000000000003</v>
      </c>
      <c r="C130" s="1">
        <v>46063</v>
      </c>
    </row>
    <row r="131" spans="1:3" x14ac:dyDescent="0.3">
      <c r="A131" t="s">
        <v>2076</v>
      </c>
      <c r="B131" s="5">
        <v>0.63980000000000004</v>
      </c>
      <c r="C131" s="1">
        <v>46076</v>
      </c>
    </row>
    <row r="132" spans="1:3" x14ac:dyDescent="0.3">
      <c r="A132" t="s">
        <v>2076</v>
      </c>
      <c r="B132" s="5">
        <v>1.2649999999999999</v>
      </c>
      <c r="C132" s="1">
        <v>45999</v>
      </c>
    </row>
    <row r="133" spans="1:3" x14ac:dyDescent="0.3">
      <c r="A133" t="s">
        <v>2076</v>
      </c>
      <c r="B133" s="5">
        <v>0.77659999999999996</v>
      </c>
      <c r="C133" s="1">
        <v>45850</v>
      </c>
    </row>
    <row r="134" spans="1:3" x14ac:dyDescent="0.3">
      <c r="A134" t="s">
        <v>2076</v>
      </c>
      <c r="B134" s="5">
        <v>0.80679999999999996</v>
      </c>
      <c r="C134" s="1">
        <v>45944</v>
      </c>
    </row>
    <row r="135" spans="1:3" x14ac:dyDescent="0.3">
      <c r="A135" t="s">
        <v>2076</v>
      </c>
      <c r="B135" s="5">
        <v>0.9052</v>
      </c>
      <c r="C135" s="1">
        <v>45790</v>
      </c>
    </row>
    <row r="136" spans="1:3" x14ac:dyDescent="0.3">
      <c r="A136" t="s">
        <v>2076</v>
      </c>
      <c r="B136" s="5">
        <v>1.3652</v>
      </c>
      <c r="C136" s="1">
        <v>45694</v>
      </c>
    </row>
    <row r="137" spans="1:3" x14ac:dyDescent="0.3">
      <c r="A137" t="s">
        <v>2076</v>
      </c>
      <c r="B137" s="5">
        <v>1.264</v>
      </c>
      <c r="C137" s="1">
        <v>45893</v>
      </c>
    </row>
    <row r="138" spans="1:3" x14ac:dyDescent="0.3">
      <c r="A138" t="s">
        <v>2076</v>
      </c>
      <c r="B138" s="5">
        <v>1.302</v>
      </c>
      <c r="C138" s="1">
        <v>46099</v>
      </c>
    </row>
    <row r="139" spans="1:3" x14ac:dyDescent="0.3">
      <c r="A139" t="s">
        <v>2076</v>
      </c>
      <c r="B139" s="5">
        <v>0.89019999999999999</v>
      </c>
      <c r="C139" s="1">
        <v>45993</v>
      </c>
    </row>
    <row r="140" spans="1:3" x14ac:dyDescent="0.3">
      <c r="A140" t="s">
        <v>2076</v>
      </c>
      <c r="B140" s="5">
        <v>0.73550000000000004</v>
      </c>
      <c r="C140" s="1">
        <v>45914</v>
      </c>
    </row>
    <row r="141" spans="1:3" x14ac:dyDescent="0.3">
      <c r="A141" t="s">
        <v>2076</v>
      </c>
      <c r="B141" s="5">
        <v>0.73550000000000004</v>
      </c>
      <c r="C141" s="1">
        <v>45678</v>
      </c>
    </row>
    <row r="142" spans="1:3" x14ac:dyDescent="0.3">
      <c r="A142" t="s">
        <v>2076</v>
      </c>
      <c r="B142" s="5">
        <v>1.1958</v>
      </c>
      <c r="C142" s="1">
        <v>45851</v>
      </c>
    </row>
    <row r="143" spans="1:3" x14ac:dyDescent="0.3">
      <c r="A143" t="s">
        <v>2076</v>
      </c>
      <c r="B143" s="5">
        <v>0.92959999999999998</v>
      </c>
      <c r="C143" s="1">
        <v>46059</v>
      </c>
    </row>
    <row r="144" spans="1:3" x14ac:dyDescent="0.3">
      <c r="A144" t="s">
        <v>2076</v>
      </c>
      <c r="B144" s="5">
        <v>0.96609999999999996</v>
      </c>
      <c r="C144" s="1">
        <v>45868</v>
      </c>
    </row>
    <row r="145" spans="1:3" x14ac:dyDescent="0.3">
      <c r="A145" t="s">
        <v>2076</v>
      </c>
      <c r="B145" s="5">
        <v>1.3787</v>
      </c>
      <c r="C145" s="1">
        <v>46085</v>
      </c>
    </row>
    <row r="146" spans="1:3" x14ac:dyDescent="0.3">
      <c r="A146" t="s">
        <v>2076</v>
      </c>
      <c r="B146" s="5">
        <v>1.4012</v>
      </c>
      <c r="C146" s="1">
        <v>45791</v>
      </c>
    </row>
    <row r="147" spans="1:3" x14ac:dyDescent="0.3">
      <c r="A147" t="s">
        <v>2076</v>
      </c>
      <c r="B147" s="5">
        <v>1.0158</v>
      </c>
      <c r="C147" s="1">
        <v>46078</v>
      </c>
    </row>
    <row r="148" spans="1:3" x14ac:dyDescent="0.3">
      <c r="A148" t="s">
        <v>2076</v>
      </c>
      <c r="B148" s="5">
        <v>0.93149999999999999</v>
      </c>
      <c r="C148" s="1">
        <v>46083</v>
      </c>
    </row>
    <row r="149" spans="1:3" x14ac:dyDescent="0.3">
      <c r="A149" t="s">
        <v>2076</v>
      </c>
      <c r="B149" s="5">
        <v>1.2062999999999999</v>
      </c>
      <c r="C149" s="1">
        <v>45677</v>
      </c>
    </row>
    <row r="150" spans="1:3" x14ac:dyDescent="0.3">
      <c r="A150" t="s">
        <v>2076</v>
      </c>
      <c r="B150" s="5">
        <v>1.4938</v>
      </c>
      <c r="C150" s="1">
        <v>45721</v>
      </c>
    </row>
    <row r="151" spans="1:3" x14ac:dyDescent="0.3">
      <c r="A151" t="s">
        <v>2076</v>
      </c>
      <c r="B151" s="5">
        <v>0.81699999999999995</v>
      </c>
      <c r="C151" s="1">
        <v>46046</v>
      </c>
    </row>
    <row r="152" spans="1:3" x14ac:dyDescent="0.3">
      <c r="A152" t="s">
        <v>2076</v>
      </c>
      <c r="B152" s="5">
        <v>0.60960000000000003</v>
      </c>
      <c r="C152" s="1">
        <v>45764</v>
      </c>
    </row>
    <row r="153" spans="1:3" x14ac:dyDescent="0.3">
      <c r="A153" t="s">
        <v>2076</v>
      </c>
      <c r="B153" s="5">
        <v>1.1274999999999999</v>
      </c>
      <c r="C153" s="1">
        <v>46056</v>
      </c>
    </row>
    <row r="154" spans="1:3" x14ac:dyDescent="0.3">
      <c r="A154" t="s">
        <v>2076</v>
      </c>
      <c r="B154" s="5">
        <v>1.0948</v>
      </c>
      <c r="C154" s="1">
        <v>45783</v>
      </c>
    </row>
    <row r="155" spans="1:3" x14ac:dyDescent="0.3">
      <c r="A155" t="s">
        <v>2076</v>
      </c>
      <c r="B155" s="5">
        <v>1.0948</v>
      </c>
      <c r="C155" s="1">
        <v>46127</v>
      </c>
    </row>
    <row r="156" spans="1:3" x14ac:dyDescent="0.3">
      <c r="A156" t="s">
        <v>2076</v>
      </c>
      <c r="B156" s="5">
        <v>0.88009999999999999</v>
      </c>
      <c r="C156" s="1">
        <v>46071</v>
      </c>
    </row>
    <row r="157" spans="1:3" x14ac:dyDescent="0.3">
      <c r="A157" t="s">
        <v>2076</v>
      </c>
      <c r="B157" s="5">
        <v>0.8296</v>
      </c>
      <c r="C157" s="1">
        <v>46014</v>
      </c>
    </row>
    <row r="158" spans="1:3" x14ac:dyDescent="0.3">
      <c r="A158" t="s">
        <v>2076</v>
      </c>
      <c r="B158" s="5">
        <v>0.98580000000000001</v>
      </c>
      <c r="C158" s="1">
        <v>46057</v>
      </c>
    </row>
    <row r="159" spans="1:3" x14ac:dyDescent="0.3">
      <c r="A159" t="s">
        <v>2076</v>
      </c>
      <c r="B159" s="5">
        <v>1.4495</v>
      </c>
      <c r="C159" s="1">
        <v>45924</v>
      </c>
    </row>
    <row r="160" spans="1:3" x14ac:dyDescent="0.3">
      <c r="A160" t="s">
        <v>2076</v>
      </c>
      <c r="B160" s="5">
        <v>0.69220000000000004</v>
      </c>
      <c r="C160" s="1">
        <v>45889</v>
      </c>
    </row>
    <row r="161" spans="1:3" x14ac:dyDescent="0.3">
      <c r="A161" t="s">
        <v>2076</v>
      </c>
      <c r="B161" s="5">
        <v>1.0567</v>
      </c>
      <c r="C161" s="1">
        <v>46069</v>
      </c>
    </row>
    <row r="162" spans="1:3" x14ac:dyDescent="0.3">
      <c r="A162" t="s">
        <v>2076</v>
      </c>
      <c r="B162" s="5">
        <v>0.86499999999999999</v>
      </c>
      <c r="C162" s="1">
        <v>45949</v>
      </c>
    </row>
    <row r="163" spans="1:3" x14ac:dyDescent="0.3">
      <c r="A163" t="s">
        <v>2076</v>
      </c>
      <c r="B163" s="5">
        <v>1.1074999999999999</v>
      </c>
      <c r="C163" s="1">
        <v>45737</v>
      </c>
    </row>
    <row r="164" spans="1:3" x14ac:dyDescent="0.3">
      <c r="A164" t="s">
        <v>2076</v>
      </c>
      <c r="B164" s="5">
        <v>1.1074999999999999</v>
      </c>
      <c r="C164" s="1">
        <v>46114</v>
      </c>
    </row>
    <row r="165" spans="1:3" x14ac:dyDescent="0.3">
      <c r="A165" t="s">
        <v>2076</v>
      </c>
      <c r="B165" s="5">
        <v>1.3524</v>
      </c>
      <c r="C165" s="1">
        <v>46081</v>
      </c>
    </row>
    <row r="166" spans="1:3" x14ac:dyDescent="0.3">
      <c r="A166" t="s">
        <v>2076</v>
      </c>
      <c r="B166" s="5">
        <v>1.0901000000000001</v>
      </c>
      <c r="C166" s="1">
        <v>45951</v>
      </c>
    </row>
    <row r="167" spans="1:3" x14ac:dyDescent="0.3">
      <c r="A167" t="s">
        <v>2076</v>
      </c>
      <c r="B167" s="5">
        <v>0.96619999999999995</v>
      </c>
      <c r="C167" s="1">
        <v>45708</v>
      </c>
    </row>
    <row r="168" spans="1:3" x14ac:dyDescent="0.3">
      <c r="A168" t="s">
        <v>2076</v>
      </c>
      <c r="B168" s="5">
        <v>0.82669999999999999</v>
      </c>
      <c r="C168" s="1">
        <v>46055</v>
      </c>
    </row>
    <row r="169" spans="1:3" x14ac:dyDescent="0.3">
      <c r="A169" t="s">
        <v>2076</v>
      </c>
      <c r="B169" s="5">
        <v>1.0306</v>
      </c>
      <c r="C169" s="1">
        <v>45915</v>
      </c>
    </row>
    <row r="170" spans="1:3" x14ac:dyDescent="0.3">
      <c r="A170" t="s">
        <v>2076</v>
      </c>
      <c r="B170" s="5">
        <v>0.67310000000000003</v>
      </c>
      <c r="C170" s="1">
        <v>46074</v>
      </c>
    </row>
    <row r="171" spans="1:3" x14ac:dyDescent="0.3">
      <c r="A171" t="s">
        <v>2076</v>
      </c>
      <c r="B171" s="5">
        <v>1.3721000000000001</v>
      </c>
      <c r="C171" s="1">
        <v>45685</v>
      </c>
    </row>
    <row r="172" spans="1:3" x14ac:dyDescent="0.3">
      <c r="A172" t="s">
        <v>2076</v>
      </c>
      <c r="B172" s="5">
        <v>0.99839999999999995</v>
      </c>
      <c r="C172" s="1">
        <v>46111</v>
      </c>
    </row>
    <row r="173" spans="1:3" x14ac:dyDescent="0.3">
      <c r="A173" t="s">
        <v>2076</v>
      </c>
      <c r="B173" s="5">
        <v>1.2922</v>
      </c>
      <c r="C173" s="1">
        <v>45669</v>
      </c>
    </row>
    <row r="174" spans="1:3" x14ac:dyDescent="0.3">
      <c r="A174" t="s">
        <v>2076</v>
      </c>
      <c r="B174" s="5">
        <v>1.1426000000000001</v>
      </c>
      <c r="C174" s="1">
        <v>45852</v>
      </c>
    </row>
    <row r="175" spans="1:3" x14ac:dyDescent="0.3">
      <c r="A175" t="s">
        <v>2076</v>
      </c>
      <c r="B175" s="5">
        <v>1.4023000000000001</v>
      </c>
      <c r="C175" s="1">
        <v>45815</v>
      </c>
    </row>
    <row r="176" spans="1:3" x14ac:dyDescent="0.3">
      <c r="A176" t="s">
        <v>2076</v>
      </c>
      <c r="B176" s="5">
        <v>1.2534000000000001</v>
      </c>
      <c r="C176" s="1">
        <v>46100</v>
      </c>
    </row>
    <row r="177" spans="1:3" x14ac:dyDescent="0.3">
      <c r="A177" t="s">
        <v>2076</v>
      </c>
      <c r="B177" s="5">
        <v>1.4758</v>
      </c>
      <c r="C177" s="1">
        <v>45878</v>
      </c>
    </row>
    <row r="178" spans="1:3" x14ac:dyDescent="0.3">
      <c r="A178" t="s">
        <v>2076</v>
      </c>
      <c r="B178" s="5">
        <v>1.4954000000000001</v>
      </c>
      <c r="C178" s="1">
        <v>46037</v>
      </c>
    </row>
    <row r="179" spans="1:3" x14ac:dyDescent="0.3">
      <c r="A179" t="s">
        <v>2076</v>
      </c>
      <c r="B179" s="5">
        <v>1.3904000000000001</v>
      </c>
      <c r="C179" s="1">
        <v>45710</v>
      </c>
    </row>
    <row r="180" spans="1:3" x14ac:dyDescent="0.3">
      <c r="A180" t="s">
        <v>2076</v>
      </c>
      <c r="B180" s="5">
        <v>0.62619999999999998</v>
      </c>
      <c r="C180" s="1">
        <v>45864</v>
      </c>
    </row>
    <row r="181" spans="1:3" x14ac:dyDescent="0.3">
      <c r="A181" t="s">
        <v>2076</v>
      </c>
      <c r="B181" s="5">
        <v>1.1930000000000001</v>
      </c>
      <c r="C181" s="1">
        <v>45720</v>
      </c>
    </row>
    <row r="182" spans="1:3" x14ac:dyDescent="0.3">
      <c r="A182" t="s">
        <v>2076</v>
      </c>
      <c r="B182" s="5">
        <v>0.61329999999999996</v>
      </c>
      <c r="C182" s="1">
        <v>45949</v>
      </c>
    </row>
    <row r="183" spans="1:3" x14ac:dyDescent="0.3">
      <c r="A183" t="s">
        <v>2076</v>
      </c>
      <c r="B183" s="5">
        <v>1.0706</v>
      </c>
      <c r="C183" s="1">
        <v>45695</v>
      </c>
    </row>
    <row r="184" spans="1:3" x14ac:dyDescent="0.3">
      <c r="A184" t="s">
        <v>2076</v>
      </c>
      <c r="B184" s="5">
        <v>1.1017999999999999</v>
      </c>
      <c r="C184" s="1">
        <v>45778</v>
      </c>
    </row>
    <row r="185" spans="1:3" x14ac:dyDescent="0.3">
      <c r="A185" t="s">
        <v>2076</v>
      </c>
      <c r="B185" s="5">
        <v>1.3657999999999999</v>
      </c>
      <c r="C185" s="1">
        <v>45819</v>
      </c>
    </row>
    <row r="186" spans="1:3" x14ac:dyDescent="0.3">
      <c r="A186" t="s">
        <v>2076</v>
      </c>
      <c r="B186" s="5">
        <v>1.1825000000000001</v>
      </c>
      <c r="C186" s="1">
        <v>45835</v>
      </c>
    </row>
    <row r="187" spans="1:3" x14ac:dyDescent="0.3">
      <c r="A187" t="s">
        <v>2076</v>
      </c>
      <c r="B187" s="5">
        <v>0.92120000000000002</v>
      </c>
      <c r="C187" s="1">
        <v>45778</v>
      </c>
    </row>
    <row r="188" spans="1:3" x14ac:dyDescent="0.3">
      <c r="A188" t="s">
        <v>2076</v>
      </c>
      <c r="B188" s="5">
        <v>1.4672000000000001</v>
      </c>
      <c r="C188" s="1">
        <v>46026</v>
      </c>
    </row>
    <row r="189" spans="1:3" x14ac:dyDescent="0.3">
      <c r="A189" t="s">
        <v>2076</v>
      </c>
      <c r="B189" s="5">
        <v>0.90620000000000001</v>
      </c>
      <c r="C189" s="1">
        <v>45791</v>
      </c>
    </row>
    <row r="190" spans="1:3" x14ac:dyDescent="0.3">
      <c r="A190" t="s">
        <v>2076</v>
      </c>
      <c r="B190" s="5">
        <v>1.0768</v>
      </c>
      <c r="C190" s="1">
        <v>45847</v>
      </c>
    </row>
    <row r="191" spans="1:3" x14ac:dyDescent="0.3">
      <c r="A191" t="s">
        <v>2076</v>
      </c>
      <c r="B191" s="5">
        <v>1.0768</v>
      </c>
      <c r="C191" s="1">
        <v>45923</v>
      </c>
    </row>
    <row r="192" spans="1:3" x14ac:dyDescent="0.3">
      <c r="A192" t="s">
        <v>2076</v>
      </c>
      <c r="B192" s="5">
        <v>1.39</v>
      </c>
      <c r="C192" s="1">
        <v>46132</v>
      </c>
    </row>
    <row r="193" spans="1:3" x14ac:dyDescent="0.3">
      <c r="A193" t="s">
        <v>2076</v>
      </c>
      <c r="B193" s="5">
        <v>1.3547</v>
      </c>
      <c r="C193" s="1">
        <v>45859</v>
      </c>
    </row>
    <row r="194" spans="1:3" x14ac:dyDescent="0.3">
      <c r="A194" t="s">
        <v>2076</v>
      </c>
      <c r="B194" s="5">
        <v>1.3547</v>
      </c>
      <c r="C194" s="1">
        <v>45713</v>
      </c>
    </row>
    <row r="195" spans="1:3" x14ac:dyDescent="0.3">
      <c r="A195" t="s">
        <v>2076</v>
      </c>
      <c r="B195" s="5">
        <v>0.84450000000000003</v>
      </c>
      <c r="C195" s="1">
        <v>45778</v>
      </c>
    </row>
    <row r="196" spans="1:3" x14ac:dyDescent="0.3">
      <c r="A196" t="s">
        <v>2076</v>
      </c>
      <c r="B196" s="5">
        <v>0.76</v>
      </c>
      <c r="C196" s="1">
        <v>45828</v>
      </c>
    </row>
    <row r="197" spans="1:3" x14ac:dyDescent="0.3">
      <c r="A197" t="s">
        <v>2076</v>
      </c>
      <c r="B197" s="5">
        <v>0.74029999999999996</v>
      </c>
      <c r="C197" s="1">
        <v>45937</v>
      </c>
    </row>
    <row r="198" spans="1:3" x14ac:dyDescent="0.3">
      <c r="A198" t="s">
        <v>2076</v>
      </c>
      <c r="B198" s="5">
        <v>1.2633000000000001</v>
      </c>
      <c r="C198" s="1">
        <v>46086</v>
      </c>
    </row>
    <row r="199" spans="1:3" x14ac:dyDescent="0.3">
      <c r="A199" t="s">
        <v>2076</v>
      </c>
      <c r="B199" s="5">
        <v>1.1617</v>
      </c>
      <c r="C199" s="1">
        <v>45792</v>
      </c>
    </row>
    <row r="200" spans="1:3" x14ac:dyDescent="0.3">
      <c r="A200" t="s">
        <v>2076</v>
      </c>
      <c r="B200" s="5">
        <v>0.89290000000000003</v>
      </c>
      <c r="C200" s="1">
        <v>45919</v>
      </c>
    </row>
    <row r="201" spans="1:3" x14ac:dyDescent="0.3">
      <c r="A201" t="s">
        <v>2076</v>
      </c>
      <c r="B201" s="5">
        <v>1.1809000000000001</v>
      </c>
      <c r="C201" s="1">
        <v>45690</v>
      </c>
    </row>
    <row r="202" spans="1:3" x14ac:dyDescent="0.3">
      <c r="A202" t="s">
        <v>2076</v>
      </c>
      <c r="B202" s="5">
        <v>1.1762999999999999</v>
      </c>
      <c r="C202" s="1">
        <v>45941</v>
      </c>
    </row>
    <row r="203" spans="1:3" x14ac:dyDescent="0.3">
      <c r="A203" t="s">
        <v>2076</v>
      </c>
      <c r="B203" s="5">
        <v>1.1138999999999999</v>
      </c>
      <c r="C203" s="1">
        <v>46101</v>
      </c>
    </row>
    <row r="204" spans="1:3" x14ac:dyDescent="0.3">
      <c r="A204" t="s">
        <v>2076</v>
      </c>
      <c r="B204" s="5">
        <v>0.78180000000000005</v>
      </c>
      <c r="C204" s="1">
        <v>45753</v>
      </c>
    </row>
    <row r="205" spans="1:3" x14ac:dyDescent="0.3">
      <c r="A205" t="s">
        <v>2076</v>
      </c>
      <c r="B205" s="5">
        <v>0.91220000000000001</v>
      </c>
      <c r="C205" s="1">
        <v>45765</v>
      </c>
    </row>
    <row r="206" spans="1:3" x14ac:dyDescent="0.3">
      <c r="A206" t="s">
        <v>2076</v>
      </c>
      <c r="B206" s="5">
        <v>0.62060000000000004</v>
      </c>
      <c r="C206" s="1">
        <v>45987</v>
      </c>
    </row>
    <row r="207" spans="1:3" x14ac:dyDescent="0.3">
      <c r="A207" t="s">
        <v>2076</v>
      </c>
      <c r="B207" s="5">
        <v>1.3012999999999999</v>
      </c>
      <c r="C207" s="1">
        <v>45799</v>
      </c>
    </row>
    <row r="208" spans="1:3" x14ac:dyDescent="0.3">
      <c r="A208" t="s">
        <v>2076</v>
      </c>
      <c r="B208" s="5">
        <v>1.17</v>
      </c>
      <c r="C208" s="1">
        <v>45660</v>
      </c>
    </row>
    <row r="209" spans="1:3" x14ac:dyDescent="0.3">
      <c r="A209" t="s">
        <v>2076</v>
      </c>
      <c r="B209" s="5">
        <v>0.70889999999999997</v>
      </c>
      <c r="C209" s="1">
        <v>45886</v>
      </c>
    </row>
    <row r="210" spans="1:3" x14ac:dyDescent="0.3">
      <c r="A210" t="s">
        <v>2076</v>
      </c>
      <c r="B210" s="5">
        <v>0.98829999999999996</v>
      </c>
      <c r="C210" s="1">
        <v>45991</v>
      </c>
    </row>
    <row r="211" spans="1:3" x14ac:dyDescent="0.3">
      <c r="A211" t="s">
        <v>2076</v>
      </c>
      <c r="B211" s="5">
        <v>0.73470000000000002</v>
      </c>
      <c r="C211" s="1">
        <v>45748</v>
      </c>
    </row>
    <row r="212" spans="1:3" x14ac:dyDescent="0.3">
      <c r="A212" t="s">
        <v>2076</v>
      </c>
      <c r="B212" s="5">
        <v>0.73470000000000002</v>
      </c>
      <c r="C212" s="1">
        <v>45978</v>
      </c>
    </row>
    <row r="213" spans="1:3" x14ac:dyDescent="0.3">
      <c r="A213" t="s">
        <v>2076</v>
      </c>
      <c r="B213" s="5">
        <v>1.3560000000000001</v>
      </c>
      <c r="C213" s="1">
        <v>46016</v>
      </c>
    </row>
    <row r="214" spans="1:3" x14ac:dyDescent="0.3">
      <c r="A214" t="s">
        <v>2076</v>
      </c>
      <c r="B214" s="5">
        <v>0.72770000000000001</v>
      </c>
      <c r="C214" s="1">
        <v>45875</v>
      </c>
    </row>
    <row r="215" spans="1:3" x14ac:dyDescent="0.3">
      <c r="A215" t="s">
        <v>2076</v>
      </c>
      <c r="B215" s="5">
        <v>0.99880000000000002</v>
      </c>
      <c r="C215" s="1">
        <v>45878</v>
      </c>
    </row>
    <row r="216" spans="1:3" x14ac:dyDescent="0.3">
      <c r="A216" t="s">
        <v>2076</v>
      </c>
      <c r="B216" s="5">
        <v>0.97109999999999996</v>
      </c>
      <c r="C216" s="1">
        <v>45722</v>
      </c>
    </row>
    <row r="217" spans="1:3" x14ac:dyDescent="0.3">
      <c r="A217" t="s">
        <v>2076</v>
      </c>
      <c r="B217" s="5">
        <v>0.90820000000000001</v>
      </c>
      <c r="C217" s="1">
        <v>46100</v>
      </c>
    </row>
    <row r="218" spans="1:3" x14ac:dyDescent="0.3">
      <c r="A218" t="s">
        <v>2076</v>
      </c>
      <c r="B218" s="5">
        <v>0.79969999999999997</v>
      </c>
      <c r="C218" s="1">
        <v>45674</v>
      </c>
    </row>
    <row r="219" spans="1:3" x14ac:dyDescent="0.3">
      <c r="A219" t="s">
        <v>2076</v>
      </c>
      <c r="B219" s="5">
        <v>0.71220000000000006</v>
      </c>
      <c r="C219" s="1">
        <v>46122</v>
      </c>
    </row>
    <row r="220" spans="1:3" x14ac:dyDescent="0.3">
      <c r="A220" t="s">
        <v>2076</v>
      </c>
      <c r="B220" s="5">
        <v>1.2922</v>
      </c>
      <c r="C220" s="1">
        <v>45677</v>
      </c>
    </row>
    <row r="221" spans="1:3" x14ac:dyDescent="0.3">
      <c r="A221" t="s">
        <v>2076</v>
      </c>
      <c r="B221" s="5">
        <v>1.2922</v>
      </c>
      <c r="C221" s="1">
        <v>45971</v>
      </c>
    </row>
    <row r="222" spans="1:3" x14ac:dyDescent="0.3">
      <c r="A222" t="s">
        <v>2076</v>
      </c>
      <c r="B222" s="5">
        <v>1.0044</v>
      </c>
      <c r="C222" s="1">
        <v>46048</v>
      </c>
    </row>
    <row r="223" spans="1:3" x14ac:dyDescent="0.3">
      <c r="A223" t="s">
        <v>2076</v>
      </c>
      <c r="B223" s="5">
        <v>1.3310999999999999</v>
      </c>
      <c r="C223" s="1">
        <v>45887</v>
      </c>
    </row>
    <row r="224" spans="1:3" x14ac:dyDescent="0.3">
      <c r="A224" t="s">
        <v>2076</v>
      </c>
      <c r="B224" s="5">
        <v>0.67600000000000005</v>
      </c>
      <c r="C224" s="1">
        <v>46022</v>
      </c>
    </row>
    <row r="225" spans="1:3" x14ac:dyDescent="0.3">
      <c r="A225" t="s">
        <v>2076</v>
      </c>
      <c r="B225" s="5">
        <v>1.3209</v>
      </c>
      <c r="C225" s="1">
        <v>45751</v>
      </c>
    </row>
    <row r="226" spans="1:3" x14ac:dyDescent="0.3">
      <c r="A226" t="s">
        <v>2076</v>
      </c>
      <c r="B226" s="5">
        <v>0.91790000000000005</v>
      </c>
      <c r="C226" s="1">
        <v>45926</v>
      </c>
    </row>
    <row r="227" spans="1:3" x14ac:dyDescent="0.3">
      <c r="A227" t="s">
        <v>2076</v>
      </c>
      <c r="B227" s="5">
        <v>0.91790000000000005</v>
      </c>
      <c r="C227" s="1">
        <v>45870</v>
      </c>
    </row>
    <row r="228" spans="1:3" x14ac:dyDescent="0.3">
      <c r="A228" t="s">
        <v>2076</v>
      </c>
      <c r="B228" s="5">
        <v>0.87949999999999995</v>
      </c>
      <c r="C228" s="1">
        <v>45978</v>
      </c>
    </row>
    <row r="229" spans="1:3" x14ac:dyDescent="0.3">
      <c r="A229" t="s">
        <v>2076</v>
      </c>
      <c r="B229" s="5">
        <v>1.2796000000000001</v>
      </c>
      <c r="C229" s="1">
        <v>45683</v>
      </c>
    </row>
    <row r="230" spans="1:3" x14ac:dyDescent="0.3">
      <c r="A230" t="s">
        <v>2076</v>
      </c>
      <c r="B230" s="5">
        <v>0.61770000000000003</v>
      </c>
      <c r="C230" s="1">
        <v>45957</v>
      </c>
    </row>
    <row r="231" spans="1:3" x14ac:dyDescent="0.3">
      <c r="A231" t="s">
        <v>2076</v>
      </c>
      <c r="B231" s="5">
        <v>1.3385</v>
      </c>
      <c r="C231" s="1">
        <v>45951</v>
      </c>
    </row>
    <row r="232" spans="1:3" x14ac:dyDescent="0.3">
      <c r="A232" t="s">
        <v>2076</v>
      </c>
      <c r="B232" s="5">
        <v>0.83</v>
      </c>
      <c r="C232" s="1">
        <v>46071</v>
      </c>
    </row>
    <row r="233" spans="1:3" x14ac:dyDescent="0.3">
      <c r="A233" t="s">
        <v>2076</v>
      </c>
      <c r="B233" s="5">
        <v>0.76470000000000005</v>
      </c>
      <c r="C233" s="1">
        <v>46071</v>
      </c>
    </row>
    <row r="234" spans="1:3" x14ac:dyDescent="0.3">
      <c r="A234" t="s">
        <v>2076</v>
      </c>
      <c r="B234" s="5">
        <v>1.2403</v>
      </c>
      <c r="C234" s="1">
        <v>45742</v>
      </c>
    </row>
    <row r="235" spans="1:3" x14ac:dyDescent="0.3">
      <c r="A235" t="s">
        <v>2076</v>
      </c>
      <c r="B235" s="5">
        <v>1.2579</v>
      </c>
      <c r="C235" s="1">
        <v>46133</v>
      </c>
    </row>
    <row r="236" spans="1:3" x14ac:dyDescent="0.3">
      <c r="A236" t="s">
        <v>2076</v>
      </c>
      <c r="B236" s="5">
        <v>1.3338000000000001</v>
      </c>
      <c r="C236" s="1">
        <v>45937</v>
      </c>
    </row>
    <row r="237" spans="1:3" x14ac:dyDescent="0.3">
      <c r="A237" t="s">
        <v>2076</v>
      </c>
      <c r="B237" s="5">
        <v>1.2881</v>
      </c>
      <c r="C237" s="1">
        <v>46136</v>
      </c>
    </row>
    <row r="238" spans="1:3" x14ac:dyDescent="0.3">
      <c r="A238" t="s">
        <v>2076</v>
      </c>
      <c r="B238" s="5">
        <v>0.75929999999999997</v>
      </c>
      <c r="C238" s="1">
        <v>46017</v>
      </c>
    </row>
    <row r="239" spans="1:3" x14ac:dyDescent="0.3">
      <c r="A239" t="s">
        <v>2076</v>
      </c>
      <c r="B239" s="5">
        <v>0.98240000000000005</v>
      </c>
      <c r="C239" s="1">
        <v>45703</v>
      </c>
    </row>
    <row r="240" spans="1:3" x14ac:dyDescent="0.3">
      <c r="A240" t="s">
        <v>2076</v>
      </c>
      <c r="B240" s="5">
        <v>0.79300000000000004</v>
      </c>
      <c r="C240" s="1">
        <v>45958</v>
      </c>
    </row>
    <row r="241" spans="1:3" x14ac:dyDescent="0.3">
      <c r="A241" t="s">
        <v>2076</v>
      </c>
      <c r="B241" s="5">
        <v>0.90759999999999996</v>
      </c>
      <c r="C241" s="1">
        <v>45680</v>
      </c>
    </row>
    <row r="242" spans="1:3" x14ac:dyDescent="0.3">
      <c r="A242" t="s">
        <v>2076</v>
      </c>
      <c r="B242" s="5">
        <v>1.419</v>
      </c>
      <c r="C242" s="1">
        <v>46122</v>
      </c>
    </row>
    <row r="243" spans="1:3" x14ac:dyDescent="0.3">
      <c r="A243" t="s">
        <v>2076</v>
      </c>
      <c r="B243" s="5">
        <v>0.98599999999999999</v>
      </c>
      <c r="C243" s="1">
        <v>46104</v>
      </c>
    </row>
    <row r="244" spans="1:3" x14ac:dyDescent="0.3">
      <c r="A244" t="s">
        <v>2076</v>
      </c>
      <c r="B244" s="5">
        <v>1.2302</v>
      </c>
      <c r="C244" s="1">
        <v>46084</v>
      </c>
    </row>
    <row r="245" spans="1:3" x14ac:dyDescent="0.3">
      <c r="A245" t="s">
        <v>2076</v>
      </c>
      <c r="B245" s="5">
        <v>1.2501</v>
      </c>
      <c r="C245" s="1">
        <v>45764</v>
      </c>
    </row>
    <row r="246" spans="1:3" x14ac:dyDescent="0.3">
      <c r="A246" t="s">
        <v>2076</v>
      </c>
      <c r="B246" s="5">
        <v>0.64419999999999999</v>
      </c>
      <c r="C246" s="1">
        <v>46071</v>
      </c>
    </row>
    <row r="247" spans="1:3" x14ac:dyDescent="0.3">
      <c r="A247" t="s">
        <v>2076</v>
      </c>
      <c r="B247" s="5">
        <v>0.98260000000000003</v>
      </c>
      <c r="C247" s="1">
        <v>46096</v>
      </c>
    </row>
    <row r="248" spans="1:3" x14ac:dyDescent="0.3">
      <c r="A248" t="s">
        <v>2076</v>
      </c>
      <c r="B248" s="5">
        <v>0.6976</v>
      </c>
      <c r="C248" s="1">
        <v>45967</v>
      </c>
    </row>
    <row r="249" spans="1:3" x14ac:dyDescent="0.3">
      <c r="A249" t="s">
        <v>2076</v>
      </c>
      <c r="B249" s="5">
        <v>0.95109999999999995</v>
      </c>
      <c r="C249" s="1">
        <v>45932</v>
      </c>
    </row>
    <row r="250" spans="1:3" x14ac:dyDescent="0.3">
      <c r="A250" t="s">
        <v>2076</v>
      </c>
      <c r="B250" s="5">
        <v>1.2382</v>
      </c>
      <c r="C250" s="1">
        <v>45904</v>
      </c>
    </row>
    <row r="251" spans="1:3" x14ac:dyDescent="0.3">
      <c r="A251" t="s">
        <v>2076</v>
      </c>
      <c r="B251" s="5">
        <v>1.4276</v>
      </c>
      <c r="C251" s="1">
        <v>45762</v>
      </c>
    </row>
    <row r="252" spans="1:3" x14ac:dyDescent="0.3">
      <c r="A252" t="s">
        <v>2076</v>
      </c>
      <c r="B252" s="5">
        <v>1.0150999999999999</v>
      </c>
      <c r="C252" s="1">
        <v>46077</v>
      </c>
    </row>
    <row r="253" spans="1:3" x14ac:dyDescent="0.3">
      <c r="A253" t="s">
        <v>2076</v>
      </c>
      <c r="B253" s="5">
        <v>1.2045999999999999</v>
      </c>
      <c r="C253" s="1">
        <v>45915</v>
      </c>
    </row>
    <row r="254" spans="1:3" x14ac:dyDescent="0.3">
      <c r="A254" t="s">
        <v>2076</v>
      </c>
      <c r="B254" s="5">
        <v>0.72589999999999999</v>
      </c>
      <c r="C254" s="1">
        <v>45736</v>
      </c>
    </row>
    <row r="255" spans="1:3" x14ac:dyDescent="0.3">
      <c r="A255" t="s">
        <v>2076</v>
      </c>
      <c r="B255" s="5">
        <v>0.72589999999999999</v>
      </c>
      <c r="C255" s="1">
        <v>46049</v>
      </c>
    </row>
    <row r="256" spans="1:3" x14ac:dyDescent="0.3">
      <c r="A256" t="s">
        <v>2076</v>
      </c>
      <c r="B256" s="5">
        <v>1.198</v>
      </c>
      <c r="C256" s="1">
        <v>46008</v>
      </c>
    </row>
    <row r="257" spans="1:3" x14ac:dyDescent="0.3">
      <c r="A257" t="s">
        <v>2076</v>
      </c>
      <c r="B257" s="5">
        <v>1.4079999999999999</v>
      </c>
      <c r="C257" s="1">
        <v>46023</v>
      </c>
    </row>
    <row r="258" spans="1:3" x14ac:dyDescent="0.3">
      <c r="A258" t="s">
        <v>2076</v>
      </c>
      <c r="B258" s="5">
        <v>1.3210999999999999</v>
      </c>
      <c r="C258" s="1">
        <v>45968</v>
      </c>
    </row>
    <row r="259" spans="1:3" x14ac:dyDescent="0.3">
      <c r="A259" t="s">
        <v>2076</v>
      </c>
      <c r="B259" s="5">
        <v>0.94799999999999995</v>
      </c>
      <c r="C259" s="1">
        <v>45824</v>
      </c>
    </row>
    <row r="260" spans="1:3" x14ac:dyDescent="0.3">
      <c r="A260" t="s">
        <v>2076</v>
      </c>
      <c r="B260" s="5">
        <v>1.1209</v>
      </c>
      <c r="C260" s="1">
        <v>46006</v>
      </c>
    </row>
    <row r="261" spans="1:3" x14ac:dyDescent="0.3">
      <c r="A261" t="s">
        <v>2076</v>
      </c>
      <c r="B261" s="5">
        <v>1.2404999999999999</v>
      </c>
      <c r="C261" s="1">
        <v>45743</v>
      </c>
    </row>
    <row r="262" spans="1:3" x14ac:dyDescent="0.3">
      <c r="A262" t="s">
        <v>2076</v>
      </c>
      <c r="B262" s="5">
        <v>0.64029999999999998</v>
      </c>
      <c r="C262" s="1">
        <v>45870</v>
      </c>
    </row>
    <row r="263" spans="1:3" x14ac:dyDescent="0.3">
      <c r="A263" t="s">
        <v>2076</v>
      </c>
      <c r="B263" s="5">
        <v>0.75819999999999999</v>
      </c>
      <c r="C263" s="1">
        <v>46024</v>
      </c>
    </row>
    <row r="264" spans="1:3" x14ac:dyDescent="0.3">
      <c r="A264" t="s">
        <v>2076</v>
      </c>
      <c r="B264" s="5">
        <v>0.61009999999999998</v>
      </c>
      <c r="C264" s="1">
        <v>46076</v>
      </c>
    </row>
    <row r="265" spans="1:3" x14ac:dyDescent="0.3">
      <c r="A265" t="s">
        <v>2077</v>
      </c>
      <c r="B265" s="5">
        <v>0.85429999999999995</v>
      </c>
      <c r="C265" s="1">
        <v>45864</v>
      </c>
    </row>
    <row r="266" spans="1:3" x14ac:dyDescent="0.3">
      <c r="A266" t="s">
        <v>2077</v>
      </c>
      <c r="B266" s="5">
        <v>0.67420000000000002</v>
      </c>
      <c r="C266" s="1">
        <v>45814</v>
      </c>
    </row>
    <row r="267" spans="1:3" x14ac:dyDescent="0.3">
      <c r="A267" t="s">
        <v>2077</v>
      </c>
      <c r="B267" s="5">
        <v>1.2938000000000001</v>
      </c>
      <c r="C267" s="1">
        <v>45928</v>
      </c>
    </row>
    <row r="268" spans="1:3" x14ac:dyDescent="0.3">
      <c r="A268" t="s">
        <v>2077</v>
      </c>
      <c r="B268" s="5">
        <v>0.66569999999999996</v>
      </c>
      <c r="C268" s="1">
        <v>45970</v>
      </c>
    </row>
    <row r="269" spans="1:3" x14ac:dyDescent="0.3">
      <c r="A269" t="s">
        <v>2077</v>
      </c>
      <c r="B269" s="5">
        <v>0.60429999999999995</v>
      </c>
      <c r="C269" s="1">
        <v>45995</v>
      </c>
    </row>
    <row r="270" spans="1:3" x14ac:dyDescent="0.3">
      <c r="A270" t="s">
        <v>2077</v>
      </c>
      <c r="B270" s="5">
        <v>0.85029999999999994</v>
      </c>
      <c r="C270" s="1">
        <v>45679</v>
      </c>
    </row>
    <row r="271" spans="1:3" x14ac:dyDescent="0.3">
      <c r="A271" t="s">
        <v>2077</v>
      </c>
      <c r="B271" s="5">
        <v>0.75060000000000004</v>
      </c>
      <c r="C271" s="1">
        <v>46006</v>
      </c>
    </row>
    <row r="272" spans="1:3" x14ac:dyDescent="0.3">
      <c r="A272" t="s">
        <v>2077</v>
      </c>
      <c r="B272" s="5">
        <v>1.0826</v>
      </c>
      <c r="C272" s="1">
        <v>46096</v>
      </c>
    </row>
    <row r="273" spans="1:3" x14ac:dyDescent="0.3">
      <c r="A273" t="s">
        <v>2077</v>
      </c>
      <c r="B273" s="5">
        <v>0.6976</v>
      </c>
      <c r="C273" s="1">
        <v>45860</v>
      </c>
    </row>
    <row r="274" spans="1:3" x14ac:dyDescent="0.3">
      <c r="A274" t="s">
        <v>2077</v>
      </c>
      <c r="B274" s="5">
        <v>1.1012</v>
      </c>
      <c r="C274" s="1">
        <v>45938</v>
      </c>
    </row>
    <row r="275" spans="1:3" x14ac:dyDescent="0.3">
      <c r="A275" t="s">
        <v>2077</v>
      </c>
      <c r="B275" s="5">
        <v>0.63460000000000005</v>
      </c>
      <c r="C275" s="1">
        <v>46008</v>
      </c>
    </row>
    <row r="276" spans="1:3" x14ac:dyDescent="0.3">
      <c r="A276" t="s">
        <v>2077</v>
      </c>
      <c r="B276" s="5">
        <v>0.80149999999999999</v>
      </c>
      <c r="C276" s="1">
        <v>45984</v>
      </c>
    </row>
    <row r="277" spans="1:3" x14ac:dyDescent="0.3">
      <c r="A277" t="s">
        <v>2077</v>
      </c>
      <c r="B277" s="5">
        <v>1.2396</v>
      </c>
      <c r="C277" s="1">
        <v>45873</v>
      </c>
    </row>
    <row r="278" spans="1:3" x14ac:dyDescent="0.3">
      <c r="A278" t="s">
        <v>2077</v>
      </c>
      <c r="B278" s="5">
        <v>1.2396</v>
      </c>
      <c r="C278" s="1">
        <v>45726</v>
      </c>
    </row>
    <row r="279" spans="1:3" x14ac:dyDescent="0.3">
      <c r="A279" t="s">
        <v>2077</v>
      </c>
      <c r="B279" s="5">
        <v>0.82140000000000002</v>
      </c>
      <c r="C279" s="1">
        <v>45849</v>
      </c>
    </row>
    <row r="280" spans="1:3" x14ac:dyDescent="0.3">
      <c r="A280" t="s">
        <v>2077</v>
      </c>
      <c r="B280" s="5">
        <v>1.0217000000000001</v>
      </c>
      <c r="C280" s="1">
        <v>46048</v>
      </c>
    </row>
    <row r="281" spans="1:3" x14ac:dyDescent="0.3">
      <c r="A281" t="s">
        <v>2077</v>
      </c>
      <c r="B281" s="5">
        <v>1.1493</v>
      </c>
      <c r="C281" s="1">
        <v>46004</v>
      </c>
    </row>
    <row r="282" spans="1:3" x14ac:dyDescent="0.3">
      <c r="A282" t="s">
        <v>2077</v>
      </c>
      <c r="B282" s="5">
        <v>1.3673</v>
      </c>
      <c r="C282" s="1">
        <v>46134</v>
      </c>
    </row>
    <row r="283" spans="1:3" x14ac:dyDescent="0.3">
      <c r="A283" t="s">
        <v>2077</v>
      </c>
      <c r="B283" s="5">
        <v>1.1609</v>
      </c>
      <c r="C283" s="1">
        <v>45956</v>
      </c>
    </row>
    <row r="284" spans="1:3" x14ac:dyDescent="0.3">
      <c r="A284" t="s">
        <v>2077</v>
      </c>
      <c r="B284" s="5">
        <v>1.4378</v>
      </c>
      <c r="C284" s="1">
        <v>45887</v>
      </c>
    </row>
    <row r="285" spans="1:3" x14ac:dyDescent="0.3">
      <c r="A285" t="s">
        <v>2077</v>
      </c>
      <c r="B285" s="5">
        <v>1.2096</v>
      </c>
      <c r="C285" s="1">
        <v>45714</v>
      </c>
    </row>
    <row r="286" spans="1:3" x14ac:dyDescent="0.3">
      <c r="A286" t="s">
        <v>2077</v>
      </c>
      <c r="B286" s="5">
        <v>0.86309999999999998</v>
      </c>
      <c r="C286" s="1">
        <v>45839</v>
      </c>
    </row>
    <row r="287" spans="1:3" x14ac:dyDescent="0.3">
      <c r="A287" t="s">
        <v>2077</v>
      </c>
      <c r="B287" s="5">
        <v>0.77280000000000004</v>
      </c>
      <c r="C287" s="1">
        <v>45924</v>
      </c>
    </row>
    <row r="288" spans="1:3" x14ac:dyDescent="0.3">
      <c r="A288" t="s">
        <v>2077</v>
      </c>
      <c r="B288" s="5">
        <v>0.88670000000000004</v>
      </c>
      <c r="C288" s="1">
        <v>45830</v>
      </c>
    </row>
    <row r="289" spans="1:3" x14ac:dyDescent="0.3">
      <c r="A289" t="s">
        <v>2077</v>
      </c>
      <c r="B289" s="5">
        <v>0.88670000000000004</v>
      </c>
      <c r="C289" s="1">
        <v>45995</v>
      </c>
    </row>
    <row r="290" spans="1:3" x14ac:dyDescent="0.3">
      <c r="A290" t="s">
        <v>2077</v>
      </c>
      <c r="B290" s="5">
        <v>1.0961000000000001</v>
      </c>
      <c r="C290" s="1">
        <v>46104</v>
      </c>
    </row>
    <row r="291" spans="1:3" x14ac:dyDescent="0.3">
      <c r="A291" t="s">
        <v>2077</v>
      </c>
      <c r="B291" s="5">
        <v>1.2272000000000001</v>
      </c>
      <c r="C291" s="1">
        <v>45845</v>
      </c>
    </row>
    <row r="292" spans="1:3" x14ac:dyDescent="0.3">
      <c r="A292" t="s">
        <v>2077</v>
      </c>
      <c r="B292" s="5">
        <v>0.96650000000000003</v>
      </c>
      <c r="C292" s="1">
        <v>45802</v>
      </c>
    </row>
    <row r="293" spans="1:3" x14ac:dyDescent="0.3">
      <c r="A293" t="s">
        <v>2077</v>
      </c>
      <c r="B293" s="5">
        <v>1.3831</v>
      </c>
      <c r="C293" s="1">
        <v>45737</v>
      </c>
    </row>
    <row r="294" spans="1:3" x14ac:dyDescent="0.3">
      <c r="A294" t="s">
        <v>2077</v>
      </c>
      <c r="B294" s="5">
        <v>1.2806999999999999</v>
      </c>
      <c r="C294" s="1">
        <v>45741</v>
      </c>
    </row>
    <row r="295" spans="1:3" x14ac:dyDescent="0.3">
      <c r="A295" t="s">
        <v>2077</v>
      </c>
      <c r="B295" s="5">
        <v>1.1414</v>
      </c>
      <c r="C295" s="1">
        <v>45769</v>
      </c>
    </row>
    <row r="296" spans="1:3" x14ac:dyDescent="0.3">
      <c r="A296" t="s">
        <v>2077</v>
      </c>
      <c r="B296" s="5">
        <v>1.3420000000000001</v>
      </c>
      <c r="C296" s="1">
        <v>45929</v>
      </c>
    </row>
    <row r="297" spans="1:3" x14ac:dyDescent="0.3">
      <c r="A297" t="s">
        <v>2077</v>
      </c>
      <c r="B297" s="5">
        <v>0.85329999999999995</v>
      </c>
      <c r="C297" s="1">
        <v>45691</v>
      </c>
    </row>
    <row r="298" spans="1:3" x14ac:dyDescent="0.3">
      <c r="A298" t="s">
        <v>2077</v>
      </c>
      <c r="B298" s="5">
        <v>1.1293</v>
      </c>
      <c r="C298" s="1">
        <v>46015</v>
      </c>
    </row>
    <row r="299" spans="1:3" x14ac:dyDescent="0.3">
      <c r="A299" t="s">
        <v>2077</v>
      </c>
      <c r="B299" s="5">
        <v>1.0912999999999999</v>
      </c>
      <c r="C299" s="1">
        <v>45774</v>
      </c>
    </row>
    <row r="300" spans="1:3" x14ac:dyDescent="0.3">
      <c r="A300" t="s">
        <v>2077</v>
      </c>
      <c r="B300" s="5">
        <v>0.95220000000000005</v>
      </c>
      <c r="C300" s="1">
        <v>45968</v>
      </c>
    </row>
    <row r="301" spans="1:3" x14ac:dyDescent="0.3">
      <c r="A301" t="s">
        <v>2077</v>
      </c>
      <c r="B301" s="5">
        <v>1.4653</v>
      </c>
      <c r="C301" s="1">
        <v>45823</v>
      </c>
    </row>
    <row r="302" spans="1:3" x14ac:dyDescent="0.3">
      <c r="A302" t="s">
        <v>2077</v>
      </c>
      <c r="B302" s="5">
        <v>1.4653</v>
      </c>
      <c r="C302" s="1">
        <v>46069</v>
      </c>
    </row>
    <row r="303" spans="1:3" x14ac:dyDescent="0.3">
      <c r="A303" t="s">
        <v>2077</v>
      </c>
      <c r="B303" s="5">
        <v>1.0415000000000001</v>
      </c>
      <c r="C303" s="1">
        <v>45971</v>
      </c>
    </row>
    <row r="304" spans="1:3" x14ac:dyDescent="0.3">
      <c r="A304" t="s">
        <v>2077</v>
      </c>
      <c r="B304" s="5">
        <v>1.0994999999999999</v>
      </c>
      <c r="C304" s="1">
        <v>46015</v>
      </c>
    </row>
    <row r="305" spans="1:3" x14ac:dyDescent="0.3">
      <c r="A305" t="s">
        <v>2077</v>
      </c>
      <c r="B305" s="5">
        <v>1.363</v>
      </c>
      <c r="C305" s="1">
        <v>45900</v>
      </c>
    </row>
    <row r="306" spans="1:3" x14ac:dyDescent="0.3">
      <c r="A306" t="s">
        <v>2077</v>
      </c>
      <c r="B306" s="5">
        <v>1.1443000000000001</v>
      </c>
      <c r="C306" s="1">
        <v>46079</v>
      </c>
    </row>
    <row r="307" spans="1:3" x14ac:dyDescent="0.3">
      <c r="A307" t="s">
        <v>2077</v>
      </c>
      <c r="B307" s="5">
        <v>0.86609999999999998</v>
      </c>
      <c r="C307" s="1">
        <v>45874</v>
      </c>
    </row>
    <row r="308" spans="1:3" x14ac:dyDescent="0.3">
      <c r="A308" t="s">
        <v>2077</v>
      </c>
      <c r="B308" s="5">
        <v>0.83489999999999998</v>
      </c>
      <c r="C308" s="1">
        <v>45809</v>
      </c>
    </row>
    <row r="309" spans="1:3" x14ac:dyDescent="0.3">
      <c r="A309" t="s">
        <v>2077</v>
      </c>
      <c r="B309" s="5">
        <v>1.0972999999999999</v>
      </c>
      <c r="C309" s="1">
        <v>45730</v>
      </c>
    </row>
    <row r="310" spans="1:3" x14ac:dyDescent="0.3">
      <c r="A310" t="s">
        <v>2077</v>
      </c>
      <c r="B310" s="5">
        <v>1.1091</v>
      </c>
      <c r="C310" s="1">
        <v>46110</v>
      </c>
    </row>
    <row r="311" spans="1:3" x14ac:dyDescent="0.3">
      <c r="A311" t="s">
        <v>2077</v>
      </c>
      <c r="B311" s="5">
        <v>0.80469999999999997</v>
      </c>
      <c r="C311" s="1">
        <v>45988</v>
      </c>
    </row>
    <row r="312" spans="1:3" x14ac:dyDescent="0.3">
      <c r="A312" t="s">
        <v>2077</v>
      </c>
      <c r="B312" s="5">
        <v>0.79710000000000003</v>
      </c>
      <c r="C312" s="1">
        <v>45667</v>
      </c>
    </row>
    <row r="313" spans="1:3" x14ac:dyDescent="0.3">
      <c r="A313" t="s">
        <v>2077</v>
      </c>
      <c r="B313" s="5">
        <v>0.79710000000000003</v>
      </c>
      <c r="C313" s="1">
        <v>45939</v>
      </c>
    </row>
    <row r="314" spans="1:3" x14ac:dyDescent="0.3">
      <c r="A314" t="s">
        <v>2077</v>
      </c>
      <c r="B314" s="5">
        <v>0.83909999999999996</v>
      </c>
      <c r="C314" s="1">
        <v>45919</v>
      </c>
    </row>
    <row r="315" spans="1:3" x14ac:dyDescent="0.3">
      <c r="A315" t="s">
        <v>2077</v>
      </c>
      <c r="B315" s="5">
        <v>1.3512999999999999</v>
      </c>
      <c r="C315" s="1">
        <v>45719</v>
      </c>
    </row>
    <row r="316" spans="1:3" x14ac:dyDescent="0.3">
      <c r="A316" t="s">
        <v>2077</v>
      </c>
      <c r="B316" s="5">
        <v>0.92479999999999996</v>
      </c>
      <c r="C316" s="1">
        <v>45989</v>
      </c>
    </row>
    <row r="317" spans="1:3" x14ac:dyDescent="0.3">
      <c r="A317" t="s">
        <v>2077</v>
      </c>
      <c r="B317" s="5">
        <v>0.79510000000000003</v>
      </c>
      <c r="C317" s="1">
        <v>45816</v>
      </c>
    </row>
    <row r="318" spans="1:3" x14ac:dyDescent="0.3">
      <c r="A318" t="s">
        <v>2077</v>
      </c>
      <c r="B318" s="5">
        <v>1.3154999999999999</v>
      </c>
      <c r="C318" s="1">
        <v>45697</v>
      </c>
    </row>
    <row r="319" spans="1:3" x14ac:dyDescent="0.3">
      <c r="A319" t="s">
        <v>2077</v>
      </c>
      <c r="B319" s="5">
        <v>0.79379999999999995</v>
      </c>
      <c r="C319" s="1">
        <v>45874</v>
      </c>
    </row>
    <row r="320" spans="1:3" x14ac:dyDescent="0.3">
      <c r="A320" t="s">
        <v>2077</v>
      </c>
      <c r="B320" s="5">
        <v>1.3963000000000001</v>
      </c>
      <c r="C320" s="1">
        <v>46131</v>
      </c>
    </row>
    <row r="321" spans="1:3" x14ac:dyDescent="0.3">
      <c r="A321" t="s">
        <v>2077</v>
      </c>
      <c r="B321" s="5">
        <v>1.0557000000000001</v>
      </c>
      <c r="C321" s="1">
        <v>45964</v>
      </c>
    </row>
    <row r="322" spans="1:3" x14ac:dyDescent="0.3">
      <c r="A322" t="s">
        <v>2077</v>
      </c>
      <c r="B322" s="5">
        <v>1.2586999999999999</v>
      </c>
      <c r="C322" s="1">
        <v>45938</v>
      </c>
    </row>
    <row r="323" spans="1:3" x14ac:dyDescent="0.3">
      <c r="A323" t="s">
        <v>2077</v>
      </c>
      <c r="B323" s="5">
        <v>1.3427</v>
      </c>
      <c r="C323" s="1">
        <v>46075</v>
      </c>
    </row>
    <row r="324" spans="1:3" x14ac:dyDescent="0.3">
      <c r="A324" t="s">
        <v>2077</v>
      </c>
      <c r="B324" s="5">
        <v>0.60950000000000004</v>
      </c>
      <c r="C324" s="1">
        <v>45975</v>
      </c>
    </row>
    <row r="325" spans="1:3" x14ac:dyDescent="0.3">
      <c r="A325" t="s">
        <v>2077</v>
      </c>
      <c r="B325" s="5">
        <v>1.1036999999999999</v>
      </c>
      <c r="C325" s="1">
        <v>45663</v>
      </c>
    </row>
    <row r="326" spans="1:3" x14ac:dyDescent="0.3">
      <c r="A326" t="s">
        <v>2077</v>
      </c>
      <c r="B326" s="5">
        <v>1.127</v>
      </c>
      <c r="C326" s="1">
        <v>45783</v>
      </c>
    </row>
    <row r="327" spans="1:3" x14ac:dyDescent="0.3">
      <c r="A327" t="s">
        <v>2077</v>
      </c>
      <c r="B327" s="5">
        <v>1.127</v>
      </c>
      <c r="C327" s="1">
        <v>46068</v>
      </c>
    </row>
    <row r="328" spans="1:3" x14ac:dyDescent="0.3">
      <c r="A328" t="s">
        <v>2077</v>
      </c>
      <c r="B328" s="5">
        <v>1.4438</v>
      </c>
      <c r="C328" s="1">
        <v>45866</v>
      </c>
    </row>
    <row r="329" spans="1:3" x14ac:dyDescent="0.3">
      <c r="A329" t="s">
        <v>2077</v>
      </c>
      <c r="B329" s="5">
        <v>1.0474000000000001</v>
      </c>
      <c r="C329" s="1">
        <v>45879</v>
      </c>
    </row>
    <row r="330" spans="1:3" x14ac:dyDescent="0.3">
      <c r="A330" t="s">
        <v>2077</v>
      </c>
      <c r="B330" s="5">
        <v>0.87309999999999999</v>
      </c>
      <c r="C330" s="1">
        <v>46128</v>
      </c>
    </row>
    <row r="331" spans="1:3" x14ac:dyDescent="0.3">
      <c r="A331" t="s">
        <v>2077</v>
      </c>
      <c r="B331" s="5">
        <v>1.0794999999999999</v>
      </c>
      <c r="C331" s="1">
        <v>45786</v>
      </c>
    </row>
    <row r="332" spans="1:3" x14ac:dyDescent="0.3">
      <c r="A332" t="s">
        <v>2077</v>
      </c>
      <c r="B332" s="5">
        <v>1.3873</v>
      </c>
      <c r="C332" s="1">
        <v>45818</v>
      </c>
    </row>
    <row r="333" spans="1:3" x14ac:dyDescent="0.3">
      <c r="A333" t="s">
        <v>2077</v>
      </c>
      <c r="B333" s="5">
        <v>1.1093999999999999</v>
      </c>
      <c r="C333" s="1">
        <v>45800</v>
      </c>
    </row>
    <row r="334" spans="1:3" x14ac:dyDescent="0.3">
      <c r="A334" t="s">
        <v>2077</v>
      </c>
      <c r="B334" s="5">
        <v>1.3220000000000001</v>
      </c>
      <c r="C334" s="1">
        <v>45955</v>
      </c>
    </row>
    <row r="335" spans="1:3" x14ac:dyDescent="0.3">
      <c r="A335" t="s">
        <v>2077</v>
      </c>
      <c r="B335" s="5">
        <v>1.1383000000000001</v>
      </c>
      <c r="C335" s="1">
        <v>46025</v>
      </c>
    </row>
    <row r="336" spans="1:3" x14ac:dyDescent="0.3">
      <c r="A336" t="s">
        <v>2077</v>
      </c>
      <c r="B336" s="5">
        <v>0.7147</v>
      </c>
      <c r="C336" s="1">
        <v>46131</v>
      </c>
    </row>
    <row r="337" spans="1:3" x14ac:dyDescent="0.3">
      <c r="A337" t="s">
        <v>2077</v>
      </c>
      <c r="B337" s="5">
        <v>1.4792000000000001</v>
      </c>
      <c r="C337" s="1">
        <v>45803</v>
      </c>
    </row>
    <row r="338" spans="1:3" x14ac:dyDescent="0.3">
      <c r="A338" t="s">
        <v>2077</v>
      </c>
      <c r="B338" s="5">
        <v>1.3567</v>
      </c>
      <c r="C338" s="1">
        <v>45669</v>
      </c>
    </row>
    <row r="339" spans="1:3" x14ac:dyDescent="0.3">
      <c r="A339" t="s">
        <v>2077</v>
      </c>
      <c r="B339" s="5">
        <v>1.2861</v>
      </c>
      <c r="C339" s="1">
        <v>46070</v>
      </c>
    </row>
    <row r="340" spans="1:3" x14ac:dyDescent="0.3">
      <c r="A340" t="s">
        <v>2077</v>
      </c>
      <c r="B340" s="5">
        <v>1.3286</v>
      </c>
      <c r="C340" s="1">
        <v>45706</v>
      </c>
    </row>
    <row r="341" spans="1:3" x14ac:dyDescent="0.3">
      <c r="A341" t="s">
        <v>2077</v>
      </c>
      <c r="B341" s="5">
        <v>0.96460000000000001</v>
      </c>
      <c r="C341" s="1">
        <v>46024</v>
      </c>
    </row>
    <row r="342" spans="1:3" x14ac:dyDescent="0.3">
      <c r="A342" t="s">
        <v>2077</v>
      </c>
      <c r="B342" s="5">
        <v>1.4204000000000001</v>
      </c>
      <c r="C342" s="1">
        <v>45725</v>
      </c>
    </row>
    <row r="343" spans="1:3" x14ac:dyDescent="0.3">
      <c r="A343" t="s">
        <v>2077</v>
      </c>
      <c r="B343" s="5">
        <v>1.0078</v>
      </c>
      <c r="C343" s="1">
        <v>45730</v>
      </c>
    </row>
    <row r="344" spans="1:3" x14ac:dyDescent="0.3">
      <c r="A344" t="s">
        <v>2077</v>
      </c>
      <c r="B344" s="5">
        <v>1.3838999999999999</v>
      </c>
      <c r="C344" s="1">
        <v>45775</v>
      </c>
    </row>
    <row r="345" spans="1:3" x14ac:dyDescent="0.3">
      <c r="A345" t="s">
        <v>2077</v>
      </c>
      <c r="B345" s="5">
        <v>0.75</v>
      </c>
      <c r="C345" s="1">
        <v>45776</v>
      </c>
    </row>
    <row r="346" spans="1:3" x14ac:dyDescent="0.3">
      <c r="A346" t="s">
        <v>2077</v>
      </c>
      <c r="B346" s="5">
        <v>1.3355999999999999</v>
      </c>
      <c r="C346" s="1">
        <v>45931</v>
      </c>
    </row>
    <row r="347" spans="1:3" x14ac:dyDescent="0.3">
      <c r="A347" t="s">
        <v>2077</v>
      </c>
      <c r="B347" s="5">
        <v>1.3698999999999999</v>
      </c>
      <c r="C347" s="1">
        <v>45920</v>
      </c>
    </row>
    <row r="348" spans="1:3" x14ac:dyDescent="0.3">
      <c r="A348" t="s">
        <v>2077</v>
      </c>
      <c r="B348" s="5">
        <v>1.1165</v>
      </c>
      <c r="C348" s="1">
        <v>45894</v>
      </c>
    </row>
    <row r="349" spans="1:3" x14ac:dyDescent="0.3">
      <c r="A349" t="s">
        <v>2077</v>
      </c>
      <c r="B349" s="5">
        <v>1.3577999999999999</v>
      </c>
      <c r="C349" s="1">
        <v>45967</v>
      </c>
    </row>
    <row r="350" spans="1:3" x14ac:dyDescent="0.3">
      <c r="A350" t="s">
        <v>2077</v>
      </c>
      <c r="B350" s="5">
        <v>0.82</v>
      </c>
      <c r="C350" s="1">
        <v>45724</v>
      </c>
    </row>
    <row r="351" spans="1:3" x14ac:dyDescent="0.3">
      <c r="A351" t="s">
        <v>2077</v>
      </c>
      <c r="B351" s="5">
        <v>0.93659999999999999</v>
      </c>
      <c r="C351" s="1">
        <v>45896</v>
      </c>
    </row>
    <row r="352" spans="1:3" x14ac:dyDescent="0.3">
      <c r="A352" t="s">
        <v>2077</v>
      </c>
      <c r="B352" s="5">
        <v>0.77410000000000001</v>
      </c>
      <c r="C352" s="1">
        <v>45663</v>
      </c>
    </row>
    <row r="353" spans="1:3" x14ac:dyDescent="0.3">
      <c r="A353" t="s">
        <v>2077</v>
      </c>
      <c r="B353" s="5">
        <v>0.85640000000000005</v>
      </c>
      <c r="C353" s="1">
        <v>46068</v>
      </c>
    </row>
    <row r="354" spans="1:3" x14ac:dyDescent="0.3">
      <c r="A354" t="s">
        <v>2077</v>
      </c>
      <c r="B354" s="5">
        <v>1.1997</v>
      </c>
      <c r="C354" s="1">
        <v>46032</v>
      </c>
    </row>
    <row r="355" spans="1:3" x14ac:dyDescent="0.3">
      <c r="A355" t="s">
        <v>2077</v>
      </c>
      <c r="B355" s="5">
        <v>0.6109</v>
      </c>
      <c r="C355" s="1">
        <v>45757</v>
      </c>
    </row>
    <row r="356" spans="1:3" x14ac:dyDescent="0.3">
      <c r="A356" t="s">
        <v>2077</v>
      </c>
      <c r="B356" s="5">
        <v>1.4914000000000001</v>
      </c>
      <c r="C356" s="1">
        <v>45658</v>
      </c>
    </row>
    <row r="357" spans="1:3" x14ac:dyDescent="0.3">
      <c r="A357" t="s">
        <v>2077</v>
      </c>
      <c r="B357" s="5">
        <v>1.3654999999999999</v>
      </c>
      <c r="C357" s="1">
        <v>45953</v>
      </c>
    </row>
    <row r="358" spans="1:3" x14ac:dyDescent="0.3">
      <c r="A358" t="s">
        <v>2077</v>
      </c>
      <c r="B358" s="5">
        <v>1.1684000000000001</v>
      </c>
      <c r="C358" s="1">
        <v>45927</v>
      </c>
    </row>
    <row r="359" spans="1:3" x14ac:dyDescent="0.3">
      <c r="A359" t="s">
        <v>2077</v>
      </c>
      <c r="B359" s="5">
        <v>1.3255999999999999</v>
      </c>
      <c r="C359" s="1">
        <v>45773</v>
      </c>
    </row>
    <row r="360" spans="1:3" x14ac:dyDescent="0.3">
      <c r="A360" t="s">
        <v>2077</v>
      </c>
      <c r="B360" s="5">
        <v>1.0350999999999999</v>
      </c>
      <c r="C360" s="1">
        <v>45684</v>
      </c>
    </row>
    <row r="361" spans="1:3" x14ac:dyDescent="0.3">
      <c r="A361" t="s">
        <v>2077</v>
      </c>
      <c r="B361" s="5">
        <v>1.3214999999999999</v>
      </c>
      <c r="C361" s="1">
        <v>45712</v>
      </c>
    </row>
    <row r="362" spans="1:3" x14ac:dyDescent="0.3">
      <c r="A362" t="s">
        <v>2077</v>
      </c>
      <c r="B362" s="5">
        <v>1.4147000000000001</v>
      </c>
      <c r="C362" s="1">
        <v>45872</v>
      </c>
    </row>
    <row r="363" spans="1:3" x14ac:dyDescent="0.3">
      <c r="A363" t="s">
        <v>2077</v>
      </c>
      <c r="B363" s="5">
        <v>0.86919999999999997</v>
      </c>
      <c r="C363" s="1">
        <v>45741</v>
      </c>
    </row>
    <row r="364" spans="1:3" x14ac:dyDescent="0.3">
      <c r="A364" t="s">
        <v>2077</v>
      </c>
      <c r="B364" s="5">
        <v>0.81889999999999996</v>
      </c>
      <c r="C364" s="1">
        <v>45830</v>
      </c>
    </row>
    <row r="365" spans="1:3" x14ac:dyDescent="0.3">
      <c r="A365" t="s">
        <v>2077</v>
      </c>
      <c r="B365" s="5">
        <v>1.1341000000000001</v>
      </c>
      <c r="C365" s="1">
        <v>45709</v>
      </c>
    </row>
    <row r="366" spans="1:3" x14ac:dyDescent="0.3">
      <c r="A366" t="s">
        <v>2077</v>
      </c>
      <c r="B366" s="5">
        <v>1.4853000000000001</v>
      </c>
      <c r="C366" s="1">
        <v>46005</v>
      </c>
    </row>
    <row r="367" spans="1:3" x14ac:dyDescent="0.3">
      <c r="A367" t="s">
        <v>2077</v>
      </c>
      <c r="B367" s="5">
        <v>1.1538999999999999</v>
      </c>
      <c r="C367" s="1">
        <v>46083</v>
      </c>
    </row>
    <row r="368" spans="1:3" x14ac:dyDescent="0.3">
      <c r="A368" t="s">
        <v>2077</v>
      </c>
      <c r="B368" s="5">
        <v>1.1538999999999999</v>
      </c>
      <c r="C368" s="1">
        <v>45968</v>
      </c>
    </row>
    <row r="369" spans="1:3" x14ac:dyDescent="0.3">
      <c r="A369" t="s">
        <v>2077</v>
      </c>
      <c r="B369" s="5">
        <v>1.2201</v>
      </c>
      <c r="C369" s="1">
        <v>45724</v>
      </c>
    </row>
    <row r="370" spans="1:3" x14ac:dyDescent="0.3">
      <c r="A370" t="s">
        <v>2077</v>
      </c>
      <c r="B370" s="5">
        <v>1.1996</v>
      </c>
      <c r="C370" s="1">
        <v>45781</v>
      </c>
    </row>
    <row r="371" spans="1:3" x14ac:dyDescent="0.3">
      <c r="A371" t="s">
        <v>2077</v>
      </c>
      <c r="B371" s="5">
        <v>1.4437</v>
      </c>
      <c r="C371" s="1">
        <v>46116</v>
      </c>
    </row>
    <row r="372" spans="1:3" x14ac:dyDescent="0.3">
      <c r="A372" t="s">
        <v>2077</v>
      </c>
      <c r="B372" s="5">
        <v>1.4622999999999999</v>
      </c>
      <c r="C372" s="1">
        <v>45748</v>
      </c>
    </row>
    <row r="373" spans="1:3" x14ac:dyDescent="0.3">
      <c r="A373" t="s">
        <v>2077</v>
      </c>
      <c r="B373" s="5">
        <v>1.4622999999999999</v>
      </c>
      <c r="C373" s="1">
        <v>46106</v>
      </c>
    </row>
    <row r="374" spans="1:3" x14ac:dyDescent="0.3">
      <c r="A374" t="s">
        <v>2077</v>
      </c>
      <c r="B374" s="5">
        <v>1.3202</v>
      </c>
      <c r="C374" s="1">
        <v>45830</v>
      </c>
    </row>
    <row r="375" spans="1:3" x14ac:dyDescent="0.3">
      <c r="A375" t="s">
        <v>2077</v>
      </c>
      <c r="B375" s="5">
        <v>1.2122999999999999</v>
      </c>
      <c r="C375" s="1">
        <v>45929</v>
      </c>
    </row>
    <row r="376" spans="1:3" x14ac:dyDescent="0.3">
      <c r="A376" t="s">
        <v>2077</v>
      </c>
      <c r="B376" s="5">
        <v>0.99139999999999995</v>
      </c>
      <c r="C376" s="1">
        <v>45680</v>
      </c>
    </row>
    <row r="377" spans="1:3" x14ac:dyDescent="0.3">
      <c r="A377" t="s">
        <v>2077</v>
      </c>
      <c r="B377" s="5">
        <v>0.61609999999999998</v>
      </c>
      <c r="C377" s="1">
        <v>45900</v>
      </c>
    </row>
    <row r="378" spans="1:3" x14ac:dyDescent="0.3">
      <c r="A378" t="s">
        <v>2077</v>
      </c>
      <c r="B378" s="5">
        <v>1.0777000000000001</v>
      </c>
      <c r="C378" s="1">
        <v>45666</v>
      </c>
    </row>
    <row r="379" spans="1:3" x14ac:dyDescent="0.3">
      <c r="A379" t="s">
        <v>2077</v>
      </c>
      <c r="B379" s="5">
        <v>1.292</v>
      </c>
      <c r="C379" s="1">
        <v>45912</v>
      </c>
    </row>
    <row r="380" spans="1:3" x14ac:dyDescent="0.3">
      <c r="A380" t="s">
        <v>2077</v>
      </c>
      <c r="B380" s="5">
        <v>0.6895</v>
      </c>
      <c r="C380" s="1">
        <v>45762</v>
      </c>
    </row>
    <row r="381" spans="1:3" x14ac:dyDescent="0.3">
      <c r="A381" t="s">
        <v>2077</v>
      </c>
      <c r="B381" s="5">
        <v>0.68779999999999997</v>
      </c>
      <c r="C381" s="1">
        <v>45816</v>
      </c>
    </row>
    <row r="382" spans="1:3" x14ac:dyDescent="0.3">
      <c r="A382" t="s">
        <v>2077</v>
      </c>
      <c r="B382" s="5">
        <v>1.3069</v>
      </c>
      <c r="C382" s="1">
        <v>46061</v>
      </c>
    </row>
    <row r="383" spans="1:3" x14ac:dyDescent="0.3">
      <c r="A383" t="s">
        <v>2077</v>
      </c>
      <c r="B383" s="5">
        <v>0.75880000000000003</v>
      </c>
      <c r="C383" s="1">
        <v>45937</v>
      </c>
    </row>
    <row r="384" spans="1:3" x14ac:dyDescent="0.3">
      <c r="A384" t="s">
        <v>2077</v>
      </c>
      <c r="B384" s="5">
        <v>0.70779999999999998</v>
      </c>
      <c r="C384" s="1">
        <v>46060</v>
      </c>
    </row>
    <row r="385" spans="1:3" x14ac:dyDescent="0.3">
      <c r="A385" t="s">
        <v>2077</v>
      </c>
      <c r="B385" s="5">
        <v>1.3341000000000001</v>
      </c>
      <c r="C385" s="1">
        <v>45801</v>
      </c>
    </row>
    <row r="386" spans="1:3" x14ac:dyDescent="0.3">
      <c r="A386" t="s">
        <v>2077</v>
      </c>
      <c r="B386" s="5">
        <v>1.4832000000000001</v>
      </c>
      <c r="C386" s="1">
        <v>45669</v>
      </c>
    </row>
    <row r="387" spans="1:3" x14ac:dyDescent="0.3">
      <c r="A387" t="s">
        <v>2077</v>
      </c>
      <c r="B387" s="5">
        <v>0.89500000000000002</v>
      </c>
      <c r="C387" s="1">
        <v>46103</v>
      </c>
    </row>
    <row r="388" spans="1:3" x14ac:dyDescent="0.3">
      <c r="A388" t="s">
        <v>2077</v>
      </c>
      <c r="B388" s="5">
        <v>1.3996</v>
      </c>
      <c r="C388" s="1">
        <v>45953</v>
      </c>
    </row>
    <row r="389" spans="1:3" x14ac:dyDescent="0.3">
      <c r="A389" t="s">
        <v>2077</v>
      </c>
      <c r="B389" s="5">
        <v>1.3304</v>
      </c>
      <c r="C389" s="1">
        <v>46043</v>
      </c>
    </row>
    <row r="390" spans="1:3" x14ac:dyDescent="0.3">
      <c r="A390" t="s">
        <v>2077</v>
      </c>
      <c r="B390" s="5">
        <v>1.3304</v>
      </c>
      <c r="C390" s="1">
        <v>45705</v>
      </c>
    </row>
    <row r="391" spans="1:3" x14ac:dyDescent="0.3">
      <c r="A391" t="s">
        <v>2077</v>
      </c>
      <c r="B391" s="5">
        <v>1.2669999999999999</v>
      </c>
      <c r="C391" s="1">
        <v>45693</v>
      </c>
    </row>
    <row r="392" spans="1:3" x14ac:dyDescent="0.3">
      <c r="A392" t="s">
        <v>2077</v>
      </c>
      <c r="B392" s="5">
        <v>0.96540000000000004</v>
      </c>
      <c r="C392" s="1">
        <v>45793</v>
      </c>
    </row>
    <row r="393" spans="1:3" x14ac:dyDescent="0.3">
      <c r="A393" t="s">
        <v>2077</v>
      </c>
      <c r="B393" s="5">
        <v>1.119</v>
      </c>
      <c r="C393" s="1">
        <v>45910</v>
      </c>
    </row>
    <row r="394" spans="1:3" x14ac:dyDescent="0.3">
      <c r="A394" t="s">
        <v>2077</v>
      </c>
      <c r="B394" s="5">
        <v>0.84240000000000004</v>
      </c>
      <c r="C394" s="1">
        <v>46019</v>
      </c>
    </row>
    <row r="395" spans="1:3" x14ac:dyDescent="0.3">
      <c r="A395" t="s">
        <v>2077</v>
      </c>
      <c r="B395" s="5">
        <v>0.84240000000000004</v>
      </c>
      <c r="C395" s="1">
        <v>45658</v>
      </c>
    </row>
    <row r="396" spans="1:3" x14ac:dyDescent="0.3">
      <c r="A396" t="s">
        <v>2077</v>
      </c>
      <c r="B396" s="5">
        <v>0.73229999999999995</v>
      </c>
      <c r="C396" s="1">
        <v>45995</v>
      </c>
    </row>
    <row r="397" spans="1:3" x14ac:dyDescent="0.3">
      <c r="A397" t="s">
        <v>2077</v>
      </c>
      <c r="B397" s="5">
        <v>0.99909999999999999</v>
      </c>
      <c r="C397" s="1">
        <v>46097</v>
      </c>
    </row>
    <row r="398" spans="1:3" x14ac:dyDescent="0.3">
      <c r="A398" t="s">
        <v>2077</v>
      </c>
      <c r="B398" s="5">
        <v>1.04</v>
      </c>
      <c r="C398" s="1">
        <v>45739</v>
      </c>
    </row>
    <row r="399" spans="1:3" x14ac:dyDescent="0.3">
      <c r="A399" t="s">
        <v>2077</v>
      </c>
      <c r="B399" s="5">
        <v>1.0698000000000001</v>
      </c>
      <c r="C399" s="1">
        <v>45797</v>
      </c>
    </row>
    <row r="400" spans="1:3" x14ac:dyDescent="0.3">
      <c r="A400" t="s">
        <v>2077</v>
      </c>
      <c r="B400" s="5">
        <v>1.2718</v>
      </c>
      <c r="C400" s="1">
        <v>45690</v>
      </c>
    </row>
    <row r="401" spans="1:3" x14ac:dyDescent="0.3">
      <c r="A401" t="s">
        <v>2077</v>
      </c>
      <c r="B401" s="5">
        <v>1.1648000000000001</v>
      </c>
      <c r="C401" s="1">
        <v>45948</v>
      </c>
    </row>
    <row r="402" spans="1:3" x14ac:dyDescent="0.3">
      <c r="A402" t="s">
        <v>2077</v>
      </c>
      <c r="B402" s="5">
        <v>0.92120000000000002</v>
      </c>
      <c r="C402" s="1">
        <v>45930</v>
      </c>
    </row>
    <row r="403" spans="1:3" x14ac:dyDescent="0.3">
      <c r="A403" t="s">
        <v>2077</v>
      </c>
      <c r="B403" s="5">
        <v>1.4322999999999999</v>
      </c>
      <c r="C403" s="1">
        <v>46001</v>
      </c>
    </row>
    <row r="404" spans="1:3" x14ac:dyDescent="0.3">
      <c r="A404" t="s">
        <v>2077</v>
      </c>
      <c r="B404" s="5">
        <v>0.77629999999999999</v>
      </c>
      <c r="C404" s="1">
        <v>45773</v>
      </c>
    </row>
    <row r="405" spans="1:3" x14ac:dyDescent="0.3">
      <c r="A405" t="s">
        <v>2077</v>
      </c>
      <c r="B405" s="5">
        <v>1.3976999999999999</v>
      </c>
      <c r="C405" s="1">
        <v>46082</v>
      </c>
    </row>
    <row r="406" spans="1:3" x14ac:dyDescent="0.3">
      <c r="A406" t="s">
        <v>2077</v>
      </c>
      <c r="B406" s="5">
        <v>1.0940000000000001</v>
      </c>
      <c r="C406" s="1">
        <v>45680</v>
      </c>
    </row>
    <row r="407" spans="1:3" x14ac:dyDescent="0.3">
      <c r="A407" t="s">
        <v>2077</v>
      </c>
      <c r="B407" s="5">
        <v>1.4935</v>
      </c>
      <c r="C407" s="1">
        <v>45673</v>
      </c>
    </row>
    <row r="408" spans="1:3" x14ac:dyDescent="0.3">
      <c r="A408" t="s">
        <v>2077</v>
      </c>
      <c r="B408" s="5">
        <v>0.65149999999999997</v>
      </c>
      <c r="C408" s="1">
        <v>46113</v>
      </c>
    </row>
    <row r="409" spans="1:3" x14ac:dyDescent="0.3">
      <c r="A409" t="s">
        <v>2077</v>
      </c>
      <c r="B409" s="5">
        <v>0.88160000000000005</v>
      </c>
      <c r="C409" s="1">
        <v>46064</v>
      </c>
    </row>
    <row r="410" spans="1:3" x14ac:dyDescent="0.3">
      <c r="A410" t="s">
        <v>2077</v>
      </c>
      <c r="B410" s="5">
        <v>1.2773000000000001</v>
      </c>
      <c r="C410" s="1">
        <v>45739</v>
      </c>
    </row>
    <row r="411" spans="1:3" x14ac:dyDescent="0.3">
      <c r="A411" t="s">
        <v>2077</v>
      </c>
      <c r="B411" s="5">
        <v>0.67979999999999996</v>
      </c>
      <c r="C411" s="1">
        <v>45929</v>
      </c>
    </row>
    <row r="412" spans="1:3" x14ac:dyDescent="0.3">
      <c r="A412" t="s">
        <v>2077</v>
      </c>
      <c r="B412" s="5">
        <v>0.96689999999999998</v>
      </c>
      <c r="C412" s="1">
        <v>45962</v>
      </c>
    </row>
    <row r="413" spans="1:3" x14ac:dyDescent="0.3">
      <c r="A413" t="s">
        <v>2077</v>
      </c>
      <c r="B413" s="5">
        <v>1.0158</v>
      </c>
      <c r="C413" s="1">
        <v>45738</v>
      </c>
    </row>
    <row r="414" spans="1:3" x14ac:dyDescent="0.3">
      <c r="A414" t="s">
        <v>2077</v>
      </c>
      <c r="B414" s="5">
        <v>1.2819</v>
      </c>
      <c r="C414" s="1">
        <v>45753</v>
      </c>
    </row>
    <row r="415" spans="1:3" x14ac:dyDescent="0.3">
      <c r="A415" t="s">
        <v>2077</v>
      </c>
      <c r="B415" s="5">
        <v>1.0617000000000001</v>
      </c>
      <c r="C415" s="1">
        <v>46053</v>
      </c>
    </row>
    <row r="416" spans="1:3" x14ac:dyDescent="0.3">
      <c r="A416" t="s">
        <v>2077</v>
      </c>
      <c r="B416" s="5">
        <v>1.2528999999999999</v>
      </c>
      <c r="C416" s="1">
        <v>45896</v>
      </c>
    </row>
    <row r="417" spans="1:3" x14ac:dyDescent="0.3">
      <c r="A417" t="s">
        <v>2077</v>
      </c>
      <c r="B417" s="5">
        <v>1.1284000000000001</v>
      </c>
      <c r="C417" s="1">
        <v>45860</v>
      </c>
    </row>
    <row r="418" spans="1:3" x14ac:dyDescent="0.3">
      <c r="A418" t="s">
        <v>2077</v>
      </c>
      <c r="B418" s="5">
        <v>1.0948</v>
      </c>
      <c r="C418" s="1">
        <v>45793</v>
      </c>
    </row>
    <row r="419" spans="1:3" x14ac:dyDescent="0.3">
      <c r="A419" t="s">
        <v>2077</v>
      </c>
      <c r="B419" s="5">
        <v>0.69799999999999995</v>
      </c>
      <c r="C419" s="1">
        <v>45773</v>
      </c>
    </row>
    <row r="420" spans="1:3" x14ac:dyDescent="0.3">
      <c r="A420" t="s">
        <v>2077</v>
      </c>
      <c r="B420" s="5">
        <v>1.1674</v>
      </c>
      <c r="C420" s="1">
        <v>45779</v>
      </c>
    </row>
    <row r="421" spans="1:3" x14ac:dyDescent="0.3">
      <c r="A421" t="s">
        <v>2077</v>
      </c>
      <c r="B421" s="5">
        <v>0.95150000000000001</v>
      </c>
      <c r="C421" s="1">
        <v>46076</v>
      </c>
    </row>
    <row r="422" spans="1:3" x14ac:dyDescent="0.3">
      <c r="A422" t="s">
        <v>2077</v>
      </c>
      <c r="B422" s="5">
        <v>1.4077</v>
      </c>
      <c r="C422" s="1">
        <v>45684</v>
      </c>
    </row>
    <row r="423" spans="1:3" x14ac:dyDescent="0.3">
      <c r="A423" t="s">
        <v>2077</v>
      </c>
      <c r="B423" s="5">
        <v>0.86140000000000005</v>
      </c>
      <c r="C423" s="1">
        <v>45660</v>
      </c>
    </row>
    <row r="424" spans="1:3" x14ac:dyDescent="0.3">
      <c r="A424" t="s">
        <v>2077</v>
      </c>
      <c r="B424" s="5">
        <v>1.4067000000000001</v>
      </c>
      <c r="C424" s="1">
        <v>46064</v>
      </c>
    </row>
    <row r="425" spans="1:3" x14ac:dyDescent="0.3">
      <c r="A425" t="s">
        <v>2077</v>
      </c>
      <c r="B425" s="5">
        <v>1.1167</v>
      </c>
      <c r="C425" s="1">
        <v>46023</v>
      </c>
    </row>
    <row r="426" spans="1:3" x14ac:dyDescent="0.3">
      <c r="A426" t="s">
        <v>2077</v>
      </c>
      <c r="B426" s="5">
        <v>1.1246</v>
      </c>
      <c r="C426" s="1">
        <v>45864</v>
      </c>
    </row>
    <row r="427" spans="1:3" x14ac:dyDescent="0.3">
      <c r="A427" t="s">
        <v>2077</v>
      </c>
      <c r="B427" s="5">
        <v>1.1214</v>
      </c>
      <c r="C427" s="1">
        <v>45733</v>
      </c>
    </row>
    <row r="428" spans="1:3" x14ac:dyDescent="0.3">
      <c r="A428" t="s">
        <v>2077</v>
      </c>
      <c r="B428" s="5">
        <v>1.1852</v>
      </c>
      <c r="C428" s="1">
        <v>45994</v>
      </c>
    </row>
    <row r="429" spans="1:3" x14ac:dyDescent="0.3">
      <c r="A429" t="s">
        <v>2077</v>
      </c>
      <c r="B429" s="5">
        <v>1.464</v>
      </c>
      <c r="C429" s="1">
        <v>45730</v>
      </c>
    </row>
    <row r="430" spans="1:3" x14ac:dyDescent="0.3">
      <c r="A430" t="s">
        <v>2077</v>
      </c>
      <c r="B430" s="5">
        <v>1.0901000000000001</v>
      </c>
      <c r="C430" s="1">
        <v>45880</v>
      </c>
    </row>
    <row r="431" spans="1:3" x14ac:dyDescent="0.3">
      <c r="A431" t="s">
        <v>2077</v>
      </c>
      <c r="B431" s="5">
        <v>0.96619999999999995</v>
      </c>
      <c r="C431" s="1">
        <v>46130</v>
      </c>
    </row>
    <row r="432" spans="1:3" x14ac:dyDescent="0.3">
      <c r="A432" t="s">
        <v>2077</v>
      </c>
      <c r="B432" s="5">
        <v>1.1634</v>
      </c>
      <c r="C432" s="1">
        <v>46095</v>
      </c>
    </row>
    <row r="433" spans="1:3" x14ac:dyDescent="0.3">
      <c r="A433" t="s">
        <v>2077</v>
      </c>
      <c r="B433" s="5">
        <v>1.3411999999999999</v>
      </c>
      <c r="C433" s="1">
        <v>45682</v>
      </c>
    </row>
    <row r="434" spans="1:3" x14ac:dyDescent="0.3">
      <c r="A434" t="s">
        <v>2077</v>
      </c>
      <c r="B434" s="5">
        <v>0.66039999999999999</v>
      </c>
      <c r="C434" s="1">
        <v>45995</v>
      </c>
    </row>
    <row r="435" spans="1:3" x14ac:dyDescent="0.3">
      <c r="A435" t="s">
        <v>2077</v>
      </c>
      <c r="B435" s="5">
        <v>1.2434000000000001</v>
      </c>
      <c r="C435" s="1">
        <v>45761</v>
      </c>
    </row>
    <row r="436" spans="1:3" x14ac:dyDescent="0.3">
      <c r="A436" t="s">
        <v>2077</v>
      </c>
      <c r="B436" s="5">
        <v>1.2753000000000001</v>
      </c>
      <c r="C436" s="1">
        <v>45937</v>
      </c>
    </row>
    <row r="437" spans="1:3" x14ac:dyDescent="0.3">
      <c r="A437" t="s">
        <v>2077</v>
      </c>
      <c r="B437" s="5">
        <v>0.93840000000000001</v>
      </c>
      <c r="C437" s="1">
        <v>45769</v>
      </c>
    </row>
    <row r="438" spans="1:3" x14ac:dyDescent="0.3">
      <c r="A438" t="s">
        <v>2077</v>
      </c>
      <c r="B438" s="5">
        <v>1.2534000000000001</v>
      </c>
      <c r="C438" s="1">
        <v>45808</v>
      </c>
    </row>
    <row r="439" spans="1:3" x14ac:dyDescent="0.3">
      <c r="A439" t="s">
        <v>2077</v>
      </c>
      <c r="B439" s="5">
        <v>1.4954000000000001</v>
      </c>
      <c r="C439" s="1">
        <v>45889</v>
      </c>
    </row>
    <row r="440" spans="1:3" x14ac:dyDescent="0.3">
      <c r="A440" t="s">
        <v>2077</v>
      </c>
      <c r="B440" s="5">
        <v>1.4954000000000001</v>
      </c>
      <c r="C440" s="1">
        <v>45898</v>
      </c>
    </row>
    <row r="441" spans="1:3" x14ac:dyDescent="0.3">
      <c r="A441" t="s">
        <v>2077</v>
      </c>
      <c r="B441" s="5">
        <v>1.3904000000000001</v>
      </c>
      <c r="C441" s="1">
        <v>45745</v>
      </c>
    </row>
    <row r="442" spans="1:3" x14ac:dyDescent="0.3">
      <c r="A442" t="s">
        <v>2077</v>
      </c>
      <c r="B442" s="5">
        <v>1.3904000000000001</v>
      </c>
      <c r="C442" s="1">
        <v>46059</v>
      </c>
    </row>
    <row r="443" spans="1:3" x14ac:dyDescent="0.3">
      <c r="A443" t="s">
        <v>2077</v>
      </c>
      <c r="B443" s="5">
        <v>1.4103000000000001</v>
      </c>
      <c r="C443" s="1">
        <v>45757</v>
      </c>
    </row>
    <row r="444" spans="1:3" x14ac:dyDescent="0.3">
      <c r="A444" t="s">
        <v>2077</v>
      </c>
      <c r="B444" s="5">
        <v>0.89510000000000001</v>
      </c>
      <c r="C444" s="1">
        <v>45702</v>
      </c>
    </row>
    <row r="445" spans="1:3" x14ac:dyDescent="0.3">
      <c r="A445" t="s">
        <v>2077</v>
      </c>
      <c r="B445" s="5">
        <v>0.61329999999999996</v>
      </c>
      <c r="C445" s="1">
        <v>45934</v>
      </c>
    </row>
    <row r="446" spans="1:3" x14ac:dyDescent="0.3">
      <c r="A446" t="s">
        <v>2077</v>
      </c>
      <c r="B446" s="5">
        <v>1.3049999999999999</v>
      </c>
      <c r="C446" s="1">
        <v>45739</v>
      </c>
    </row>
    <row r="447" spans="1:3" x14ac:dyDescent="0.3">
      <c r="A447" t="s">
        <v>2077</v>
      </c>
      <c r="B447" s="5">
        <v>1.2134</v>
      </c>
      <c r="C447" s="1">
        <v>45862</v>
      </c>
    </row>
    <row r="448" spans="1:3" x14ac:dyDescent="0.3">
      <c r="A448" t="s">
        <v>2077</v>
      </c>
      <c r="B448" s="5">
        <v>0.93179999999999996</v>
      </c>
      <c r="C448" s="1">
        <v>45853</v>
      </c>
    </row>
    <row r="449" spans="1:3" x14ac:dyDescent="0.3">
      <c r="A449" t="s">
        <v>2077</v>
      </c>
      <c r="B449" s="5">
        <v>1.2171000000000001</v>
      </c>
      <c r="C449" s="1">
        <v>45673</v>
      </c>
    </row>
    <row r="450" spans="1:3" x14ac:dyDescent="0.3">
      <c r="A450" t="s">
        <v>2077</v>
      </c>
      <c r="B450" s="5">
        <v>0.84150000000000003</v>
      </c>
      <c r="C450" s="1">
        <v>46136</v>
      </c>
    </row>
    <row r="451" spans="1:3" x14ac:dyDescent="0.3">
      <c r="A451" t="s">
        <v>2077</v>
      </c>
      <c r="B451" s="5">
        <v>1.3438000000000001</v>
      </c>
      <c r="C451" s="1">
        <v>45812</v>
      </c>
    </row>
    <row r="452" spans="1:3" x14ac:dyDescent="0.3">
      <c r="A452" t="s">
        <v>2077</v>
      </c>
      <c r="B452" s="5">
        <v>0.76790000000000003</v>
      </c>
      <c r="C452" s="1">
        <v>46027</v>
      </c>
    </row>
    <row r="453" spans="1:3" x14ac:dyDescent="0.3">
      <c r="A453" t="s">
        <v>2077</v>
      </c>
      <c r="B453" s="5">
        <v>1.0768</v>
      </c>
      <c r="C453" s="1">
        <v>45710</v>
      </c>
    </row>
    <row r="454" spans="1:3" x14ac:dyDescent="0.3">
      <c r="A454" t="s">
        <v>2077</v>
      </c>
      <c r="B454" s="5">
        <v>1.2804</v>
      </c>
      <c r="C454" s="1">
        <v>46080</v>
      </c>
    </row>
    <row r="455" spans="1:3" x14ac:dyDescent="0.3">
      <c r="A455" t="s">
        <v>2077</v>
      </c>
      <c r="B455" s="5">
        <v>1.1237999999999999</v>
      </c>
      <c r="C455" s="1">
        <v>46064</v>
      </c>
    </row>
    <row r="456" spans="1:3" x14ac:dyDescent="0.3">
      <c r="A456" t="s">
        <v>2077</v>
      </c>
      <c r="B456" s="5">
        <v>0.78210000000000002</v>
      </c>
      <c r="C456" s="1">
        <v>46266</v>
      </c>
    </row>
    <row r="457" spans="1:3" x14ac:dyDescent="0.3">
      <c r="A457" t="s">
        <v>2077</v>
      </c>
      <c r="B457" s="5">
        <v>1.1574</v>
      </c>
      <c r="C457" s="1">
        <v>46076</v>
      </c>
    </row>
    <row r="458" spans="1:3" x14ac:dyDescent="0.3">
      <c r="A458" t="s">
        <v>2077</v>
      </c>
      <c r="B458" s="5">
        <v>1.4575</v>
      </c>
      <c r="C458" s="1">
        <v>46014</v>
      </c>
    </row>
    <row r="459" spans="1:3" x14ac:dyDescent="0.3">
      <c r="A459" t="s">
        <v>2077</v>
      </c>
      <c r="B459" s="5">
        <v>1.4553</v>
      </c>
      <c r="C459" s="1">
        <v>45676</v>
      </c>
    </row>
    <row r="460" spans="1:3" x14ac:dyDescent="0.3">
      <c r="A460" t="s">
        <v>2077</v>
      </c>
      <c r="B460" s="5">
        <v>0.96199999999999997</v>
      </c>
      <c r="C460" s="1">
        <v>46136</v>
      </c>
    </row>
    <row r="461" spans="1:3" x14ac:dyDescent="0.3">
      <c r="A461" t="s">
        <v>2077</v>
      </c>
      <c r="B461" s="5">
        <v>0.86880000000000002</v>
      </c>
      <c r="C461" s="1">
        <v>45728</v>
      </c>
    </row>
    <row r="462" spans="1:3" x14ac:dyDescent="0.3">
      <c r="A462" t="s">
        <v>2077</v>
      </c>
      <c r="B462" s="5">
        <v>1.0591999999999999</v>
      </c>
      <c r="C462" s="1">
        <v>45935</v>
      </c>
    </row>
    <row r="463" spans="1:3" x14ac:dyDescent="0.3">
      <c r="A463" t="s">
        <v>2077</v>
      </c>
      <c r="B463" s="5">
        <v>0.76</v>
      </c>
      <c r="C463" s="1">
        <v>45813</v>
      </c>
    </row>
    <row r="464" spans="1:3" x14ac:dyDescent="0.3">
      <c r="A464" t="s">
        <v>2077</v>
      </c>
      <c r="B464" s="5">
        <v>1.3815999999999999</v>
      </c>
      <c r="C464" s="1">
        <v>45764</v>
      </c>
    </row>
    <row r="465" spans="1:3" x14ac:dyDescent="0.3">
      <c r="A465" t="s">
        <v>2077</v>
      </c>
      <c r="B465" s="5">
        <v>0.90590000000000004</v>
      </c>
      <c r="C465" s="1">
        <v>45925</v>
      </c>
    </row>
    <row r="466" spans="1:3" x14ac:dyDescent="0.3">
      <c r="A466" t="s">
        <v>2077</v>
      </c>
      <c r="B466" s="5">
        <v>1.1000000000000001</v>
      </c>
      <c r="C466" s="1">
        <v>45855</v>
      </c>
    </row>
    <row r="467" spans="1:3" x14ac:dyDescent="0.3">
      <c r="A467" t="s">
        <v>2077</v>
      </c>
      <c r="B467" s="5">
        <v>1.1617</v>
      </c>
      <c r="C467" s="1">
        <v>45851</v>
      </c>
    </row>
    <row r="468" spans="1:3" x14ac:dyDescent="0.3">
      <c r="A468" t="s">
        <v>2077</v>
      </c>
      <c r="B468" s="5">
        <v>1.0178</v>
      </c>
      <c r="C468" s="1">
        <v>45737</v>
      </c>
    </row>
    <row r="469" spans="1:3" x14ac:dyDescent="0.3">
      <c r="A469" t="s">
        <v>2077</v>
      </c>
      <c r="B469" s="5">
        <v>0.84009999999999996</v>
      </c>
      <c r="C469" s="1">
        <v>45908</v>
      </c>
    </row>
    <row r="470" spans="1:3" x14ac:dyDescent="0.3">
      <c r="A470" t="s">
        <v>2077</v>
      </c>
      <c r="B470" s="5">
        <v>0.91439999999999999</v>
      </c>
      <c r="C470" s="1">
        <v>46131</v>
      </c>
    </row>
    <row r="471" spans="1:3" x14ac:dyDescent="0.3">
      <c r="A471" t="s">
        <v>2077</v>
      </c>
      <c r="B471" s="5">
        <v>0.70889999999999997</v>
      </c>
      <c r="C471" s="1">
        <v>46135</v>
      </c>
    </row>
    <row r="472" spans="1:3" x14ac:dyDescent="0.3">
      <c r="A472" t="s">
        <v>2077</v>
      </c>
      <c r="B472" s="5">
        <v>1.2494000000000001</v>
      </c>
      <c r="C472" s="1">
        <v>46072</v>
      </c>
    </row>
    <row r="473" spans="1:3" x14ac:dyDescent="0.3">
      <c r="A473" t="s">
        <v>2077</v>
      </c>
      <c r="B473" s="5">
        <v>0.72770000000000001</v>
      </c>
      <c r="C473" s="1">
        <v>45844</v>
      </c>
    </row>
    <row r="474" spans="1:3" x14ac:dyDescent="0.3">
      <c r="A474" t="s">
        <v>2077</v>
      </c>
      <c r="B474" s="5">
        <v>1.1606000000000001</v>
      </c>
      <c r="C474" s="1">
        <v>45884</v>
      </c>
    </row>
    <row r="475" spans="1:3" x14ac:dyDescent="0.3">
      <c r="A475" t="s">
        <v>2077</v>
      </c>
      <c r="B475" s="5">
        <v>1.1606000000000001</v>
      </c>
      <c r="C475" s="1">
        <v>46237</v>
      </c>
    </row>
    <row r="476" spans="1:3" x14ac:dyDescent="0.3">
      <c r="A476" t="s">
        <v>2077</v>
      </c>
      <c r="B476" s="5">
        <v>0.67169999999999996</v>
      </c>
      <c r="C476" s="1">
        <v>46074</v>
      </c>
    </row>
    <row r="477" spans="1:3" x14ac:dyDescent="0.3">
      <c r="A477" t="s">
        <v>2077</v>
      </c>
      <c r="B477" s="5">
        <v>1.4730000000000001</v>
      </c>
      <c r="C477" s="1">
        <v>45909</v>
      </c>
    </row>
    <row r="478" spans="1:3" x14ac:dyDescent="0.3">
      <c r="A478" t="s">
        <v>2077</v>
      </c>
      <c r="B478" s="5">
        <v>1.3209</v>
      </c>
      <c r="C478" s="1">
        <v>45963</v>
      </c>
    </row>
    <row r="479" spans="1:3" x14ac:dyDescent="0.3">
      <c r="A479" t="s">
        <v>2077</v>
      </c>
      <c r="B479" s="5">
        <v>0.77910000000000001</v>
      </c>
      <c r="C479" s="1">
        <v>45968</v>
      </c>
    </row>
    <row r="480" spans="1:3" x14ac:dyDescent="0.3">
      <c r="A480" t="s">
        <v>2077</v>
      </c>
      <c r="B480" s="5">
        <v>0.82440000000000002</v>
      </c>
      <c r="C480" s="1">
        <v>45997</v>
      </c>
    </row>
    <row r="481" spans="1:3" x14ac:dyDescent="0.3">
      <c r="A481" t="s">
        <v>2077</v>
      </c>
      <c r="B481" s="5">
        <v>0.83</v>
      </c>
      <c r="C481" s="1">
        <v>46133</v>
      </c>
    </row>
    <row r="482" spans="1:3" x14ac:dyDescent="0.3">
      <c r="A482" t="s">
        <v>2077</v>
      </c>
      <c r="B482" s="5">
        <v>1.175</v>
      </c>
      <c r="C482" s="1">
        <v>45708</v>
      </c>
    </row>
    <row r="483" spans="1:3" x14ac:dyDescent="0.3">
      <c r="A483" t="s">
        <v>2077</v>
      </c>
      <c r="B483" s="5">
        <v>0.82340000000000002</v>
      </c>
      <c r="C483" s="1">
        <v>46048</v>
      </c>
    </row>
    <row r="484" spans="1:3" x14ac:dyDescent="0.3">
      <c r="A484" t="s">
        <v>2077</v>
      </c>
      <c r="B484" s="5">
        <v>0.68559999999999999</v>
      </c>
      <c r="C484" s="1">
        <v>45778</v>
      </c>
    </row>
    <row r="485" spans="1:3" x14ac:dyDescent="0.3">
      <c r="A485" t="s">
        <v>2077</v>
      </c>
      <c r="B485" s="5">
        <v>0.87370000000000003</v>
      </c>
      <c r="C485" s="1">
        <v>45740</v>
      </c>
    </row>
    <row r="486" spans="1:3" x14ac:dyDescent="0.3">
      <c r="A486" t="s">
        <v>2077</v>
      </c>
      <c r="B486" s="5">
        <v>1.4393</v>
      </c>
      <c r="C486" s="1">
        <v>45900</v>
      </c>
    </row>
    <row r="487" spans="1:3" x14ac:dyDescent="0.3">
      <c r="A487" t="s">
        <v>2077</v>
      </c>
      <c r="B487" s="5">
        <v>0.80640000000000001</v>
      </c>
      <c r="C487" s="1">
        <v>45790</v>
      </c>
    </row>
    <row r="488" spans="1:3" x14ac:dyDescent="0.3">
      <c r="A488" t="s">
        <v>2077</v>
      </c>
      <c r="B488" s="5">
        <v>0.69199999999999995</v>
      </c>
      <c r="C488" s="1">
        <v>45739</v>
      </c>
    </row>
    <row r="489" spans="1:3" x14ac:dyDescent="0.3">
      <c r="A489" t="s">
        <v>2077</v>
      </c>
      <c r="B489" s="5">
        <v>1.1951000000000001</v>
      </c>
      <c r="C489" s="1">
        <v>46078</v>
      </c>
    </row>
    <row r="490" spans="1:3" x14ac:dyDescent="0.3">
      <c r="A490" t="s">
        <v>2077</v>
      </c>
      <c r="B490" s="5">
        <v>1.1007</v>
      </c>
      <c r="C490" s="1">
        <v>45863</v>
      </c>
    </row>
    <row r="491" spans="1:3" x14ac:dyDescent="0.3">
      <c r="A491" t="s">
        <v>2077</v>
      </c>
      <c r="B491" s="5">
        <v>1.046</v>
      </c>
      <c r="C491" s="1">
        <v>45721</v>
      </c>
    </row>
    <row r="492" spans="1:3" x14ac:dyDescent="0.3">
      <c r="A492" t="s">
        <v>2077</v>
      </c>
      <c r="B492" s="5">
        <v>0.98599999999999999</v>
      </c>
      <c r="C492" s="1">
        <v>45863</v>
      </c>
    </row>
    <row r="493" spans="1:3" x14ac:dyDescent="0.3">
      <c r="A493" t="s">
        <v>2077</v>
      </c>
      <c r="B493" s="5">
        <v>1.0652999999999999</v>
      </c>
      <c r="C493" s="1">
        <v>45978</v>
      </c>
    </row>
    <row r="494" spans="1:3" x14ac:dyDescent="0.3">
      <c r="A494" t="s">
        <v>2077</v>
      </c>
      <c r="B494" s="5">
        <v>1.0912999999999999</v>
      </c>
      <c r="C494" s="1">
        <v>46015</v>
      </c>
    </row>
    <row r="495" spans="1:3" x14ac:dyDescent="0.3">
      <c r="A495" t="s">
        <v>2077</v>
      </c>
      <c r="B495" s="5">
        <v>1.4810000000000001</v>
      </c>
      <c r="C495" s="1">
        <v>45714</v>
      </c>
    </row>
    <row r="496" spans="1:3" x14ac:dyDescent="0.3">
      <c r="A496" t="s">
        <v>2077</v>
      </c>
      <c r="B496" s="5">
        <v>1.2501</v>
      </c>
      <c r="C496" s="1">
        <v>46113</v>
      </c>
    </row>
    <row r="497" spans="1:3" x14ac:dyDescent="0.3">
      <c r="A497" t="s">
        <v>2077</v>
      </c>
      <c r="B497" s="5">
        <v>1.2501</v>
      </c>
      <c r="C497" s="1">
        <v>45698</v>
      </c>
    </row>
    <row r="498" spans="1:3" x14ac:dyDescent="0.3">
      <c r="A498" t="s">
        <v>2077</v>
      </c>
      <c r="B498" s="5">
        <v>0.82369999999999999</v>
      </c>
      <c r="C498" s="1">
        <v>45709</v>
      </c>
    </row>
    <row r="499" spans="1:3" x14ac:dyDescent="0.3">
      <c r="A499" t="s">
        <v>2077</v>
      </c>
      <c r="B499" s="5">
        <v>0.89490000000000003</v>
      </c>
      <c r="C499" s="1">
        <v>45852</v>
      </c>
    </row>
    <row r="500" spans="1:3" x14ac:dyDescent="0.3">
      <c r="A500" t="s">
        <v>2077</v>
      </c>
      <c r="B500" s="5">
        <v>1.0772999999999999</v>
      </c>
      <c r="C500" s="1">
        <v>45749</v>
      </c>
    </row>
    <row r="501" spans="1:3" x14ac:dyDescent="0.3">
      <c r="A501" t="s">
        <v>2077</v>
      </c>
      <c r="B501" s="5">
        <v>1.0772999999999999</v>
      </c>
      <c r="C501" s="1">
        <v>46007</v>
      </c>
    </row>
    <row r="502" spans="1:3" x14ac:dyDescent="0.3">
      <c r="A502" t="s">
        <v>2077</v>
      </c>
      <c r="B502" s="5">
        <v>0.98119999999999996</v>
      </c>
      <c r="C502" s="1">
        <v>45908</v>
      </c>
    </row>
    <row r="503" spans="1:3" x14ac:dyDescent="0.3">
      <c r="A503" t="s">
        <v>2077</v>
      </c>
      <c r="B503" s="5">
        <v>1.0838000000000001</v>
      </c>
      <c r="C503" s="1">
        <v>45950</v>
      </c>
    </row>
    <row r="504" spans="1:3" x14ac:dyDescent="0.3">
      <c r="A504" t="s">
        <v>2077</v>
      </c>
      <c r="B504" s="5">
        <v>1.2911999999999999</v>
      </c>
      <c r="C504" s="1">
        <v>45756</v>
      </c>
    </row>
    <row r="505" spans="1:3" x14ac:dyDescent="0.3">
      <c r="A505" t="s">
        <v>2077</v>
      </c>
      <c r="B505" s="5">
        <v>0.98260000000000003</v>
      </c>
      <c r="C505" s="1">
        <v>46175</v>
      </c>
    </row>
    <row r="506" spans="1:3" x14ac:dyDescent="0.3">
      <c r="A506" t="s">
        <v>2077</v>
      </c>
      <c r="B506" s="5">
        <v>0.80600000000000005</v>
      </c>
      <c r="C506" s="1">
        <v>45662</v>
      </c>
    </row>
    <row r="507" spans="1:3" x14ac:dyDescent="0.3">
      <c r="A507" t="s">
        <v>2077</v>
      </c>
      <c r="B507" s="5">
        <v>1.37</v>
      </c>
      <c r="C507" s="1">
        <v>45877</v>
      </c>
    </row>
    <row r="508" spans="1:3" x14ac:dyDescent="0.3">
      <c r="A508" t="s">
        <v>2077</v>
      </c>
      <c r="B508" s="5">
        <v>1.2382</v>
      </c>
      <c r="C508" s="1">
        <v>45705</v>
      </c>
    </row>
    <row r="509" spans="1:3" x14ac:dyDescent="0.3">
      <c r="A509" t="s">
        <v>2077</v>
      </c>
      <c r="B509" s="5">
        <v>1.2382</v>
      </c>
      <c r="C509" s="1">
        <v>45688</v>
      </c>
    </row>
    <row r="510" spans="1:3" x14ac:dyDescent="0.3">
      <c r="A510" t="s">
        <v>2077</v>
      </c>
      <c r="B510" s="5">
        <v>0.99970000000000003</v>
      </c>
      <c r="C510" s="1">
        <v>46134</v>
      </c>
    </row>
    <row r="511" spans="1:3" x14ac:dyDescent="0.3">
      <c r="A511" t="s">
        <v>2077</v>
      </c>
      <c r="B511" s="5">
        <v>1.4276</v>
      </c>
      <c r="C511" s="1">
        <v>45833</v>
      </c>
    </row>
    <row r="512" spans="1:3" x14ac:dyDescent="0.3">
      <c r="A512" t="s">
        <v>2077</v>
      </c>
      <c r="B512" s="5">
        <v>1.4851000000000001</v>
      </c>
      <c r="C512" s="1">
        <v>45875</v>
      </c>
    </row>
    <row r="513" spans="1:3" x14ac:dyDescent="0.3">
      <c r="A513" t="s">
        <v>2077</v>
      </c>
      <c r="B513" s="5">
        <v>0.92579999999999996</v>
      </c>
      <c r="C513" s="1">
        <v>45682</v>
      </c>
    </row>
    <row r="514" spans="1:3" x14ac:dyDescent="0.3">
      <c r="A514" t="s">
        <v>2077</v>
      </c>
      <c r="B514" s="5">
        <v>1.2658</v>
      </c>
      <c r="C514" s="1">
        <v>46090</v>
      </c>
    </row>
    <row r="515" spans="1:3" x14ac:dyDescent="0.3">
      <c r="A515" t="s">
        <v>2077</v>
      </c>
      <c r="B515" s="5">
        <v>0.72589999999999999</v>
      </c>
      <c r="C515" s="1">
        <v>46007</v>
      </c>
    </row>
    <row r="516" spans="1:3" x14ac:dyDescent="0.3">
      <c r="A516" t="s">
        <v>2077</v>
      </c>
      <c r="B516" s="5">
        <v>0.61060000000000003</v>
      </c>
      <c r="C516" s="1">
        <v>45921</v>
      </c>
    </row>
    <row r="517" spans="1:3" x14ac:dyDescent="0.3">
      <c r="A517" t="s">
        <v>2077</v>
      </c>
      <c r="B517" s="5">
        <v>1.4251</v>
      </c>
      <c r="C517" s="1">
        <v>45791</v>
      </c>
    </row>
    <row r="518" spans="1:3" x14ac:dyDescent="0.3">
      <c r="A518" t="s">
        <v>2077</v>
      </c>
      <c r="B518" s="5">
        <v>0.64810000000000001</v>
      </c>
      <c r="C518" s="1">
        <v>45966</v>
      </c>
    </row>
    <row r="519" spans="1:3" x14ac:dyDescent="0.3">
      <c r="A519" t="s">
        <v>2077</v>
      </c>
      <c r="B519" s="5">
        <v>0.93920000000000003</v>
      </c>
      <c r="C519" s="1">
        <v>46072</v>
      </c>
    </row>
    <row r="520" spans="1:3" x14ac:dyDescent="0.3">
      <c r="A520" t="s">
        <v>2078</v>
      </c>
      <c r="B520" s="5">
        <v>0.67420000000000002</v>
      </c>
      <c r="C520" s="1">
        <v>45909</v>
      </c>
    </row>
    <row r="521" spans="1:3" x14ac:dyDescent="0.3">
      <c r="A521" t="s">
        <v>2078</v>
      </c>
      <c r="B521" s="5">
        <v>1.2123999999999999</v>
      </c>
      <c r="C521" s="1">
        <v>45762</v>
      </c>
    </row>
    <row r="522" spans="1:3" x14ac:dyDescent="0.3">
      <c r="A522" t="s">
        <v>2078</v>
      </c>
      <c r="B522" s="5">
        <v>1.2123999999999999</v>
      </c>
      <c r="C522" s="1">
        <v>46079</v>
      </c>
    </row>
    <row r="523" spans="1:3" x14ac:dyDescent="0.3">
      <c r="A523" t="s">
        <v>2078</v>
      </c>
      <c r="B523" s="5">
        <v>0.85029999999999994</v>
      </c>
      <c r="C523" s="1">
        <v>46076</v>
      </c>
    </row>
    <row r="524" spans="1:3" x14ac:dyDescent="0.3">
      <c r="A524" t="s">
        <v>2078</v>
      </c>
      <c r="B524" s="5">
        <v>1.1373</v>
      </c>
      <c r="C524" s="1">
        <v>45997</v>
      </c>
    </row>
    <row r="525" spans="1:3" x14ac:dyDescent="0.3">
      <c r="A525" t="s">
        <v>2078</v>
      </c>
      <c r="B525" s="5">
        <v>0.94199999999999995</v>
      </c>
      <c r="C525" s="1">
        <v>45916</v>
      </c>
    </row>
    <row r="526" spans="1:3" x14ac:dyDescent="0.3">
      <c r="A526" t="s">
        <v>2078</v>
      </c>
      <c r="B526" s="5">
        <v>1.3713</v>
      </c>
      <c r="C526" s="1">
        <v>45888</v>
      </c>
    </row>
    <row r="527" spans="1:3" x14ac:dyDescent="0.3">
      <c r="A527" t="s">
        <v>2078</v>
      </c>
      <c r="B527" s="5">
        <v>1.1513</v>
      </c>
      <c r="C527" s="1">
        <v>45983</v>
      </c>
    </row>
    <row r="528" spans="1:3" x14ac:dyDescent="0.3">
      <c r="A528" t="s">
        <v>2078</v>
      </c>
      <c r="B528" s="5">
        <v>1.4275</v>
      </c>
      <c r="C528" s="1">
        <v>45890</v>
      </c>
    </row>
    <row r="529" spans="1:3" x14ac:dyDescent="0.3">
      <c r="A529" t="s">
        <v>2078</v>
      </c>
      <c r="B529" s="5">
        <v>1.4992000000000001</v>
      </c>
      <c r="C529" s="1">
        <v>45846</v>
      </c>
    </row>
    <row r="530" spans="1:3" x14ac:dyDescent="0.3">
      <c r="A530" t="s">
        <v>2078</v>
      </c>
      <c r="B530" s="5">
        <v>1.3249</v>
      </c>
      <c r="C530" s="1">
        <v>45679</v>
      </c>
    </row>
    <row r="531" spans="1:3" x14ac:dyDescent="0.3">
      <c r="A531" t="s">
        <v>2078</v>
      </c>
      <c r="B531" s="5">
        <v>1.2396</v>
      </c>
      <c r="C531" s="1">
        <v>45863</v>
      </c>
    </row>
    <row r="532" spans="1:3" x14ac:dyDescent="0.3">
      <c r="A532" t="s">
        <v>2078</v>
      </c>
      <c r="B532" s="5">
        <v>1.2396</v>
      </c>
      <c r="C532" s="1">
        <v>45856</v>
      </c>
    </row>
    <row r="533" spans="1:3" x14ac:dyDescent="0.3">
      <c r="A533" t="s">
        <v>2078</v>
      </c>
      <c r="B533" s="5">
        <v>0.82140000000000002</v>
      </c>
      <c r="C533" s="1">
        <v>45684</v>
      </c>
    </row>
    <row r="534" spans="1:3" x14ac:dyDescent="0.3">
      <c r="A534" t="s">
        <v>2078</v>
      </c>
      <c r="B534" s="5">
        <v>0.90390000000000004</v>
      </c>
      <c r="C534" s="1">
        <v>45670</v>
      </c>
    </row>
    <row r="535" spans="1:3" x14ac:dyDescent="0.3">
      <c r="A535" t="s">
        <v>2078</v>
      </c>
      <c r="B535" s="5">
        <v>1.1107</v>
      </c>
      <c r="C535" s="1">
        <v>45797</v>
      </c>
    </row>
    <row r="536" spans="1:3" x14ac:dyDescent="0.3">
      <c r="A536" t="s">
        <v>2078</v>
      </c>
      <c r="B536" s="5">
        <v>0.90480000000000005</v>
      </c>
      <c r="C536" s="1">
        <v>45806</v>
      </c>
    </row>
    <row r="537" spans="1:3" x14ac:dyDescent="0.3">
      <c r="A537" t="s">
        <v>2078</v>
      </c>
      <c r="B537" s="5">
        <v>1.2299</v>
      </c>
      <c r="C537" s="1">
        <v>46011</v>
      </c>
    </row>
    <row r="538" spans="1:3" x14ac:dyDescent="0.3">
      <c r="A538" t="s">
        <v>2078</v>
      </c>
      <c r="B538" s="5">
        <v>0.94140000000000001</v>
      </c>
      <c r="C538" s="1">
        <v>46050</v>
      </c>
    </row>
    <row r="539" spans="1:3" x14ac:dyDescent="0.3">
      <c r="A539" t="s">
        <v>2078</v>
      </c>
      <c r="B539" s="5">
        <v>1.4519</v>
      </c>
      <c r="C539" s="1">
        <v>46111</v>
      </c>
    </row>
    <row r="540" spans="1:3" x14ac:dyDescent="0.3">
      <c r="A540" t="s">
        <v>2078</v>
      </c>
      <c r="B540" s="5">
        <v>0.86309999999999998</v>
      </c>
      <c r="C540" s="1">
        <v>45744</v>
      </c>
    </row>
    <row r="541" spans="1:3" x14ac:dyDescent="0.3">
      <c r="A541" t="s">
        <v>2078</v>
      </c>
      <c r="B541" s="5">
        <v>0.88670000000000004</v>
      </c>
      <c r="C541" s="1">
        <v>45684</v>
      </c>
    </row>
    <row r="542" spans="1:3" x14ac:dyDescent="0.3">
      <c r="A542" t="s">
        <v>2078</v>
      </c>
      <c r="B542" s="5">
        <v>0.96650000000000003</v>
      </c>
      <c r="C542" s="1">
        <v>45725</v>
      </c>
    </row>
    <row r="543" spans="1:3" x14ac:dyDescent="0.3">
      <c r="A543" t="s">
        <v>2078</v>
      </c>
      <c r="B543" s="5">
        <v>1.1678999999999999</v>
      </c>
      <c r="C543" s="1">
        <v>46060</v>
      </c>
    </row>
    <row r="544" spans="1:3" x14ac:dyDescent="0.3">
      <c r="A544" t="s">
        <v>2078</v>
      </c>
      <c r="B544" s="5">
        <v>0.93340000000000001</v>
      </c>
      <c r="C544" s="1">
        <v>46048</v>
      </c>
    </row>
    <row r="545" spans="1:3" x14ac:dyDescent="0.3">
      <c r="A545" t="s">
        <v>2078</v>
      </c>
      <c r="B545" s="5">
        <v>0.63839999999999997</v>
      </c>
      <c r="C545" s="1">
        <v>45895</v>
      </c>
    </row>
    <row r="546" spans="1:3" x14ac:dyDescent="0.3">
      <c r="A546" t="s">
        <v>2078</v>
      </c>
      <c r="B546" s="5">
        <v>0.63839999999999997</v>
      </c>
      <c r="C546" s="1">
        <v>45872</v>
      </c>
    </row>
    <row r="547" spans="1:3" x14ac:dyDescent="0.3">
      <c r="A547" t="s">
        <v>2078</v>
      </c>
      <c r="B547" s="5">
        <v>0.63839999999999997</v>
      </c>
      <c r="C547" s="1">
        <v>46297</v>
      </c>
    </row>
    <row r="548" spans="1:3" x14ac:dyDescent="0.3">
      <c r="A548" t="s">
        <v>2078</v>
      </c>
      <c r="B548" s="5">
        <v>0.99160000000000004</v>
      </c>
      <c r="C548" s="1">
        <v>45907</v>
      </c>
    </row>
    <row r="549" spans="1:3" x14ac:dyDescent="0.3">
      <c r="A549" t="s">
        <v>2078</v>
      </c>
      <c r="B549" s="5">
        <v>1.0415000000000001</v>
      </c>
      <c r="C549" s="1">
        <v>45981</v>
      </c>
    </row>
    <row r="550" spans="1:3" x14ac:dyDescent="0.3">
      <c r="A550" t="s">
        <v>2078</v>
      </c>
      <c r="B550" s="5">
        <v>0.93300000000000005</v>
      </c>
      <c r="C550" s="1">
        <v>45765</v>
      </c>
    </row>
    <row r="551" spans="1:3" x14ac:dyDescent="0.3">
      <c r="A551" t="s">
        <v>2078</v>
      </c>
      <c r="B551" s="5">
        <v>1.4015</v>
      </c>
      <c r="C551" s="1">
        <v>45919</v>
      </c>
    </row>
    <row r="552" spans="1:3" x14ac:dyDescent="0.3">
      <c r="A552" t="s">
        <v>2078</v>
      </c>
      <c r="B552" s="5">
        <v>1.2751999999999999</v>
      </c>
      <c r="C552" s="1">
        <v>45699</v>
      </c>
    </row>
    <row r="553" spans="1:3" x14ac:dyDescent="0.3">
      <c r="A553" t="s">
        <v>2078</v>
      </c>
      <c r="B553" s="5">
        <v>1.0164</v>
      </c>
      <c r="C553" s="1">
        <v>45692</v>
      </c>
    </row>
    <row r="554" spans="1:3" x14ac:dyDescent="0.3">
      <c r="A554" t="s">
        <v>2078</v>
      </c>
      <c r="B554" s="5">
        <v>1.2997000000000001</v>
      </c>
      <c r="C554" s="1">
        <v>46022</v>
      </c>
    </row>
    <row r="555" spans="1:3" x14ac:dyDescent="0.3">
      <c r="A555" t="s">
        <v>2078</v>
      </c>
      <c r="B555" s="5">
        <v>1.1056999999999999</v>
      </c>
      <c r="C555" s="1">
        <v>45821</v>
      </c>
    </row>
    <row r="556" spans="1:3" x14ac:dyDescent="0.3">
      <c r="A556" t="s">
        <v>2078</v>
      </c>
      <c r="B556" s="5">
        <v>1.2982</v>
      </c>
      <c r="C556" s="1">
        <v>45886</v>
      </c>
    </row>
    <row r="557" spans="1:3" x14ac:dyDescent="0.3">
      <c r="A557" t="s">
        <v>2078</v>
      </c>
      <c r="B557" s="5">
        <v>1.1345000000000001</v>
      </c>
      <c r="C557" s="1">
        <v>45803</v>
      </c>
    </row>
    <row r="558" spans="1:3" x14ac:dyDescent="0.3">
      <c r="A558" t="s">
        <v>2078</v>
      </c>
      <c r="B558" s="5">
        <v>1.0972999999999999</v>
      </c>
      <c r="C558" s="1">
        <v>45988</v>
      </c>
    </row>
    <row r="559" spans="1:3" x14ac:dyDescent="0.3">
      <c r="A559" t="s">
        <v>2078</v>
      </c>
      <c r="B559" s="5">
        <v>0.76019999999999999</v>
      </c>
      <c r="C559" s="1">
        <v>45987</v>
      </c>
    </row>
    <row r="560" spans="1:3" x14ac:dyDescent="0.3">
      <c r="A560" t="s">
        <v>2078</v>
      </c>
      <c r="B560" s="5">
        <v>0.60640000000000005</v>
      </c>
      <c r="C560" s="1">
        <v>45955</v>
      </c>
    </row>
    <row r="561" spans="1:3" x14ac:dyDescent="0.3">
      <c r="A561" t="s">
        <v>2078</v>
      </c>
      <c r="B561" s="5">
        <v>1.3512999999999999</v>
      </c>
      <c r="C561" s="1">
        <v>45762</v>
      </c>
    </row>
    <row r="562" spans="1:3" x14ac:dyDescent="0.3">
      <c r="A562" t="s">
        <v>2078</v>
      </c>
      <c r="B562" s="5">
        <v>1.3466</v>
      </c>
      <c r="C562" s="1">
        <v>45858</v>
      </c>
    </row>
    <row r="563" spans="1:3" x14ac:dyDescent="0.3">
      <c r="A563" t="s">
        <v>2078</v>
      </c>
      <c r="B563" s="5">
        <v>1.2559</v>
      </c>
      <c r="C563" s="1">
        <v>45707</v>
      </c>
    </row>
    <row r="564" spans="1:3" x14ac:dyDescent="0.3">
      <c r="A564" t="s">
        <v>2078</v>
      </c>
      <c r="B564" s="5">
        <v>1.3828</v>
      </c>
      <c r="C564" s="1">
        <v>45796</v>
      </c>
    </row>
    <row r="565" spans="1:3" x14ac:dyDescent="0.3">
      <c r="A565" t="s">
        <v>2078</v>
      </c>
      <c r="B565" s="5">
        <v>0.65700000000000003</v>
      </c>
      <c r="C565" s="1">
        <v>45768</v>
      </c>
    </row>
    <row r="566" spans="1:3" x14ac:dyDescent="0.3">
      <c r="A566" t="s">
        <v>2078</v>
      </c>
      <c r="B566" s="5">
        <v>1.2101999999999999</v>
      </c>
      <c r="C566" s="1">
        <v>45677</v>
      </c>
    </row>
    <row r="567" spans="1:3" x14ac:dyDescent="0.3">
      <c r="A567" t="s">
        <v>2078</v>
      </c>
      <c r="B567" s="5">
        <v>1.2101999999999999</v>
      </c>
      <c r="C567" s="1">
        <v>45747</v>
      </c>
    </row>
    <row r="568" spans="1:3" x14ac:dyDescent="0.3">
      <c r="A568" t="s">
        <v>2078</v>
      </c>
      <c r="B568" s="5">
        <v>0.78239999999999998</v>
      </c>
      <c r="C568" s="1">
        <v>45670</v>
      </c>
    </row>
    <row r="569" spans="1:3" x14ac:dyDescent="0.3">
      <c r="A569" t="s">
        <v>2078</v>
      </c>
      <c r="B569" s="5">
        <v>0.93489999999999995</v>
      </c>
      <c r="C569" s="1">
        <v>46050</v>
      </c>
    </row>
    <row r="570" spans="1:3" x14ac:dyDescent="0.3">
      <c r="A570" t="s">
        <v>2078</v>
      </c>
      <c r="B570" s="5">
        <v>0.93489999999999995</v>
      </c>
      <c r="C570" s="1">
        <v>45702</v>
      </c>
    </row>
    <row r="571" spans="1:3" x14ac:dyDescent="0.3">
      <c r="A571" t="s">
        <v>2078</v>
      </c>
      <c r="B571" s="5">
        <v>1.0057</v>
      </c>
      <c r="C571" s="1">
        <v>46113</v>
      </c>
    </row>
    <row r="572" spans="1:3" x14ac:dyDescent="0.3">
      <c r="A572" t="s">
        <v>2078</v>
      </c>
      <c r="B572" s="5">
        <v>1.3660000000000001</v>
      </c>
      <c r="C572" s="1">
        <v>46108</v>
      </c>
    </row>
    <row r="573" spans="1:3" x14ac:dyDescent="0.3">
      <c r="A573" t="s">
        <v>2078</v>
      </c>
      <c r="B573" s="5">
        <v>0.79720000000000002</v>
      </c>
      <c r="C573" s="1">
        <v>46041</v>
      </c>
    </row>
    <row r="574" spans="1:3" x14ac:dyDescent="0.3">
      <c r="A574" t="s">
        <v>2078</v>
      </c>
      <c r="B574" s="5">
        <v>1.3449</v>
      </c>
      <c r="C574" s="1">
        <v>46141</v>
      </c>
    </row>
    <row r="575" spans="1:3" x14ac:dyDescent="0.3">
      <c r="A575" t="s">
        <v>2078</v>
      </c>
      <c r="B575" s="5">
        <v>0.60950000000000004</v>
      </c>
      <c r="C575" s="1">
        <v>45833</v>
      </c>
    </row>
    <row r="576" spans="1:3" x14ac:dyDescent="0.3">
      <c r="A576" t="s">
        <v>2078</v>
      </c>
      <c r="B576" s="5">
        <v>1.1717</v>
      </c>
      <c r="C576" s="1">
        <v>46005</v>
      </c>
    </row>
    <row r="577" spans="1:3" x14ac:dyDescent="0.3">
      <c r="A577" t="s">
        <v>2078</v>
      </c>
      <c r="B577" s="5">
        <v>1.05</v>
      </c>
      <c r="C577" s="1">
        <v>46043</v>
      </c>
    </row>
    <row r="578" spans="1:3" x14ac:dyDescent="0.3">
      <c r="A578" t="s">
        <v>2078</v>
      </c>
      <c r="B578" s="5">
        <v>0.82689999999999997</v>
      </c>
      <c r="C578" s="1">
        <v>45993</v>
      </c>
    </row>
    <row r="579" spans="1:3" x14ac:dyDescent="0.3">
      <c r="A579" t="s">
        <v>2078</v>
      </c>
      <c r="B579" s="5">
        <v>0.63090000000000002</v>
      </c>
      <c r="C579" s="1">
        <v>45940</v>
      </c>
    </row>
    <row r="580" spans="1:3" x14ac:dyDescent="0.3">
      <c r="A580" t="s">
        <v>2078</v>
      </c>
      <c r="B580" s="5">
        <v>0.82789999999999997</v>
      </c>
      <c r="C580" s="1">
        <v>45808</v>
      </c>
    </row>
    <row r="581" spans="1:3" x14ac:dyDescent="0.3">
      <c r="A581" t="s">
        <v>2078</v>
      </c>
      <c r="B581" s="5">
        <v>1.4717</v>
      </c>
      <c r="C581" s="1">
        <v>46055</v>
      </c>
    </row>
    <row r="582" spans="1:3" x14ac:dyDescent="0.3">
      <c r="A582" t="s">
        <v>2078</v>
      </c>
      <c r="B582" s="5">
        <v>0.63949999999999996</v>
      </c>
      <c r="C582" s="1">
        <v>45772</v>
      </c>
    </row>
    <row r="583" spans="1:3" x14ac:dyDescent="0.3">
      <c r="A583" t="s">
        <v>2078</v>
      </c>
      <c r="B583" s="5">
        <v>0.63949999999999996</v>
      </c>
      <c r="C583" s="1">
        <v>46071</v>
      </c>
    </row>
    <row r="584" spans="1:3" x14ac:dyDescent="0.3">
      <c r="A584" t="s">
        <v>2078</v>
      </c>
      <c r="B584" s="5">
        <v>0.66020000000000001</v>
      </c>
      <c r="C584" s="1">
        <v>45792</v>
      </c>
    </row>
    <row r="585" spans="1:3" x14ac:dyDescent="0.3">
      <c r="A585" t="s">
        <v>2078</v>
      </c>
      <c r="B585" s="5">
        <v>0.96120000000000005</v>
      </c>
      <c r="C585" s="1">
        <v>46299</v>
      </c>
    </row>
    <row r="586" spans="1:3" x14ac:dyDescent="0.3">
      <c r="A586" t="s">
        <v>2078</v>
      </c>
      <c r="B586" s="5">
        <v>0.66010000000000002</v>
      </c>
      <c r="C586" s="1">
        <v>45956</v>
      </c>
    </row>
    <row r="587" spans="1:3" x14ac:dyDescent="0.3">
      <c r="A587" t="s">
        <v>2078</v>
      </c>
      <c r="B587" s="5">
        <v>0.63859999999999995</v>
      </c>
      <c r="C587" s="1">
        <v>46057</v>
      </c>
    </row>
    <row r="588" spans="1:3" x14ac:dyDescent="0.3">
      <c r="A588" t="s">
        <v>2078</v>
      </c>
      <c r="B588" s="5">
        <v>1.1814</v>
      </c>
      <c r="C588" s="1">
        <v>45781</v>
      </c>
    </row>
    <row r="589" spans="1:3" x14ac:dyDescent="0.3">
      <c r="A589" t="s">
        <v>2078</v>
      </c>
      <c r="B589" s="5">
        <v>0.87309999999999999</v>
      </c>
      <c r="C589" s="1">
        <v>46045</v>
      </c>
    </row>
    <row r="590" spans="1:3" x14ac:dyDescent="0.3">
      <c r="A590" t="s">
        <v>2078</v>
      </c>
      <c r="B590" s="5">
        <v>1.2027000000000001</v>
      </c>
      <c r="C590" s="1">
        <v>46051</v>
      </c>
    </row>
    <row r="591" spans="1:3" x14ac:dyDescent="0.3">
      <c r="A591" t="s">
        <v>2078</v>
      </c>
      <c r="B591" s="5">
        <v>1.0837000000000001</v>
      </c>
      <c r="C591" s="1">
        <v>45788</v>
      </c>
    </row>
    <row r="592" spans="1:3" x14ac:dyDescent="0.3">
      <c r="A592" t="s">
        <v>2078</v>
      </c>
      <c r="B592" s="5">
        <v>0.60289999999999999</v>
      </c>
      <c r="C592" s="1">
        <v>46073</v>
      </c>
    </row>
    <row r="593" spans="1:3" x14ac:dyDescent="0.3">
      <c r="A593" t="s">
        <v>2078</v>
      </c>
      <c r="B593" s="5">
        <v>1.0093000000000001</v>
      </c>
      <c r="C593" s="1">
        <v>45919</v>
      </c>
    </row>
    <row r="594" spans="1:3" x14ac:dyDescent="0.3">
      <c r="A594" t="s">
        <v>2078</v>
      </c>
      <c r="B594" s="5">
        <v>0.77929999999999999</v>
      </c>
      <c r="C594" s="1">
        <v>45876</v>
      </c>
    </row>
    <row r="595" spans="1:3" x14ac:dyDescent="0.3">
      <c r="A595" t="s">
        <v>2078</v>
      </c>
      <c r="B595" s="5">
        <v>1.3286</v>
      </c>
      <c r="C595" s="1">
        <v>45911</v>
      </c>
    </row>
    <row r="596" spans="1:3" x14ac:dyDescent="0.3">
      <c r="A596" t="s">
        <v>2078</v>
      </c>
      <c r="B596" s="5">
        <v>1.0015000000000001</v>
      </c>
      <c r="C596" s="1">
        <v>45709</v>
      </c>
    </row>
    <row r="597" spans="1:3" x14ac:dyDescent="0.3">
      <c r="A597" t="s">
        <v>2078</v>
      </c>
      <c r="B597" s="5">
        <v>1.0015000000000001</v>
      </c>
      <c r="C597" s="1">
        <v>45734</v>
      </c>
    </row>
    <row r="598" spans="1:3" x14ac:dyDescent="0.3">
      <c r="A598" t="s">
        <v>2078</v>
      </c>
      <c r="B598" s="5">
        <v>0.62070000000000003</v>
      </c>
      <c r="C598" s="1">
        <v>45763</v>
      </c>
    </row>
    <row r="599" spans="1:3" x14ac:dyDescent="0.3">
      <c r="A599" t="s">
        <v>2078</v>
      </c>
      <c r="B599" s="5">
        <v>1.3106</v>
      </c>
      <c r="C599" s="1">
        <v>45822</v>
      </c>
    </row>
    <row r="600" spans="1:3" x14ac:dyDescent="0.3">
      <c r="A600" t="s">
        <v>2078</v>
      </c>
      <c r="B600" s="5">
        <v>1.3106</v>
      </c>
      <c r="C600" s="1">
        <v>46087</v>
      </c>
    </row>
    <row r="601" spans="1:3" x14ac:dyDescent="0.3">
      <c r="A601" t="s">
        <v>2078</v>
      </c>
      <c r="B601" s="5">
        <v>1.1145</v>
      </c>
      <c r="C601" s="1">
        <v>45853</v>
      </c>
    </row>
    <row r="602" spans="1:3" x14ac:dyDescent="0.3">
      <c r="A602" t="s">
        <v>2078</v>
      </c>
      <c r="B602" s="5">
        <v>1.1145</v>
      </c>
      <c r="C602" s="1">
        <v>46123</v>
      </c>
    </row>
    <row r="603" spans="1:3" x14ac:dyDescent="0.3">
      <c r="A603" t="s">
        <v>2078</v>
      </c>
      <c r="B603" s="5">
        <v>0.92810000000000004</v>
      </c>
      <c r="C603" s="1">
        <v>45704</v>
      </c>
    </row>
    <row r="604" spans="1:3" x14ac:dyDescent="0.3">
      <c r="A604" t="s">
        <v>2078</v>
      </c>
      <c r="B604" s="5">
        <v>1.4478</v>
      </c>
      <c r="C604" s="1">
        <v>45778</v>
      </c>
    </row>
    <row r="605" spans="1:3" x14ac:dyDescent="0.3">
      <c r="A605" t="s">
        <v>2078</v>
      </c>
      <c r="B605" s="5">
        <v>1.0981000000000001</v>
      </c>
      <c r="C605" s="1">
        <v>46174</v>
      </c>
    </row>
    <row r="606" spans="1:3" x14ac:dyDescent="0.3">
      <c r="A606" t="s">
        <v>2078</v>
      </c>
      <c r="B606" s="5">
        <v>0.75760000000000005</v>
      </c>
      <c r="C606" s="1">
        <v>46023</v>
      </c>
    </row>
    <row r="607" spans="1:3" x14ac:dyDescent="0.3">
      <c r="A607" t="s">
        <v>2078</v>
      </c>
      <c r="B607" s="5">
        <v>1.1760999999999999</v>
      </c>
      <c r="C607" s="1">
        <v>46113</v>
      </c>
    </row>
    <row r="608" spans="1:3" x14ac:dyDescent="0.3">
      <c r="A608" t="s">
        <v>2078</v>
      </c>
      <c r="B608" s="5">
        <v>1.4659</v>
      </c>
      <c r="C608" s="1">
        <v>46060</v>
      </c>
    </row>
    <row r="609" spans="1:3" x14ac:dyDescent="0.3">
      <c r="A609" t="s">
        <v>2078</v>
      </c>
      <c r="B609" s="5">
        <v>1.4659</v>
      </c>
      <c r="C609" s="1">
        <v>45743</v>
      </c>
    </row>
    <row r="610" spans="1:3" x14ac:dyDescent="0.3">
      <c r="A610" t="s">
        <v>2078</v>
      </c>
      <c r="B610" s="5">
        <v>0.71360000000000001</v>
      </c>
      <c r="C610" s="1">
        <v>45763</v>
      </c>
    </row>
    <row r="611" spans="1:3" x14ac:dyDescent="0.3">
      <c r="A611" t="s">
        <v>2078</v>
      </c>
      <c r="B611" s="5">
        <v>0.93830000000000002</v>
      </c>
      <c r="C611" s="1">
        <v>45670</v>
      </c>
    </row>
    <row r="612" spans="1:3" x14ac:dyDescent="0.3">
      <c r="A612" t="s">
        <v>2078</v>
      </c>
      <c r="B612" s="5">
        <v>0.77880000000000005</v>
      </c>
      <c r="C612" s="1">
        <v>45768</v>
      </c>
    </row>
    <row r="613" spans="1:3" x14ac:dyDescent="0.3">
      <c r="A613" t="s">
        <v>2078</v>
      </c>
      <c r="B613" s="5">
        <v>0.82</v>
      </c>
      <c r="C613" s="1">
        <v>46207</v>
      </c>
    </row>
    <row r="614" spans="1:3" x14ac:dyDescent="0.3">
      <c r="A614" t="s">
        <v>2078</v>
      </c>
      <c r="B614" s="5">
        <v>0.82</v>
      </c>
      <c r="C614" s="1">
        <v>45896</v>
      </c>
    </row>
    <row r="615" spans="1:3" x14ac:dyDescent="0.3">
      <c r="A615" t="s">
        <v>2078</v>
      </c>
      <c r="B615" s="5">
        <v>0.67030000000000001</v>
      </c>
      <c r="C615" s="1">
        <v>45839</v>
      </c>
    </row>
    <row r="616" spans="1:3" x14ac:dyDescent="0.3">
      <c r="A616" t="s">
        <v>2078</v>
      </c>
      <c r="B616" s="5">
        <v>0.67030000000000001</v>
      </c>
      <c r="C616" s="1">
        <v>45692</v>
      </c>
    </row>
    <row r="617" spans="1:3" x14ac:dyDescent="0.3">
      <c r="A617" t="s">
        <v>2078</v>
      </c>
      <c r="B617" s="5">
        <v>1.1676</v>
      </c>
      <c r="C617" s="1">
        <v>45835</v>
      </c>
    </row>
    <row r="618" spans="1:3" x14ac:dyDescent="0.3">
      <c r="A618" t="s">
        <v>2078</v>
      </c>
      <c r="B618" s="5">
        <v>0.84819999999999995</v>
      </c>
      <c r="C618" s="1">
        <v>45679</v>
      </c>
    </row>
    <row r="619" spans="1:3" x14ac:dyDescent="0.3">
      <c r="A619" t="s">
        <v>2078</v>
      </c>
      <c r="B619" s="5">
        <v>1.0350999999999999</v>
      </c>
      <c r="C619" s="1">
        <v>46139</v>
      </c>
    </row>
    <row r="620" spans="1:3" x14ac:dyDescent="0.3">
      <c r="A620" t="s">
        <v>2078</v>
      </c>
      <c r="B620" s="5">
        <v>1.4147000000000001</v>
      </c>
      <c r="C620" s="1">
        <v>46015</v>
      </c>
    </row>
    <row r="621" spans="1:3" x14ac:dyDescent="0.3">
      <c r="A621" t="s">
        <v>2078</v>
      </c>
      <c r="B621" s="5">
        <v>1.4536</v>
      </c>
      <c r="C621" s="1">
        <v>46054</v>
      </c>
    </row>
    <row r="622" spans="1:3" x14ac:dyDescent="0.3">
      <c r="A622" t="s">
        <v>2078</v>
      </c>
      <c r="B622" s="5">
        <v>1.4804999999999999</v>
      </c>
      <c r="C622" s="1">
        <v>46138</v>
      </c>
    </row>
    <row r="623" spans="1:3" x14ac:dyDescent="0.3">
      <c r="A623" t="s">
        <v>2078</v>
      </c>
      <c r="B623" s="5">
        <v>1.4804999999999999</v>
      </c>
      <c r="C623" s="1">
        <v>45908</v>
      </c>
    </row>
    <row r="624" spans="1:3" x14ac:dyDescent="0.3">
      <c r="A624" t="s">
        <v>2078</v>
      </c>
      <c r="B624" s="5">
        <v>1.0434000000000001</v>
      </c>
      <c r="C624" s="1">
        <v>46136</v>
      </c>
    </row>
    <row r="625" spans="1:3" x14ac:dyDescent="0.3">
      <c r="A625" t="s">
        <v>2078</v>
      </c>
      <c r="B625" s="5">
        <v>1.3392999999999999</v>
      </c>
      <c r="C625" s="1">
        <v>45713</v>
      </c>
    </row>
    <row r="626" spans="1:3" x14ac:dyDescent="0.3">
      <c r="A626" t="s">
        <v>2078</v>
      </c>
      <c r="B626" s="5">
        <v>0.64400000000000002</v>
      </c>
      <c r="C626" s="1">
        <v>46059</v>
      </c>
    </row>
    <row r="627" spans="1:3" x14ac:dyDescent="0.3">
      <c r="A627" t="s">
        <v>2078</v>
      </c>
      <c r="B627" s="5">
        <v>0.71960000000000002</v>
      </c>
      <c r="C627" s="1">
        <v>46039</v>
      </c>
    </row>
    <row r="628" spans="1:3" x14ac:dyDescent="0.3">
      <c r="A628" t="s">
        <v>2078</v>
      </c>
      <c r="B628" s="5">
        <v>1.4614</v>
      </c>
      <c r="C628" s="1">
        <v>46143</v>
      </c>
    </row>
    <row r="629" spans="1:3" x14ac:dyDescent="0.3">
      <c r="A629" t="s">
        <v>2078</v>
      </c>
      <c r="B629" s="5">
        <v>0.63460000000000005</v>
      </c>
      <c r="C629" s="1">
        <v>45981</v>
      </c>
    </row>
    <row r="630" spans="1:3" x14ac:dyDescent="0.3">
      <c r="A630" t="s">
        <v>2078</v>
      </c>
      <c r="B630" s="5">
        <v>1.4227000000000001</v>
      </c>
      <c r="C630" s="1">
        <v>46130</v>
      </c>
    </row>
    <row r="631" spans="1:3" x14ac:dyDescent="0.3">
      <c r="A631" t="s">
        <v>2078</v>
      </c>
      <c r="B631" s="5">
        <v>1.4581999999999999</v>
      </c>
      <c r="C631" s="1">
        <v>46000</v>
      </c>
    </row>
    <row r="632" spans="1:3" x14ac:dyDescent="0.3">
      <c r="A632" t="s">
        <v>2078</v>
      </c>
      <c r="B632" s="5">
        <v>0.94850000000000001</v>
      </c>
      <c r="C632" s="1">
        <v>45759</v>
      </c>
    </row>
    <row r="633" spans="1:3" x14ac:dyDescent="0.3">
      <c r="A633" t="s">
        <v>2078</v>
      </c>
      <c r="B633" s="5">
        <v>1.2747999999999999</v>
      </c>
      <c r="C633" s="1">
        <v>45819</v>
      </c>
    </row>
    <row r="634" spans="1:3" x14ac:dyDescent="0.3">
      <c r="A634" t="s">
        <v>2078</v>
      </c>
      <c r="B634" s="5">
        <v>1.4832000000000001</v>
      </c>
      <c r="C634" s="1">
        <v>45696</v>
      </c>
    </row>
    <row r="635" spans="1:3" x14ac:dyDescent="0.3">
      <c r="A635" t="s">
        <v>2078</v>
      </c>
      <c r="B635" s="5">
        <v>1.3425</v>
      </c>
      <c r="C635" s="1">
        <v>46124</v>
      </c>
    </row>
    <row r="636" spans="1:3" x14ac:dyDescent="0.3">
      <c r="A636" t="s">
        <v>2078</v>
      </c>
      <c r="B636" s="5">
        <v>1.1316999999999999</v>
      </c>
      <c r="C636" s="1">
        <v>46011</v>
      </c>
    </row>
    <row r="637" spans="1:3" x14ac:dyDescent="0.3">
      <c r="A637" t="s">
        <v>2078</v>
      </c>
      <c r="B637" s="5">
        <v>1.04</v>
      </c>
      <c r="C637" s="1">
        <v>45881</v>
      </c>
    </row>
    <row r="638" spans="1:3" x14ac:dyDescent="0.3">
      <c r="A638" t="s">
        <v>2078</v>
      </c>
      <c r="B638" s="5">
        <v>0.78080000000000005</v>
      </c>
      <c r="C638" s="1">
        <v>46087</v>
      </c>
    </row>
    <row r="639" spans="1:3" x14ac:dyDescent="0.3">
      <c r="A639" t="s">
        <v>2078</v>
      </c>
      <c r="B639" s="5">
        <v>0.78080000000000005</v>
      </c>
      <c r="C639" s="1">
        <v>45770</v>
      </c>
    </row>
    <row r="640" spans="1:3" x14ac:dyDescent="0.3">
      <c r="A640" t="s">
        <v>2078</v>
      </c>
      <c r="B640" s="5">
        <v>0.79700000000000004</v>
      </c>
      <c r="C640" s="1">
        <v>45714</v>
      </c>
    </row>
    <row r="641" spans="1:3" x14ac:dyDescent="0.3">
      <c r="A641" t="s">
        <v>2078</v>
      </c>
      <c r="B641" s="5">
        <v>0.82609999999999995</v>
      </c>
      <c r="C641" s="1">
        <v>45958</v>
      </c>
    </row>
    <row r="642" spans="1:3" x14ac:dyDescent="0.3">
      <c r="A642" t="s">
        <v>2078</v>
      </c>
      <c r="B642" s="5">
        <v>1.2029000000000001</v>
      </c>
      <c r="C642" s="1">
        <v>45707</v>
      </c>
    </row>
    <row r="643" spans="1:3" x14ac:dyDescent="0.3">
      <c r="A643" t="s">
        <v>2078</v>
      </c>
      <c r="B643" s="5">
        <v>1.1621999999999999</v>
      </c>
      <c r="C643" s="1">
        <v>45824</v>
      </c>
    </row>
    <row r="644" spans="1:3" x14ac:dyDescent="0.3">
      <c r="A644" t="s">
        <v>2078</v>
      </c>
      <c r="B644" s="5">
        <v>0.80479999999999996</v>
      </c>
      <c r="C644" s="1">
        <v>46011</v>
      </c>
    </row>
    <row r="645" spans="1:3" x14ac:dyDescent="0.3">
      <c r="A645" t="s">
        <v>2078</v>
      </c>
      <c r="B645" s="5">
        <v>1.4037999999999999</v>
      </c>
      <c r="C645" s="1">
        <v>45832</v>
      </c>
    </row>
    <row r="646" spans="1:3" x14ac:dyDescent="0.3">
      <c r="A646" t="s">
        <v>2078</v>
      </c>
      <c r="B646" s="5">
        <v>1.3987000000000001</v>
      </c>
      <c r="C646" s="1">
        <v>45703</v>
      </c>
    </row>
    <row r="647" spans="1:3" x14ac:dyDescent="0.3">
      <c r="A647" t="s">
        <v>2078</v>
      </c>
      <c r="B647" s="5">
        <v>0.73850000000000005</v>
      </c>
      <c r="C647" s="1">
        <v>46084</v>
      </c>
    </row>
    <row r="648" spans="1:3" x14ac:dyDescent="0.3">
      <c r="A648" t="s">
        <v>2078</v>
      </c>
      <c r="B648" s="5">
        <v>0.94030000000000002</v>
      </c>
      <c r="C648" s="1">
        <v>45849</v>
      </c>
    </row>
    <row r="649" spans="1:3" x14ac:dyDescent="0.3">
      <c r="A649" t="s">
        <v>2078</v>
      </c>
      <c r="B649" s="5">
        <v>0.80630000000000002</v>
      </c>
      <c r="C649" s="1">
        <v>45794</v>
      </c>
    </row>
    <row r="650" spans="1:3" x14ac:dyDescent="0.3">
      <c r="A650" t="s">
        <v>2078</v>
      </c>
      <c r="B650" s="5">
        <v>0.85129999999999995</v>
      </c>
      <c r="C650" s="1">
        <v>45849</v>
      </c>
    </row>
    <row r="651" spans="1:3" x14ac:dyDescent="0.3">
      <c r="A651" t="s">
        <v>2078</v>
      </c>
      <c r="B651" s="5">
        <v>1.4345000000000001</v>
      </c>
      <c r="C651" s="1">
        <v>46358</v>
      </c>
    </row>
    <row r="652" spans="1:3" x14ac:dyDescent="0.3">
      <c r="A652" t="s">
        <v>2078</v>
      </c>
      <c r="B652" s="5">
        <v>1.4184000000000001</v>
      </c>
      <c r="C652" s="1">
        <v>45685</v>
      </c>
    </row>
    <row r="653" spans="1:3" x14ac:dyDescent="0.3">
      <c r="A653" t="s">
        <v>2078</v>
      </c>
      <c r="B653" s="5">
        <v>1.3652</v>
      </c>
      <c r="C653" s="1">
        <v>45729</v>
      </c>
    </row>
    <row r="654" spans="1:3" x14ac:dyDescent="0.3">
      <c r="A654" t="s">
        <v>2078</v>
      </c>
      <c r="B654" s="5">
        <v>1.4578</v>
      </c>
      <c r="C654" s="1">
        <v>45882</v>
      </c>
    </row>
    <row r="655" spans="1:3" x14ac:dyDescent="0.3">
      <c r="A655" t="s">
        <v>2078</v>
      </c>
      <c r="B655" s="5">
        <v>1.0206</v>
      </c>
      <c r="C655" s="1">
        <v>45964</v>
      </c>
    </row>
    <row r="656" spans="1:3" x14ac:dyDescent="0.3">
      <c r="A656" t="s">
        <v>2078</v>
      </c>
      <c r="B656" s="5">
        <v>0.93989999999999996</v>
      </c>
      <c r="C656" s="1">
        <v>45778</v>
      </c>
    </row>
    <row r="657" spans="1:3" x14ac:dyDescent="0.3">
      <c r="A657" t="s">
        <v>2078</v>
      </c>
      <c r="B657" s="5">
        <v>1.2565999999999999</v>
      </c>
      <c r="C657" s="1">
        <v>45978</v>
      </c>
    </row>
    <row r="658" spans="1:3" x14ac:dyDescent="0.3">
      <c r="A658" t="s">
        <v>2078</v>
      </c>
      <c r="B658" s="5">
        <v>1.1563000000000001</v>
      </c>
      <c r="C658" s="1">
        <v>46053</v>
      </c>
    </row>
    <row r="659" spans="1:3" x14ac:dyDescent="0.3">
      <c r="A659" t="s">
        <v>2078</v>
      </c>
      <c r="B659" s="5">
        <v>0.84099999999999997</v>
      </c>
      <c r="C659" s="1">
        <v>46002</v>
      </c>
    </row>
    <row r="660" spans="1:3" x14ac:dyDescent="0.3">
      <c r="A660" t="s">
        <v>2078</v>
      </c>
      <c r="B660" s="5">
        <v>1.2807999999999999</v>
      </c>
      <c r="C660" s="1">
        <v>45846</v>
      </c>
    </row>
    <row r="661" spans="1:3" x14ac:dyDescent="0.3">
      <c r="A661" t="s">
        <v>2078</v>
      </c>
      <c r="B661" s="5">
        <v>0.79249999999999998</v>
      </c>
      <c r="C661" s="1">
        <v>46056</v>
      </c>
    </row>
    <row r="662" spans="1:3" x14ac:dyDescent="0.3">
      <c r="A662" t="s">
        <v>2078</v>
      </c>
      <c r="B662" s="5">
        <v>0.86439999999999995</v>
      </c>
      <c r="C662" s="1">
        <v>46063</v>
      </c>
    </row>
    <row r="663" spans="1:3" x14ac:dyDescent="0.3">
      <c r="A663" t="s">
        <v>2078</v>
      </c>
      <c r="B663" s="5">
        <v>1.0736000000000001</v>
      </c>
      <c r="C663" s="1">
        <v>45936</v>
      </c>
    </row>
    <row r="664" spans="1:3" x14ac:dyDescent="0.3">
      <c r="A664" t="s">
        <v>2078</v>
      </c>
      <c r="B664" s="5">
        <v>0.81699999999999995</v>
      </c>
      <c r="C664" s="1">
        <v>45987</v>
      </c>
    </row>
    <row r="665" spans="1:3" x14ac:dyDescent="0.3">
      <c r="A665" t="s">
        <v>2078</v>
      </c>
      <c r="B665" s="5">
        <v>0.81699999999999995</v>
      </c>
      <c r="C665" s="1">
        <v>46056</v>
      </c>
    </row>
    <row r="666" spans="1:3" x14ac:dyDescent="0.3">
      <c r="A666" t="s">
        <v>2078</v>
      </c>
      <c r="B666" s="5">
        <v>1.0769</v>
      </c>
      <c r="C666" s="1">
        <v>46087</v>
      </c>
    </row>
    <row r="667" spans="1:3" x14ac:dyDescent="0.3">
      <c r="A667" t="s">
        <v>2078</v>
      </c>
      <c r="B667" s="5">
        <v>0.84750000000000003</v>
      </c>
      <c r="C667" s="1">
        <v>45872</v>
      </c>
    </row>
    <row r="668" spans="1:3" x14ac:dyDescent="0.3">
      <c r="A668" t="s">
        <v>2078</v>
      </c>
      <c r="B668" s="5">
        <v>0.98580000000000001</v>
      </c>
      <c r="C668" s="1">
        <v>45923</v>
      </c>
    </row>
    <row r="669" spans="1:3" x14ac:dyDescent="0.3">
      <c r="A669" t="s">
        <v>2078</v>
      </c>
      <c r="B669" s="5">
        <v>0.95150000000000001</v>
      </c>
      <c r="C669" s="1">
        <v>45695</v>
      </c>
    </row>
    <row r="670" spans="1:3" x14ac:dyDescent="0.3">
      <c r="A670" t="s">
        <v>2078</v>
      </c>
      <c r="B670" s="5">
        <v>1.2867</v>
      </c>
      <c r="C670" s="1">
        <v>45976</v>
      </c>
    </row>
    <row r="671" spans="1:3" x14ac:dyDescent="0.3">
      <c r="A671" t="s">
        <v>2078</v>
      </c>
      <c r="B671" s="5">
        <v>1.3022</v>
      </c>
      <c r="C671" s="1">
        <v>45694</v>
      </c>
    </row>
    <row r="672" spans="1:3" x14ac:dyDescent="0.3">
      <c r="A672" t="s">
        <v>2078</v>
      </c>
      <c r="B672" s="5">
        <v>1.3766</v>
      </c>
      <c r="C672" s="1">
        <v>45866</v>
      </c>
    </row>
    <row r="673" spans="1:3" x14ac:dyDescent="0.3">
      <c r="A673" t="s">
        <v>2078</v>
      </c>
      <c r="B673" s="5">
        <v>1.1246</v>
      </c>
      <c r="C673" s="1">
        <v>46103</v>
      </c>
    </row>
    <row r="674" spans="1:3" x14ac:dyDescent="0.3">
      <c r="A674" t="s">
        <v>2078</v>
      </c>
      <c r="B674" s="5">
        <v>0.68069999999999997</v>
      </c>
      <c r="C674" s="1">
        <v>45732</v>
      </c>
    </row>
    <row r="675" spans="1:3" x14ac:dyDescent="0.3">
      <c r="A675" t="s">
        <v>2078</v>
      </c>
      <c r="B675" s="5">
        <v>1.1074999999999999</v>
      </c>
      <c r="C675" s="1">
        <v>45866</v>
      </c>
    </row>
    <row r="676" spans="1:3" x14ac:dyDescent="0.3">
      <c r="A676" t="s">
        <v>2078</v>
      </c>
      <c r="B676" s="5">
        <v>0.75649999999999995</v>
      </c>
      <c r="C676" s="1">
        <v>45816</v>
      </c>
    </row>
    <row r="677" spans="1:3" x14ac:dyDescent="0.3">
      <c r="A677" t="s">
        <v>2078</v>
      </c>
      <c r="B677" s="5">
        <v>0.90720000000000001</v>
      </c>
      <c r="C677" s="1">
        <v>45865</v>
      </c>
    </row>
    <row r="678" spans="1:3" x14ac:dyDescent="0.3">
      <c r="A678" t="s">
        <v>2078</v>
      </c>
      <c r="B678" s="5">
        <v>1.0872999999999999</v>
      </c>
      <c r="C678" s="1">
        <v>45958</v>
      </c>
    </row>
    <row r="679" spans="1:3" x14ac:dyDescent="0.3">
      <c r="A679" t="s">
        <v>2078</v>
      </c>
      <c r="B679" s="5">
        <v>1.0306</v>
      </c>
      <c r="C679" s="1">
        <v>45690</v>
      </c>
    </row>
    <row r="680" spans="1:3" x14ac:dyDescent="0.3">
      <c r="A680" t="s">
        <v>2078</v>
      </c>
      <c r="B680" s="5">
        <v>1.075</v>
      </c>
      <c r="C680" s="1">
        <v>45699</v>
      </c>
    </row>
    <row r="681" spans="1:3" x14ac:dyDescent="0.3">
      <c r="A681" t="s">
        <v>2078</v>
      </c>
      <c r="B681" s="5">
        <v>1.2963</v>
      </c>
      <c r="C681" s="1">
        <v>46104</v>
      </c>
    </row>
    <row r="682" spans="1:3" x14ac:dyDescent="0.3">
      <c r="A682" t="s">
        <v>2078</v>
      </c>
      <c r="B682" s="5">
        <v>1.1778999999999999</v>
      </c>
      <c r="C682" s="1">
        <v>45683</v>
      </c>
    </row>
    <row r="683" spans="1:3" x14ac:dyDescent="0.3">
      <c r="A683" t="s">
        <v>2078</v>
      </c>
      <c r="B683" s="5">
        <v>0.99839999999999995</v>
      </c>
      <c r="C683" s="1">
        <v>45858</v>
      </c>
    </row>
    <row r="684" spans="1:3" x14ac:dyDescent="0.3">
      <c r="A684" t="s">
        <v>2078</v>
      </c>
      <c r="B684" s="5">
        <v>0.99839999999999995</v>
      </c>
      <c r="C684" s="1">
        <v>45942</v>
      </c>
    </row>
    <row r="685" spans="1:3" x14ac:dyDescent="0.3">
      <c r="A685" t="s">
        <v>2078</v>
      </c>
      <c r="B685" s="5">
        <v>1.4305000000000001</v>
      </c>
      <c r="C685" s="1">
        <v>45740</v>
      </c>
    </row>
    <row r="686" spans="1:3" x14ac:dyDescent="0.3">
      <c r="A686" t="s">
        <v>2078</v>
      </c>
      <c r="B686" s="5">
        <v>0.80889999999999995</v>
      </c>
      <c r="C686" s="1">
        <v>46134</v>
      </c>
    </row>
    <row r="687" spans="1:3" x14ac:dyDescent="0.3">
      <c r="A687" t="s">
        <v>2078</v>
      </c>
      <c r="B687" s="5">
        <v>0.69779999999999998</v>
      </c>
      <c r="C687" s="1">
        <v>45895</v>
      </c>
    </row>
    <row r="688" spans="1:3" x14ac:dyDescent="0.3">
      <c r="A688" t="s">
        <v>2078</v>
      </c>
      <c r="B688" s="5">
        <v>1.3904000000000001</v>
      </c>
      <c r="C688" s="1">
        <v>46101</v>
      </c>
    </row>
    <row r="689" spans="1:3" x14ac:dyDescent="0.3">
      <c r="A689" t="s">
        <v>2078</v>
      </c>
      <c r="B689" s="5">
        <v>0.62619999999999998</v>
      </c>
      <c r="C689" s="1">
        <v>45951</v>
      </c>
    </row>
    <row r="690" spans="1:3" x14ac:dyDescent="0.3">
      <c r="A690" t="s">
        <v>2078</v>
      </c>
      <c r="B690" s="5">
        <v>1.0305</v>
      </c>
      <c r="C690" s="1">
        <v>45864</v>
      </c>
    </row>
    <row r="691" spans="1:3" x14ac:dyDescent="0.3">
      <c r="A691" t="s">
        <v>2078</v>
      </c>
      <c r="B691" s="5">
        <v>1.4775</v>
      </c>
      <c r="C691" s="1">
        <v>45917</v>
      </c>
    </row>
    <row r="692" spans="1:3" x14ac:dyDescent="0.3">
      <c r="A692" t="s">
        <v>2078</v>
      </c>
      <c r="B692" s="5">
        <v>1.4661999999999999</v>
      </c>
      <c r="C692" s="1">
        <v>46013</v>
      </c>
    </row>
    <row r="693" spans="1:3" x14ac:dyDescent="0.3">
      <c r="A693" t="s">
        <v>2078</v>
      </c>
      <c r="B693" s="5">
        <v>0.92120000000000002</v>
      </c>
      <c r="C693" s="1">
        <v>45758</v>
      </c>
    </row>
    <row r="694" spans="1:3" x14ac:dyDescent="0.3">
      <c r="A694" t="s">
        <v>2078</v>
      </c>
      <c r="B694" s="5">
        <v>1.4672000000000001</v>
      </c>
      <c r="C694" s="1">
        <v>45854</v>
      </c>
    </row>
    <row r="695" spans="1:3" x14ac:dyDescent="0.3">
      <c r="A695" t="s">
        <v>2078</v>
      </c>
      <c r="B695" s="5">
        <v>0.84150000000000003</v>
      </c>
      <c r="C695" s="1">
        <v>45965</v>
      </c>
    </row>
    <row r="696" spans="1:3" x14ac:dyDescent="0.3">
      <c r="A696" t="s">
        <v>2078</v>
      </c>
      <c r="B696" s="5">
        <v>1.4545999999999999</v>
      </c>
      <c r="C696" s="1">
        <v>45666</v>
      </c>
    </row>
    <row r="697" spans="1:3" x14ac:dyDescent="0.3">
      <c r="A697" t="s">
        <v>2078</v>
      </c>
      <c r="B697" s="5">
        <v>1.1391</v>
      </c>
      <c r="C697" s="1">
        <v>45682</v>
      </c>
    </row>
    <row r="698" spans="1:3" x14ac:dyDescent="0.3">
      <c r="A698" t="s">
        <v>2078</v>
      </c>
      <c r="B698" s="5">
        <v>1.2551000000000001</v>
      </c>
      <c r="C698" s="1">
        <v>45779</v>
      </c>
    </row>
    <row r="699" spans="1:3" x14ac:dyDescent="0.3">
      <c r="A699" t="s">
        <v>2078</v>
      </c>
      <c r="B699" s="5">
        <v>1.3664000000000001</v>
      </c>
      <c r="C699" s="1">
        <v>45666</v>
      </c>
    </row>
    <row r="700" spans="1:3" x14ac:dyDescent="0.3">
      <c r="A700" t="s">
        <v>2078</v>
      </c>
      <c r="B700" s="5">
        <v>1.1052999999999999</v>
      </c>
      <c r="C700" s="1">
        <v>46045</v>
      </c>
    </row>
    <row r="701" spans="1:3" x14ac:dyDescent="0.3">
      <c r="A701" t="s">
        <v>2078</v>
      </c>
      <c r="B701" s="5">
        <v>0.97450000000000003</v>
      </c>
      <c r="C701" s="1">
        <v>46100</v>
      </c>
    </row>
    <row r="702" spans="1:3" x14ac:dyDescent="0.3">
      <c r="A702" t="s">
        <v>2078</v>
      </c>
      <c r="B702" s="5">
        <v>0.97450000000000003</v>
      </c>
      <c r="C702" s="1">
        <v>45933</v>
      </c>
    </row>
    <row r="703" spans="1:3" x14ac:dyDescent="0.3">
      <c r="A703" t="s">
        <v>2078</v>
      </c>
      <c r="B703" s="5">
        <v>1.4681</v>
      </c>
      <c r="C703" s="1">
        <v>46061</v>
      </c>
    </row>
    <row r="704" spans="1:3" x14ac:dyDescent="0.3">
      <c r="A704" t="s">
        <v>2078</v>
      </c>
      <c r="B704" s="5">
        <v>1.1000000000000001</v>
      </c>
      <c r="C704" s="1">
        <v>46007</v>
      </c>
    </row>
    <row r="705" spans="1:3" x14ac:dyDescent="0.3">
      <c r="A705" t="s">
        <v>2078</v>
      </c>
      <c r="B705" s="5">
        <v>0.72970000000000002</v>
      </c>
      <c r="C705" s="1">
        <v>45874</v>
      </c>
    </row>
    <row r="706" spans="1:3" x14ac:dyDescent="0.3">
      <c r="A706" t="s">
        <v>2078</v>
      </c>
      <c r="B706" s="5">
        <v>1.2474000000000001</v>
      </c>
      <c r="C706" s="1">
        <v>45987</v>
      </c>
    </row>
    <row r="707" spans="1:3" x14ac:dyDescent="0.3">
      <c r="A707" t="s">
        <v>2078</v>
      </c>
      <c r="B707" s="5">
        <v>0.75919999999999999</v>
      </c>
      <c r="C707" s="1">
        <v>46118</v>
      </c>
    </row>
    <row r="708" spans="1:3" x14ac:dyDescent="0.3">
      <c r="A708" t="s">
        <v>2078</v>
      </c>
      <c r="B708" s="5">
        <v>1.0178</v>
      </c>
      <c r="C708" s="1">
        <v>46040</v>
      </c>
    </row>
    <row r="709" spans="1:3" x14ac:dyDescent="0.3">
      <c r="A709" t="s">
        <v>2078</v>
      </c>
      <c r="B709" s="5">
        <v>1.4097</v>
      </c>
      <c r="C709" s="1">
        <v>46031</v>
      </c>
    </row>
    <row r="710" spans="1:3" x14ac:dyDescent="0.3">
      <c r="A710" t="s">
        <v>2078</v>
      </c>
      <c r="B710" s="5">
        <v>0.64780000000000004</v>
      </c>
      <c r="C710" s="1">
        <v>46025</v>
      </c>
    </row>
    <row r="711" spans="1:3" x14ac:dyDescent="0.3">
      <c r="A711" t="s">
        <v>2078</v>
      </c>
      <c r="B711" s="5">
        <v>0.84009999999999996</v>
      </c>
      <c r="C711" s="1">
        <v>45806</v>
      </c>
    </row>
    <row r="712" spans="1:3" x14ac:dyDescent="0.3">
      <c r="A712" t="s">
        <v>2078</v>
      </c>
      <c r="B712" s="5">
        <v>1.1500999999999999</v>
      </c>
      <c r="C712" s="1">
        <v>45750</v>
      </c>
    </row>
    <row r="713" spans="1:3" x14ac:dyDescent="0.3">
      <c r="A713" t="s">
        <v>2078</v>
      </c>
      <c r="B713" s="5">
        <v>0.60240000000000005</v>
      </c>
      <c r="C713" s="1">
        <v>45883</v>
      </c>
    </row>
    <row r="714" spans="1:3" x14ac:dyDescent="0.3">
      <c r="A714" t="s">
        <v>2078</v>
      </c>
      <c r="B714" s="5">
        <v>0.64990000000000003</v>
      </c>
      <c r="C714" s="1">
        <v>46026</v>
      </c>
    </row>
    <row r="715" spans="1:3" x14ac:dyDescent="0.3">
      <c r="A715" t="s">
        <v>2078</v>
      </c>
      <c r="B715" s="5">
        <v>0.75590000000000002</v>
      </c>
      <c r="C715" s="1">
        <v>45923</v>
      </c>
    </row>
    <row r="716" spans="1:3" x14ac:dyDescent="0.3">
      <c r="A716" t="s">
        <v>2078</v>
      </c>
      <c r="B716" s="5">
        <v>0.91439999999999999</v>
      </c>
      <c r="C716" s="1">
        <v>46012</v>
      </c>
    </row>
    <row r="717" spans="1:3" x14ac:dyDescent="0.3">
      <c r="A717" t="s">
        <v>2078</v>
      </c>
      <c r="B717" s="5">
        <v>1.1809000000000001</v>
      </c>
      <c r="C717" s="1">
        <v>45714</v>
      </c>
    </row>
    <row r="718" spans="1:3" x14ac:dyDescent="0.3">
      <c r="A718" t="s">
        <v>2078</v>
      </c>
      <c r="B718" s="5">
        <v>1.4930000000000001</v>
      </c>
      <c r="C718" s="1">
        <v>45765</v>
      </c>
    </row>
    <row r="719" spans="1:3" x14ac:dyDescent="0.3">
      <c r="A719" t="s">
        <v>2078</v>
      </c>
      <c r="B719" s="5">
        <v>0.68359999999999999</v>
      </c>
      <c r="C719" s="1">
        <v>45732</v>
      </c>
    </row>
    <row r="720" spans="1:3" x14ac:dyDescent="0.3">
      <c r="A720" t="s">
        <v>2078</v>
      </c>
      <c r="B720" s="5">
        <v>0.96240000000000003</v>
      </c>
      <c r="C720" s="1">
        <v>46125</v>
      </c>
    </row>
    <row r="721" spans="1:3" x14ac:dyDescent="0.3">
      <c r="A721" t="s">
        <v>2078</v>
      </c>
      <c r="B721" s="5">
        <v>1.3411</v>
      </c>
      <c r="C721" s="1">
        <v>45775</v>
      </c>
    </row>
    <row r="722" spans="1:3" x14ac:dyDescent="0.3">
      <c r="A722" t="s">
        <v>2078</v>
      </c>
      <c r="B722" s="5">
        <v>0.71079999999999999</v>
      </c>
      <c r="C722" s="1">
        <v>45725</v>
      </c>
    </row>
    <row r="723" spans="1:3" x14ac:dyDescent="0.3">
      <c r="A723" t="s">
        <v>2078</v>
      </c>
      <c r="B723" s="5">
        <v>0.85009999999999997</v>
      </c>
      <c r="C723" s="1">
        <v>45964</v>
      </c>
    </row>
    <row r="724" spans="1:3" x14ac:dyDescent="0.3">
      <c r="A724" t="s">
        <v>2078</v>
      </c>
      <c r="B724" s="5">
        <v>0.71220000000000006</v>
      </c>
      <c r="C724" s="1">
        <v>45846</v>
      </c>
    </row>
    <row r="725" spans="1:3" x14ac:dyDescent="0.3">
      <c r="A725" t="s">
        <v>2078</v>
      </c>
      <c r="B725" s="5">
        <v>0.99080000000000001</v>
      </c>
      <c r="C725" s="1">
        <v>45680</v>
      </c>
    </row>
    <row r="726" spans="1:3" x14ac:dyDescent="0.3">
      <c r="A726" t="s">
        <v>2078</v>
      </c>
      <c r="B726" s="5">
        <v>0.74570000000000003</v>
      </c>
      <c r="C726" s="1">
        <v>45936</v>
      </c>
    </row>
    <row r="727" spans="1:3" x14ac:dyDescent="0.3">
      <c r="A727" t="s">
        <v>2078</v>
      </c>
      <c r="B727" s="5">
        <v>0.67600000000000005</v>
      </c>
      <c r="C727" s="1">
        <v>45867</v>
      </c>
    </row>
    <row r="728" spans="1:3" x14ac:dyDescent="0.3">
      <c r="A728" t="s">
        <v>2078</v>
      </c>
      <c r="B728" s="5">
        <v>0.62670000000000003</v>
      </c>
      <c r="C728" s="1">
        <v>45945</v>
      </c>
    </row>
    <row r="729" spans="1:3" x14ac:dyDescent="0.3">
      <c r="A729" t="s">
        <v>2078</v>
      </c>
      <c r="B729" s="5">
        <v>0.77910000000000001</v>
      </c>
      <c r="C729" s="1">
        <v>46079</v>
      </c>
    </row>
    <row r="730" spans="1:3" x14ac:dyDescent="0.3">
      <c r="A730" t="s">
        <v>2078</v>
      </c>
      <c r="B730" s="5">
        <v>1.1999</v>
      </c>
      <c r="C730" s="1">
        <v>46125</v>
      </c>
    </row>
    <row r="731" spans="1:3" x14ac:dyDescent="0.3">
      <c r="A731" t="s">
        <v>2078</v>
      </c>
      <c r="B731" s="5">
        <v>1.175</v>
      </c>
      <c r="C731" s="1">
        <v>45759</v>
      </c>
    </row>
    <row r="732" spans="1:3" x14ac:dyDescent="0.3">
      <c r="A732" t="s">
        <v>2078</v>
      </c>
      <c r="B732" s="5">
        <v>1.175</v>
      </c>
      <c r="C732" s="1">
        <v>45853</v>
      </c>
    </row>
    <row r="733" spans="1:3" x14ac:dyDescent="0.3">
      <c r="A733" t="s">
        <v>2078</v>
      </c>
      <c r="B733" s="5">
        <v>0.76470000000000005</v>
      </c>
      <c r="C733" s="1">
        <v>45956</v>
      </c>
    </row>
    <row r="734" spans="1:3" x14ac:dyDescent="0.3">
      <c r="A734" t="s">
        <v>2078</v>
      </c>
      <c r="B734" s="5">
        <v>1.3378000000000001</v>
      </c>
      <c r="C734" s="1">
        <v>45712</v>
      </c>
    </row>
    <row r="735" spans="1:3" x14ac:dyDescent="0.3">
      <c r="A735" t="s">
        <v>2078</v>
      </c>
      <c r="B735" s="5">
        <v>0.64939999999999998</v>
      </c>
      <c r="C735" s="1">
        <v>45996</v>
      </c>
    </row>
    <row r="736" spans="1:3" x14ac:dyDescent="0.3">
      <c r="A736" t="s">
        <v>2078</v>
      </c>
      <c r="B736" s="5">
        <v>1.4107000000000001</v>
      </c>
      <c r="C736" s="1">
        <v>45700</v>
      </c>
    </row>
    <row r="737" spans="1:3" x14ac:dyDescent="0.3">
      <c r="A737" t="s">
        <v>2078</v>
      </c>
      <c r="B737" s="5">
        <v>1.4520999999999999</v>
      </c>
      <c r="C737" s="1">
        <v>45925</v>
      </c>
    </row>
    <row r="738" spans="1:3" x14ac:dyDescent="0.3">
      <c r="A738" t="s">
        <v>2078</v>
      </c>
      <c r="B738" s="5">
        <v>1.4393</v>
      </c>
      <c r="C738" s="1">
        <v>45689</v>
      </c>
    </row>
    <row r="739" spans="1:3" x14ac:dyDescent="0.3">
      <c r="A739" t="s">
        <v>2078</v>
      </c>
      <c r="B739" s="5">
        <v>1.1999</v>
      </c>
      <c r="C739" s="1">
        <v>46237</v>
      </c>
    </row>
    <row r="740" spans="1:3" x14ac:dyDescent="0.3">
      <c r="A740" t="s">
        <v>2078</v>
      </c>
      <c r="B740" s="5">
        <v>1.1071</v>
      </c>
      <c r="C740" s="1">
        <v>45962</v>
      </c>
    </row>
    <row r="741" spans="1:3" x14ac:dyDescent="0.3">
      <c r="A741" t="s">
        <v>2078</v>
      </c>
      <c r="B741" s="5">
        <v>1.2069000000000001</v>
      </c>
      <c r="C741" s="1">
        <v>46297</v>
      </c>
    </row>
    <row r="742" spans="1:3" x14ac:dyDescent="0.3">
      <c r="A742" t="s">
        <v>2078</v>
      </c>
      <c r="B742" s="5">
        <v>1.1036999999999999</v>
      </c>
      <c r="C742" s="1">
        <v>45895</v>
      </c>
    </row>
    <row r="743" spans="1:3" x14ac:dyDescent="0.3">
      <c r="A743" t="s">
        <v>2078</v>
      </c>
      <c r="B743" s="5">
        <v>1.1980999999999999</v>
      </c>
      <c r="C743" s="1">
        <v>45794</v>
      </c>
    </row>
    <row r="744" spans="1:3" x14ac:dyDescent="0.3">
      <c r="A744" t="s">
        <v>2078</v>
      </c>
      <c r="B744" s="5">
        <v>0.80640000000000001</v>
      </c>
      <c r="C744" s="1">
        <v>45680</v>
      </c>
    </row>
    <row r="745" spans="1:3" x14ac:dyDescent="0.3">
      <c r="A745" t="s">
        <v>2078</v>
      </c>
      <c r="B745" s="5">
        <v>0.75929999999999997</v>
      </c>
      <c r="C745" s="1">
        <v>45751</v>
      </c>
    </row>
    <row r="746" spans="1:3" x14ac:dyDescent="0.3">
      <c r="A746" t="s">
        <v>2078</v>
      </c>
      <c r="B746" s="5">
        <v>0.94540000000000002</v>
      </c>
      <c r="C746" s="1">
        <v>46026</v>
      </c>
    </row>
    <row r="747" spans="1:3" x14ac:dyDescent="0.3">
      <c r="A747" t="s">
        <v>2078</v>
      </c>
      <c r="B747" s="5">
        <v>0.94540000000000002</v>
      </c>
      <c r="C747" s="1">
        <v>45919</v>
      </c>
    </row>
    <row r="748" spans="1:3" x14ac:dyDescent="0.3">
      <c r="A748" t="s">
        <v>2078</v>
      </c>
      <c r="B748" s="5">
        <v>1.0793999999999999</v>
      </c>
      <c r="C748" s="1">
        <v>45972</v>
      </c>
    </row>
    <row r="749" spans="1:3" x14ac:dyDescent="0.3">
      <c r="A749" t="s">
        <v>2078</v>
      </c>
      <c r="B749" s="5">
        <v>0.72370000000000001</v>
      </c>
      <c r="C749" s="1">
        <v>45860</v>
      </c>
    </row>
    <row r="750" spans="1:3" x14ac:dyDescent="0.3">
      <c r="A750" t="s">
        <v>2078</v>
      </c>
      <c r="B750" s="5">
        <v>0.69720000000000004</v>
      </c>
      <c r="C750" s="1">
        <v>45901</v>
      </c>
    </row>
    <row r="751" spans="1:3" x14ac:dyDescent="0.3">
      <c r="A751" t="s">
        <v>2078</v>
      </c>
      <c r="B751" s="5">
        <v>0.98599999999999999</v>
      </c>
      <c r="C751" s="1">
        <v>46117</v>
      </c>
    </row>
    <row r="752" spans="1:3" x14ac:dyDescent="0.3">
      <c r="A752" t="s">
        <v>2078</v>
      </c>
      <c r="B752" s="5">
        <v>1.0652999999999999</v>
      </c>
      <c r="C752" s="1">
        <v>46236</v>
      </c>
    </row>
    <row r="753" spans="1:3" x14ac:dyDescent="0.3">
      <c r="A753" t="s">
        <v>2078</v>
      </c>
      <c r="B753" s="5">
        <v>1.0912999999999999</v>
      </c>
      <c r="C753" s="1">
        <v>45817</v>
      </c>
    </row>
    <row r="754" spans="1:3" x14ac:dyDescent="0.3">
      <c r="A754" t="s">
        <v>2078</v>
      </c>
      <c r="B754" s="5">
        <v>1.1105</v>
      </c>
      <c r="C754" s="1">
        <v>45825</v>
      </c>
    </row>
    <row r="755" spans="1:3" x14ac:dyDescent="0.3">
      <c r="A755" t="s">
        <v>2078</v>
      </c>
      <c r="B755" s="5">
        <v>1.0772999999999999</v>
      </c>
      <c r="C755" s="1">
        <v>45683</v>
      </c>
    </row>
    <row r="756" spans="1:3" x14ac:dyDescent="0.3">
      <c r="A756" t="s">
        <v>2078</v>
      </c>
      <c r="B756" s="5">
        <v>0.83589999999999998</v>
      </c>
      <c r="C756" s="1">
        <v>46077</v>
      </c>
    </row>
    <row r="757" spans="1:3" x14ac:dyDescent="0.3">
      <c r="A757" t="s">
        <v>2078</v>
      </c>
      <c r="B757" s="5">
        <v>0.87960000000000005</v>
      </c>
      <c r="C757" s="1">
        <v>46049</v>
      </c>
    </row>
    <row r="758" spans="1:3" x14ac:dyDescent="0.3">
      <c r="A758" t="s">
        <v>2078</v>
      </c>
      <c r="B758" s="5">
        <v>0.99970000000000003</v>
      </c>
      <c r="C758" s="1">
        <v>46063</v>
      </c>
    </row>
    <row r="759" spans="1:3" x14ac:dyDescent="0.3">
      <c r="A759" t="s">
        <v>2078</v>
      </c>
      <c r="B759" s="5">
        <v>1.4276</v>
      </c>
      <c r="C759" s="1">
        <v>46101</v>
      </c>
    </row>
    <row r="760" spans="1:3" x14ac:dyDescent="0.3">
      <c r="A760" t="s">
        <v>2078</v>
      </c>
      <c r="B760" s="5">
        <v>0.82899999999999996</v>
      </c>
      <c r="C760" s="1">
        <v>45804</v>
      </c>
    </row>
    <row r="761" spans="1:3" x14ac:dyDescent="0.3">
      <c r="A761" t="s">
        <v>2078</v>
      </c>
      <c r="B761" s="5">
        <v>0.99650000000000005</v>
      </c>
      <c r="C761" s="1">
        <v>45921</v>
      </c>
    </row>
    <row r="762" spans="1:3" x14ac:dyDescent="0.3">
      <c r="A762" t="s">
        <v>2078</v>
      </c>
      <c r="B762" s="5">
        <v>0.91080000000000005</v>
      </c>
      <c r="C762" s="1">
        <v>45800</v>
      </c>
    </row>
    <row r="763" spans="1:3" x14ac:dyDescent="0.3">
      <c r="A763" t="s">
        <v>2078</v>
      </c>
      <c r="B763" s="5">
        <v>0.64810000000000001</v>
      </c>
      <c r="C763" s="1">
        <v>46077</v>
      </c>
    </row>
    <row r="764" spans="1:3" x14ac:dyDescent="0.3">
      <c r="A764" t="s">
        <v>2078</v>
      </c>
      <c r="B764" s="5">
        <v>1.4642999999999999</v>
      </c>
      <c r="C764" s="1">
        <v>46105</v>
      </c>
    </row>
    <row r="765" spans="1:3" x14ac:dyDescent="0.3">
      <c r="A765" t="s">
        <v>2078</v>
      </c>
      <c r="B765" s="5">
        <v>1.4642999999999999</v>
      </c>
      <c r="C765" s="1">
        <v>45958</v>
      </c>
    </row>
    <row r="766" spans="1:3" x14ac:dyDescent="0.3">
      <c r="A766" t="s">
        <v>2078</v>
      </c>
      <c r="B766" s="5">
        <v>1.1209</v>
      </c>
      <c r="C766" s="1">
        <v>46086</v>
      </c>
    </row>
    <row r="767" spans="1:3" x14ac:dyDescent="0.3">
      <c r="A767" t="s">
        <v>2078</v>
      </c>
      <c r="B767" s="5">
        <v>1.2394000000000001</v>
      </c>
      <c r="C767" s="1">
        <v>45795</v>
      </c>
    </row>
    <row r="768" spans="1:3" x14ac:dyDescent="0.3">
      <c r="A768" t="s">
        <v>2078</v>
      </c>
      <c r="B768" s="5">
        <v>0.75819999999999999</v>
      </c>
      <c r="C768" s="1">
        <v>45716</v>
      </c>
    </row>
    <row r="769" spans="1:3" x14ac:dyDescent="0.3">
      <c r="A769" t="s">
        <v>2079</v>
      </c>
      <c r="B769" s="5">
        <v>0.85429999999999995</v>
      </c>
      <c r="C769" s="1">
        <v>45887</v>
      </c>
    </row>
    <row r="770" spans="1:3" x14ac:dyDescent="0.3">
      <c r="A770" t="s">
        <v>2079</v>
      </c>
      <c r="B770" s="5">
        <v>1.4520999999999999</v>
      </c>
      <c r="C770" s="1">
        <v>46114</v>
      </c>
    </row>
    <row r="771" spans="1:3" x14ac:dyDescent="0.3">
      <c r="A771" t="s">
        <v>2079</v>
      </c>
      <c r="B771" s="5">
        <v>1.1768000000000001</v>
      </c>
      <c r="C771" s="1">
        <v>45931</v>
      </c>
    </row>
    <row r="772" spans="1:3" x14ac:dyDescent="0.3">
      <c r="A772" t="s">
        <v>2079</v>
      </c>
      <c r="B772" s="5">
        <v>1.0579000000000001</v>
      </c>
      <c r="C772" s="1">
        <v>46360</v>
      </c>
    </row>
    <row r="773" spans="1:3" x14ac:dyDescent="0.3">
      <c r="A773" t="s">
        <v>2079</v>
      </c>
      <c r="B773" s="5">
        <v>1.4883999999999999</v>
      </c>
      <c r="C773" s="1">
        <v>45848</v>
      </c>
    </row>
    <row r="774" spans="1:3" x14ac:dyDescent="0.3">
      <c r="A774" t="s">
        <v>2079</v>
      </c>
      <c r="B774" s="5">
        <v>1.1967000000000001</v>
      </c>
      <c r="C774" s="1">
        <v>45694</v>
      </c>
    </row>
    <row r="775" spans="1:3" x14ac:dyDescent="0.3">
      <c r="A775" t="s">
        <v>2079</v>
      </c>
      <c r="B775" s="5">
        <v>0.99239999999999995</v>
      </c>
      <c r="C775" s="1">
        <v>45882</v>
      </c>
    </row>
    <row r="776" spans="1:3" x14ac:dyDescent="0.3">
      <c r="A776" t="s">
        <v>2079</v>
      </c>
      <c r="B776" s="5">
        <v>1.2917000000000001</v>
      </c>
      <c r="C776" s="1">
        <v>45680</v>
      </c>
    </row>
    <row r="777" spans="1:3" x14ac:dyDescent="0.3">
      <c r="A777" t="s">
        <v>2079</v>
      </c>
      <c r="B777" s="5">
        <v>0.91510000000000002</v>
      </c>
      <c r="C777" s="1">
        <v>46119</v>
      </c>
    </row>
    <row r="778" spans="1:3" x14ac:dyDescent="0.3">
      <c r="A778" t="s">
        <v>2079</v>
      </c>
      <c r="B778" s="5">
        <v>0.76559999999999995</v>
      </c>
      <c r="C778" s="1">
        <v>45829</v>
      </c>
    </row>
    <row r="779" spans="1:3" x14ac:dyDescent="0.3">
      <c r="A779" t="s">
        <v>2079</v>
      </c>
      <c r="B779" s="5">
        <v>0.82140000000000002</v>
      </c>
      <c r="C779" s="1">
        <v>45949</v>
      </c>
    </row>
    <row r="780" spans="1:3" x14ac:dyDescent="0.3">
      <c r="A780" t="s">
        <v>2079</v>
      </c>
      <c r="B780" s="5">
        <v>0.82140000000000002</v>
      </c>
      <c r="C780" s="1">
        <v>45713</v>
      </c>
    </row>
    <row r="781" spans="1:3" x14ac:dyDescent="0.3">
      <c r="A781" t="s">
        <v>2079</v>
      </c>
      <c r="B781" s="5">
        <v>0.90390000000000004</v>
      </c>
      <c r="C781" s="1">
        <v>45995</v>
      </c>
    </row>
    <row r="782" spans="1:3" x14ac:dyDescent="0.3">
      <c r="A782" t="s">
        <v>2079</v>
      </c>
      <c r="B782" s="5">
        <v>1.1771</v>
      </c>
      <c r="C782" s="1">
        <v>45735</v>
      </c>
    </row>
    <row r="783" spans="1:3" x14ac:dyDescent="0.3">
      <c r="A783" t="s">
        <v>2079</v>
      </c>
      <c r="B783" s="5">
        <v>1.2692000000000001</v>
      </c>
      <c r="C783" s="1">
        <v>45815</v>
      </c>
    </row>
    <row r="784" spans="1:3" x14ac:dyDescent="0.3">
      <c r="A784" t="s">
        <v>2079</v>
      </c>
      <c r="B784" s="5">
        <v>1.3221000000000001</v>
      </c>
      <c r="C784" s="1">
        <v>45739</v>
      </c>
    </row>
    <row r="785" spans="1:3" x14ac:dyDescent="0.3">
      <c r="A785" t="s">
        <v>2079</v>
      </c>
      <c r="B785" s="5">
        <v>1.2612000000000001</v>
      </c>
      <c r="C785" s="1">
        <v>45856</v>
      </c>
    </row>
    <row r="786" spans="1:3" x14ac:dyDescent="0.3">
      <c r="A786" t="s">
        <v>2079</v>
      </c>
      <c r="B786" s="5">
        <v>0.66700000000000004</v>
      </c>
      <c r="C786" s="1">
        <v>45718</v>
      </c>
    </row>
    <row r="787" spans="1:3" x14ac:dyDescent="0.3">
      <c r="A787" t="s">
        <v>2079</v>
      </c>
      <c r="B787" s="5">
        <v>1.3009999999999999</v>
      </c>
      <c r="C787" s="1">
        <v>45662</v>
      </c>
    </row>
    <row r="788" spans="1:3" x14ac:dyDescent="0.3">
      <c r="A788" t="s">
        <v>2079</v>
      </c>
      <c r="B788" s="5">
        <v>0.6825</v>
      </c>
      <c r="C788" s="1">
        <v>45659</v>
      </c>
    </row>
    <row r="789" spans="1:3" x14ac:dyDescent="0.3">
      <c r="A789" t="s">
        <v>2079</v>
      </c>
      <c r="B789" s="5">
        <v>0.78920000000000001</v>
      </c>
      <c r="C789" s="1">
        <v>45856</v>
      </c>
    </row>
    <row r="790" spans="1:3" x14ac:dyDescent="0.3">
      <c r="A790" t="s">
        <v>2079</v>
      </c>
      <c r="B790" s="5">
        <v>1.0284</v>
      </c>
      <c r="C790" s="1">
        <v>46020</v>
      </c>
    </row>
    <row r="791" spans="1:3" x14ac:dyDescent="0.3">
      <c r="A791" t="s">
        <v>2079</v>
      </c>
      <c r="B791" s="5">
        <v>1.0223</v>
      </c>
      <c r="C791" s="1">
        <v>45884</v>
      </c>
    </row>
    <row r="792" spans="1:3" x14ac:dyDescent="0.3">
      <c r="A792" t="s">
        <v>2079</v>
      </c>
      <c r="B792" s="5">
        <v>1.23</v>
      </c>
      <c r="C792" s="1">
        <v>45842</v>
      </c>
    </row>
    <row r="793" spans="1:3" x14ac:dyDescent="0.3">
      <c r="A793" t="s">
        <v>2079</v>
      </c>
      <c r="B793" s="5">
        <v>0.63839999999999997</v>
      </c>
      <c r="C793" s="1">
        <v>45867</v>
      </c>
    </row>
    <row r="794" spans="1:3" x14ac:dyDescent="0.3">
      <c r="A794" t="s">
        <v>2079</v>
      </c>
      <c r="B794" s="5">
        <v>0.63839999999999997</v>
      </c>
      <c r="C794" s="1">
        <v>46103</v>
      </c>
    </row>
    <row r="795" spans="1:3" x14ac:dyDescent="0.3">
      <c r="A795" t="s">
        <v>2079</v>
      </c>
      <c r="B795" s="5">
        <v>1.1335999999999999</v>
      </c>
      <c r="C795" s="1">
        <v>45769</v>
      </c>
    </row>
    <row r="796" spans="1:3" x14ac:dyDescent="0.3">
      <c r="A796" t="s">
        <v>2079</v>
      </c>
      <c r="B796" s="5">
        <v>0.95220000000000005</v>
      </c>
      <c r="C796" s="1">
        <v>45739</v>
      </c>
    </row>
    <row r="797" spans="1:3" x14ac:dyDescent="0.3">
      <c r="A797" t="s">
        <v>2079</v>
      </c>
      <c r="B797" s="5">
        <v>1.0767</v>
      </c>
      <c r="C797" s="1">
        <v>46029</v>
      </c>
    </row>
    <row r="798" spans="1:3" x14ac:dyDescent="0.3">
      <c r="A798" t="s">
        <v>2079</v>
      </c>
      <c r="B798" s="5">
        <v>1.0767</v>
      </c>
      <c r="C798" s="1">
        <v>45690</v>
      </c>
    </row>
    <row r="799" spans="1:3" x14ac:dyDescent="0.3">
      <c r="A799" t="s">
        <v>2079</v>
      </c>
      <c r="B799" s="5">
        <v>1.4191</v>
      </c>
      <c r="C799" s="1">
        <v>45982</v>
      </c>
    </row>
    <row r="800" spans="1:3" x14ac:dyDescent="0.3">
      <c r="A800" t="s">
        <v>2079</v>
      </c>
      <c r="B800" s="5">
        <v>1.4689000000000001</v>
      </c>
      <c r="C800" s="1">
        <v>46020</v>
      </c>
    </row>
    <row r="801" spans="1:3" x14ac:dyDescent="0.3">
      <c r="A801" t="s">
        <v>2079</v>
      </c>
      <c r="B801" s="5">
        <v>1.3320000000000001</v>
      </c>
      <c r="C801" s="1">
        <v>45908</v>
      </c>
    </row>
    <row r="802" spans="1:3" x14ac:dyDescent="0.3">
      <c r="A802" t="s">
        <v>2079</v>
      </c>
      <c r="B802" s="5">
        <v>1.1698</v>
      </c>
      <c r="C802" s="1">
        <v>45840</v>
      </c>
    </row>
    <row r="803" spans="1:3" x14ac:dyDescent="0.3">
      <c r="A803" t="s">
        <v>2079</v>
      </c>
      <c r="B803" s="5">
        <v>1.1345000000000001</v>
      </c>
      <c r="C803" s="1">
        <v>45713</v>
      </c>
    </row>
    <row r="804" spans="1:3" x14ac:dyDescent="0.3">
      <c r="A804" t="s">
        <v>2079</v>
      </c>
      <c r="B804" s="5">
        <v>0.89049999999999996</v>
      </c>
      <c r="C804" s="1">
        <v>45721</v>
      </c>
    </row>
    <row r="805" spans="1:3" x14ac:dyDescent="0.3">
      <c r="A805" t="s">
        <v>2079</v>
      </c>
      <c r="B805" s="5">
        <v>0.68269999999999997</v>
      </c>
      <c r="C805" s="1">
        <v>45840</v>
      </c>
    </row>
    <row r="806" spans="1:3" x14ac:dyDescent="0.3">
      <c r="A806" t="s">
        <v>2079</v>
      </c>
      <c r="B806" s="5">
        <v>0.95750000000000002</v>
      </c>
      <c r="C806" s="1">
        <v>45932</v>
      </c>
    </row>
    <row r="807" spans="1:3" x14ac:dyDescent="0.3">
      <c r="A807" t="s">
        <v>2079</v>
      </c>
      <c r="B807" s="5">
        <v>1.3512999999999999</v>
      </c>
      <c r="C807" s="1">
        <v>45829</v>
      </c>
    </row>
    <row r="808" spans="1:3" x14ac:dyDescent="0.3">
      <c r="A808" t="s">
        <v>2079</v>
      </c>
      <c r="B808" s="5">
        <v>1.2838000000000001</v>
      </c>
      <c r="C808" s="1">
        <v>46084</v>
      </c>
    </row>
    <row r="809" spans="1:3" x14ac:dyDescent="0.3">
      <c r="A809" t="s">
        <v>2079</v>
      </c>
      <c r="B809" s="5">
        <v>1.3466</v>
      </c>
      <c r="C809" s="1">
        <v>45763</v>
      </c>
    </row>
    <row r="810" spans="1:3" x14ac:dyDescent="0.3">
      <c r="A810" t="s">
        <v>2079</v>
      </c>
      <c r="B810" s="5">
        <v>1.3466</v>
      </c>
      <c r="C810" s="1">
        <v>45945</v>
      </c>
    </row>
    <row r="811" spans="1:3" x14ac:dyDescent="0.3">
      <c r="A811" t="s">
        <v>2079</v>
      </c>
      <c r="B811" s="5">
        <v>0.6129</v>
      </c>
      <c r="C811" s="1">
        <v>46204</v>
      </c>
    </row>
    <row r="812" spans="1:3" x14ac:dyDescent="0.3">
      <c r="A812" t="s">
        <v>2079</v>
      </c>
      <c r="B812" s="5">
        <v>0.78239999999999998</v>
      </c>
      <c r="C812" s="1">
        <v>46072</v>
      </c>
    </row>
    <row r="813" spans="1:3" x14ac:dyDescent="0.3">
      <c r="A813" t="s">
        <v>2079</v>
      </c>
      <c r="B813" s="5">
        <v>1.244</v>
      </c>
      <c r="C813" s="1">
        <v>45804</v>
      </c>
    </row>
    <row r="814" spans="1:3" x14ac:dyDescent="0.3">
      <c r="A814" t="s">
        <v>2079</v>
      </c>
      <c r="B814" s="5">
        <v>0.93589999999999995</v>
      </c>
      <c r="C814" s="1">
        <v>46029</v>
      </c>
    </row>
    <row r="815" spans="1:3" x14ac:dyDescent="0.3">
      <c r="A815" t="s">
        <v>2079</v>
      </c>
      <c r="B815" s="5">
        <v>0.88859999999999995</v>
      </c>
      <c r="C815" s="1">
        <v>45866</v>
      </c>
    </row>
    <row r="816" spans="1:3" x14ac:dyDescent="0.3">
      <c r="A816" t="s">
        <v>2079</v>
      </c>
      <c r="B816" s="5">
        <v>0.93489999999999995</v>
      </c>
      <c r="C816" s="1">
        <v>46003</v>
      </c>
    </row>
    <row r="817" spans="1:3" x14ac:dyDescent="0.3">
      <c r="A817" t="s">
        <v>2079</v>
      </c>
      <c r="B817" s="5">
        <v>1.3660000000000001</v>
      </c>
      <c r="C817" s="1">
        <v>46075</v>
      </c>
    </row>
    <row r="818" spans="1:3" x14ac:dyDescent="0.3">
      <c r="A818" t="s">
        <v>2079</v>
      </c>
      <c r="B818" s="5">
        <v>1.2657</v>
      </c>
      <c r="C818" s="1">
        <v>45908</v>
      </c>
    </row>
    <row r="819" spans="1:3" x14ac:dyDescent="0.3">
      <c r="A819" t="s">
        <v>2079</v>
      </c>
      <c r="B819" s="5">
        <v>1.3449</v>
      </c>
      <c r="C819" s="1">
        <v>45692</v>
      </c>
    </row>
    <row r="820" spans="1:3" x14ac:dyDescent="0.3">
      <c r="A820" t="s">
        <v>2079</v>
      </c>
      <c r="B820" s="5">
        <v>1.1523000000000001</v>
      </c>
      <c r="C820" s="1">
        <v>45809</v>
      </c>
    </row>
    <row r="821" spans="1:3" x14ac:dyDescent="0.3">
      <c r="A821" t="s">
        <v>2079</v>
      </c>
      <c r="B821" s="5">
        <v>1.1523000000000001</v>
      </c>
      <c r="C821" s="1">
        <v>46068</v>
      </c>
    </row>
    <row r="822" spans="1:3" x14ac:dyDescent="0.3">
      <c r="A822" t="s">
        <v>2079</v>
      </c>
      <c r="B822" s="5">
        <v>1.4717</v>
      </c>
      <c r="C822" s="1">
        <v>45759</v>
      </c>
    </row>
    <row r="823" spans="1:3" x14ac:dyDescent="0.3">
      <c r="A823" t="s">
        <v>2079</v>
      </c>
      <c r="B823" s="5">
        <v>1.0015000000000001</v>
      </c>
      <c r="C823" s="1">
        <v>45943</v>
      </c>
    </row>
    <row r="824" spans="1:3" x14ac:dyDescent="0.3">
      <c r="A824" t="s">
        <v>2079</v>
      </c>
      <c r="B824" s="5">
        <v>1.127</v>
      </c>
      <c r="C824" s="1">
        <v>45725</v>
      </c>
    </row>
    <row r="825" spans="1:3" x14ac:dyDescent="0.3">
      <c r="A825" t="s">
        <v>2079</v>
      </c>
      <c r="B825" s="5">
        <v>1.3751</v>
      </c>
      <c r="C825" s="1">
        <v>45902</v>
      </c>
    </row>
    <row r="826" spans="1:3" x14ac:dyDescent="0.3">
      <c r="A826" t="s">
        <v>2079</v>
      </c>
      <c r="B826" s="5">
        <v>1.2737000000000001</v>
      </c>
      <c r="C826" s="1">
        <v>45903</v>
      </c>
    </row>
    <row r="827" spans="1:3" x14ac:dyDescent="0.3">
      <c r="A827" t="s">
        <v>2079</v>
      </c>
      <c r="B827" s="5">
        <v>1.0224</v>
      </c>
      <c r="C827" s="1">
        <v>46012</v>
      </c>
    </row>
    <row r="828" spans="1:3" x14ac:dyDescent="0.3">
      <c r="A828" t="s">
        <v>2079</v>
      </c>
      <c r="B828" s="5">
        <v>1.1093999999999999</v>
      </c>
      <c r="C828" s="1">
        <v>45814</v>
      </c>
    </row>
    <row r="829" spans="1:3" x14ac:dyDescent="0.3">
      <c r="A829" t="s">
        <v>2079</v>
      </c>
      <c r="B829" s="5">
        <v>1.3220000000000001</v>
      </c>
      <c r="C829" s="1">
        <v>45755</v>
      </c>
    </row>
    <row r="830" spans="1:3" x14ac:dyDescent="0.3">
      <c r="A830" t="s">
        <v>2079</v>
      </c>
      <c r="B830" s="5">
        <v>0.70550000000000002</v>
      </c>
      <c r="C830" s="1">
        <v>45984</v>
      </c>
    </row>
    <row r="831" spans="1:3" x14ac:dyDescent="0.3">
      <c r="A831" t="s">
        <v>2079</v>
      </c>
      <c r="B831" s="5">
        <v>1.1383000000000001</v>
      </c>
      <c r="C831" s="1">
        <v>45751</v>
      </c>
    </row>
    <row r="832" spans="1:3" x14ac:dyDescent="0.3">
      <c r="A832" t="s">
        <v>2079</v>
      </c>
      <c r="B832" s="5">
        <v>0.76300000000000001</v>
      </c>
      <c r="C832" s="1">
        <v>46047</v>
      </c>
    </row>
    <row r="833" spans="1:3" x14ac:dyDescent="0.3">
      <c r="A833" t="s">
        <v>2079</v>
      </c>
      <c r="B833" s="5">
        <v>0.63590000000000002</v>
      </c>
      <c r="C833" s="1">
        <v>45663</v>
      </c>
    </row>
    <row r="834" spans="1:3" x14ac:dyDescent="0.3">
      <c r="A834" t="s">
        <v>2079</v>
      </c>
      <c r="B834" s="5">
        <v>0.80740000000000001</v>
      </c>
      <c r="C834" s="1">
        <v>46133</v>
      </c>
    </row>
    <row r="835" spans="1:3" x14ac:dyDescent="0.3">
      <c r="A835" t="s">
        <v>2079</v>
      </c>
      <c r="B835" s="5">
        <v>1.0874999999999999</v>
      </c>
      <c r="C835" s="1">
        <v>45740</v>
      </c>
    </row>
    <row r="836" spans="1:3" x14ac:dyDescent="0.3">
      <c r="A836" t="s">
        <v>2079</v>
      </c>
      <c r="B836" s="5">
        <v>1.4258999999999999</v>
      </c>
      <c r="C836" s="1">
        <v>45712</v>
      </c>
    </row>
    <row r="837" spans="1:3" x14ac:dyDescent="0.3">
      <c r="A837" t="s">
        <v>2079</v>
      </c>
      <c r="B837" s="5">
        <v>1.4258999999999999</v>
      </c>
      <c r="C837" s="1">
        <v>45954</v>
      </c>
    </row>
    <row r="838" spans="1:3" x14ac:dyDescent="0.3">
      <c r="A838" t="s">
        <v>2079</v>
      </c>
      <c r="B838" s="5">
        <v>0.93569999999999998</v>
      </c>
      <c r="C838" s="1">
        <v>45965</v>
      </c>
    </row>
    <row r="839" spans="1:3" x14ac:dyDescent="0.3">
      <c r="A839" t="s">
        <v>2079</v>
      </c>
      <c r="B839" s="5">
        <v>1.3092999999999999</v>
      </c>
      <c r="C839" s="1">
        <v>45769</v>
      </c>
    </row>
    <row r="840" spans="1:3" x14ac:dyDescent="0.3">
      <c r="A840" t="s">
        <v>2079</v>
      </c>
      <c r="B840" s="5">
        <v>0.96460000000000001</v>
      </c>
      <c r="C840" s="1">
        <v>45670</v>
      </c>
    </row>
    <row r="841" spans="1:3" x14ac:dyDescent="0.3">
      <c r="A841" t="s">
        <v>2079</v>
      </c>
      <c r="B841" s="5">
        <v>1.1809000000000001</v>
      </c>
      <c r="C841" s="1">
        <v>45889</v>
      </c>
    </row>
    <row r="842" spans="1:3" x14ac:dyDescent="0.3">
      <c r="A842" t="s">
        <v>2079</v>
      </c>
      <c r="B842" s="5">
        <v>0.79720000000000002</v>
      </c>
      <c r="C842" s="1">
        <v>46091</v>
      </c>
    </row>
    <row r="843" spans="1:3" x14ac:dyDescent="0.3">
      <c r="A843" t="s">
        <v>2079</v>
      </c>
      <c r="B843" s="5">
        <v>1.1424000000000001</v>
      </c>
      <c r="C843" s="1">
        <v>45692</v>
      </c>
    </row>
    <row r="844" spans="1:3" x14ac:dyDescent="0.3">
      <c r="A844" t="s">
        <v>2079</v>
      </c>
      <c r="B844" s="5">
        <v>1.0803</v>
      </c>
      <c r="C844" s="1">
        <v>45783</v>
      </c>
    </row>
    <row r="845" spans="1:3" x14ac:dyDescent="0.3">
      <c r="A845" t="s">
        <v>2079</v>
      </c>
      <c r="B845" s="5">
        <v>1.3619000000000001</v>
      </c>
      <c r="C845" s="1">
        <v>46099</v>
      </c>
    </row>
    <row r="846" spans="1:3" x14ac:dyDescent="0.3">
      <c r="A846" t="s">
        <v>2079</v>
      </c>
      <c r="B846" s="5">
        <v>1.1760999999999999</v>
      </c>
      <c r="C846" s="1">
        <v>45692</v>
      </c>
    </row>
    <row r="847" spans="1:3" x14ac:dyDescent="0.3">
      <c r="A847" t="s">
        <v>2079</v>
      </c>
      <c r="B847" s="5">
        <v>1.1760999999999999</v>
      </c>
      <c r="C847" s="1">
        <v>45928</v>
      </c>
    </row>
    <row r="848" spans="1:3" x14ac:dyDescent="0.3">
      <c r="A848" t="s">
        <v>2079</v>
      </c>
      <c r="B848" s="5">
        <v>1.0048999999999999</v>
      </c>
      <c r="C848" s="1">
        <v>45990</v>
      </c>
    </row>
    <row r="849" spans="1:3" x14ac:dyDescent="0.3">
      <c r="A849" t="s">
        <v>2079</v>
      </c>
      <c r="B849" s="5">
        <v>1.2699</v>
      </c>
      <c r="C849" s="1">
        <v>45688</v>
      </c>
    </row>
    <row r="850" spans="1:3" x14ac:dyDescent="0.3">
      <c r="A850" t="s">
        <v>2079</v>
      </c>
      <c r="B850" s="5">
        <v>1.1676</v>
      </c>
      <c r="C850" s="1">
        <v>45670</v>
      </c>
    </row>
    <row r="851" spans="1:3" x14ac:dyDescent="0.3">
      <c r="A851" t="s">
        <v>2079</v>
      </c>
      <c r="B851" s="5">
        <v>0.72799999999999998</v>
      </c>
      <c r="C851" s="1">
        <v>45705</v>
      </c>
    </row>
    <row r="852" spans="1:3" x14ac:dyDescent="0.3">
      <c r="A852" t="s">
        <v>2079</v>
      </c>
      <c r="B852" s="5">
        <v>0.9758</v>
      </c>
      <c r="C852" s="1">
        <v>45876</v>
      </c>
    </row>
    <row r="853" spans="1:3" x14ac:dyDescent="0.3">
      <c r="A853" t="s">
        <v>2079</v>
      </c>
      <c r="B853" s="5">
        <v>1.373</v>
      </c>
      <c r="C853" s="1">
        <v>46030</v>
      </c>
    </row>
    <row r="854" spans="1:3" x14ac:dyDescent="0.3">
      <c r="A854" t="s">
        <v>2079</v>
      </c>
      <c r="B854" s="5">
        <v>1.36</v>
      </c>
      <c r="C854" s="1">
        <v>46108</v>
      </c>
    </row>
    <row r="855" spans="1:3" x14ac:dyDescent="0.3">
      <c r="A855" t="s">
        <v>2079</v>
      </c>
      <c r="B855" s="5">
        <v>1.1791</v>
      </c>
      <c r="C855" s="1">
        <v>45912</v>
      </c>
    </row>
    <row r="856" spans="1:3" x14ac:dyDescent="0.3">
      <c r="A856" t="s">
        <v>2079</v>
      </c>
      <c r="B856" s="5">
        <v>1.2201</v>
      </c>
      <c r="C856" s="1">
        <v>45859</v>
      </c>
    </row>
    <row r="857" spans="1:3" x14ac:dyDescent="0.3">
      <c r="A857" t="s">
        <v>2079</v>
      </c>
      <c r="B857" s="5">
        <v>1.2201</v>
      </c>
      <c r="C857" s="1">
        <v>45841</v>
      </c>
    </row>
    <row r="858" spans="1:3" x14ac:dyDescent="0.3">
      <c r="A858" t="s">
        <v>2079</v>
      </c>
      <c r="B858" s="5">
        <v>1.2329000000000001</v>
      </c>
      <c r="C858" s="1">
        <v>45698</v>
      </c>
    </row>
    <row r="859" spans="1:3" x14ac:dyDescent="0.3">
      <c r="A859" t="s">
        <v>2079</v>
      </c>
      <c r="B859" s="5">
        <v>0.85419999999999996</v>
      </c>
      <c r="C859" s="1">
        <v>45867</v>
      </c>
    </row>
    <row r="860" spans="1:3" x14ac:dyDescent="0.3">
      <c r="A860" t="s">
        <v>2079</v>
      </c>
      <c r="B860" s="5">
        <v>0.63780000000000003</v>
      </c>
      <c r="C860" s="1">
        <v>45780</v>
      </c>
    </row>
    <row r="861" spans="1:3" x14ac:dyDescent="0.3">
      <c r="A861" t="s">
        <v>2079</v>
      </c>
      <c r="B861" s="5">
        <v>0.99139999999999995</v>
      </c>
      <c r="C861" s="1">
        <v>45890</v>
      </c>
    </row>
    <row r="862" spans="1:3" x14ac:dyDescent="0.3">
      <c r="A862" t="s">
        <v>2079</v>
      </c>
      <c r="B862" s="5">
        <v>1.0043</v>
      </c>
      <c r="C862" s="1">
        <v>46114</v>
      </c>
    </row>
    <row r="863" spans="1:3" x14ac:dyDescent="0.3">
      <c r="A863" t="s">
        <v>2079</v>
      </c>
      <c r="B863" s="5">
        <v>1.2016</v>
      </c>
      <c r="C863" s="1">
        <v>45860</v>
      </c>
    </row>
    <row r="864" spans="1:3" x14ac:dyDescent="0.3">
      <c r="A864" t="s">
        <v>2079</v>
      </c>
      <c r="B864" s="5">
        <v>1.0777000000000001</v>
      </c>
      <c r="C864" s="1">
        <v>45682</v>
      </c>
    </row>
    <row r="865" spans="1:3" x14ac:dyDescent="0.3">
      <c r="A865" t="s">
        <v>2079</v>
      </c>
      <c r="B865" s="5">
        <v>1.0807</v>
      </c>
      <c r="C865" s="1">
        <v>46057</v>
      </c>
    </row>
    <row r="866" spans="1:3" x14ac:dyDescent="0.3">
      <c r="A866" t="s">
        <v>2079</v>
      </c>
      <c r="B866" s="5">
        <v>1.0807</v>
      </c>
      <c r="C866" s="1">
        <v>45945</v>
      </c>
    </row>
    <row r="867" spans="1:3" x14ac:dyDescent="0.3">
      <c r="A867" t="s">
        <v>2079</v>
      </c>
      <c r="B867" s="5">
        <v>1.0906</v>
      </c>
      <c r="C867" s="1">
        <v>45665</v>
      </c>
    </row>
    <row r="868" spans="1:3" x14ac:dyDescent="0.3">
      <c r="A868" t="s">
        <v>2079</v>
      </c>
      <c r="B868" s="5">
        <v>1.4581999999999999</v>
      </c>
      <c r="C868" s="1">
        <v>45830</v>
      </c>
    </row>
    <row r="869" spans="1:3" x14ac:dyDescent="0.3">
      <c r="A869" t="s">
        <v>2079</v>
      </c>
      <c r="B869" s="5">
        <v>0.90790000000000004</v>
      </c>
      <c r="C869" s="1">
        <v>45903</v>
      </c>
    </row>
    <row r="870" spans="1:3" x14ac:dyDescent="0.3">
      <c r="A870" t="s">
        <v>2079</v>
      </c>
      <c r="B870" s="5">
        <v>0.90790000000000004</v>
      </c>
      <c r="C870" s="1">
        <v>46054</v>
      </c>
    </row>
    <row r="871" spans="1:3" x14ac:dyDescent="0.3">
      <c r="A871" t="s">
        <v>2079</v>
      </c>
      <c r="B871" s="5">
        <v>0.70779999999999998</v>
      </c>
      <c r="C871" s="1">
        <v>45808</v>
      </c>
    </row>
    <row r="872" spans="1:3" x14ac:dyDescent="0.3">
      <c r="A872" t="s">
        <v>2079</v>
      </c>
      <c r="B872" s="5">
        <v>0.67379999999999995</v>
      </c>
      <c r="C872" s="1">
        <v>45752</v>
      </c>
    </row>
    <row r="873" spans="1:3" x14ac:dyDescent="0.3">
      <c r="A873" t="s">
        <v>2079</v>
      </c>
      <c r="B873" s="5">
        <v>0.75239999999999996</v>
      </c>
      <c r="C873" s="1">
        <v>45866</v>
      </c>
    </row>
    <row r="874" spans="1:3" x14ac:dyDescent="0.3">
      <c r="A874" t="s">
        <v>2079</v>
      </c>
      <c r="B874" s="5">
        <v>0.65339999999999998</v>
      </c>
      <c r="C874" s="1">
        <v>45971</v>
      </c>
    </row>
    <row r="875" spans="1:3" x14ac:dyDescent="0.3">
      <c r="A875" t="s">
        <v>2079</v>
      </c>
      <c r="B875" s="5">
        <v>1.3425</v>
      </c>
      <c r="C875" s="1">
        <v>45834</v>
      </c>
    </row>
    <row r="876" spans="1:3" x14ac:dyDescent="0.3">
      <c r="A876" t="s">
        <v>2079</v>
      </c>
      <c r="B876" s="5">
        <v>1.333</v>
      </c>
      <c r="C876" s="1">
        <v>45942</v>
      </c>
    </row>
    <row r="877" spans="1:3" x14ac:dyDescent="0.3">
      <c r="A877" t="s">
        <v>2079</v>
      </c>
      <c r="B877" s="5">
        <v>1.24</v>
      </c>
      <c r="C877" s="1">
        <v>45785</v>
      </c>
    </row>
    <row r="878" spans="1:3" x14ac:dyDescent="0.3">
      <c r="A878" t="s">
        <v>2079</v>
      </c>
      <c r="B878" s="5">
        <v>0.73229999999999995</v>
      </c>
      <c r="C878" s="1">
        <v>46102</v>
      </c>
    </row>
    <row r="879" spans="1:3" x14ac:dyDescent="0.3">
      <c r="A879" t="s">
        <v>2079</v>
      </c>
      <c r="B879" s="5">
        <v>0.95030000000000003</v>
      </c>
      <c r="C879" s="1">
        <v>46103</v>
      </c>
    </row>
    <row r="880" spans="1:3" x14ac:dyDescent="0.3">
      <c r="A880" t="s">
        <v>2079</v>
      </c>
      <c r="B880" s="5">
        <v>0.98350000000000004</v>
      </c>
      <c r="C880" s="1">
        <v>45900</v>
      </c>
    </row>
    <row r="881" spans="1:3" x14ac:dyDescent="0.3">
      <c r="A881" t="s">
        <v>2079</v>
      </c>
      <c r="B881" s="5">
        <v>0.61539999999999995</v>
      </c>
      <c r="C881" s="1">
        <v>45988</v>
      </c>
    </row>
    <row r="882" spans="1:3" x14ac:dyDescent="0.3">
      <c r="A882" t="s">
        <v>2079</v>
      </c>
      <c r="B882" s="5">
        <v>1.1648000000000001</v>
      </c>
      <c r="C882" s="1">
        <v>45734</v>
      </c>
    </row>
    <row r="883" spans="1:3" x14ac:dyDescent="0.3">
      <c r="A883" t="s">
        <v>2079</v>
      </c>
      <c r="B883" s="5">
        <v>1.2642</v>
      </c>
      <c r="C883" s="1">
        <v>45847</v>
      </c>
    </row>
    <row r="884" spans="1:3" x14ac:dyDescent="0.3">
      <c r="A884" t="s">
        <v>2079</v>
      </c>
      <c r="B884" s="5">
        <v>0.63980000000000004</v>
      </c>
      <c r="C884" s="1">
        <v>45787</v>
      </c>
    </row>
    <row r="885" spans="1:3" x14ac:dyDescent="0.3">
      <c r="A885" t="s">
        <v>2079</v>
      </c>
      <c r="B885" s="5">
        <v>1.4322999999999999</v>
      </c>
      <c r="C885" s="1">
        <v>45658</v>
      </c>
    </row>
    <row r="886" spans="1:3" x14ac:dyDescent="0.3">
      <c r="A886" t="s">
        <v>2079</v>
      </c>
      <c r="B886" s="5">
        <v>0.75490000000000002</v>
      </c>
      <c r="C886" s="1">
        <v>45777</v>
      </c>
    </row>
    <row r="887" spans="1:3" x14ac:dyDescent="0.3">
      <c r="A887" t="s">
        <v>2079</v>
      </c>
      <c r="B887" s="5">
        <v>0.77629999999999999</v>
      </c>
      <c r="C887" s="1">
        <v>45995</v>
      </c>
    </row>
    <row r="888" spans="1:3" x14ac:dyDescent="0.3">
      <c r="A888" t="s">
        <v>2079</v>
      </c>
      <c r="B888" s="5">
        <v>0.62829999999999997</v>
      </c>
      <c r="C888" s="1">
        <v>45845</v>
      </c>
    </row>
    <row r="889" spans="1:3" x14ac:dyDescent="0.3">
      <c r="A889" t="s">
        <v>2079</v>
      </c>
      <c r="B889" s="5">
        <v>0.94030000000000002</v>
      </c>
      <c r="C889" s="1">
        <v>45713</v>
      </c>
    </row>
    <row r="890" spans="1:3" x14ac:dyDescent="0.3">
      <c r="A890" t="s">
        <v>2079</v>
      </c>
      <c r="B890" s="5">
        <v>0.79059999999999997</v>
      </c>
      <c r="C890" s="1">
        <v>45870</v>
      </c>
    </row>
    <row r="891" spans="1:3" x14ac:dyDescent="0.3">
      <c r="A891" t="s">
        <v>2079</v>
      </c>
      <c r="B891" s="5">
        <v>1.3976999999999999</v>
      </c>
      <c r="C891" s="1">
        <v>45746</v>
      </c>
    </row>
    <row r="892" spans="1:3" x14ac:dyDescent="0.3">
      <c r="A892" t="s">
        <v>2079</v>
      </c>
      <c r="B892" s="5">
        <v>1.0851</v>
      </c>
      <c r="C892" s="1">
        <v>46067</v>
      </c>
    </row>
    <row r="893" spans="1:3" x14ac:dyDescent="0.3">
      <c r="A893" t="s">
        <v>2079</v>
      </c>
      <c r="B893" s="5">
        <v>1.4172</v>
      </c>
      <c r="C893" s="1">
        <v>45781</v>
      </c>
    </row>
    <row r="894" spans="1:3" x14ac:dyDescent="0.3">
      <c r="A894" t="s">
        <v>2079</v>
      </c>
      <c r="B894" s="5">
        <v>1.2773000000000001</v>
      </c>
      <c r="C894" s="1">
        <v>45805</v>
      </c>
    </row>
    <row r="895" spans="1:3" x14ac:dyDescent="0.3">
      <c r="A895" t="s">
        <v>2079</v>
      </c>
      <c r="B895" s="5">
        <v>1.3179000000000001</v>
      </c>
      <c r="C895" s="1">
        <v>45822</v>
      </c>
    </row>
    <row r="896" spans="1:3" x14ac:dyDescent="0.3">
      <c r="A896" t="s">
        <v>2079</v>
      </c>
      <c r="B896" s="5">
        <v>0.71319999999999995</v>
      </c>
      <c r="C896" s="1">
        <v>45795</v>
      </c>
    </row>
    <row r="897" spans="1:3" x14ac:dyDescent="0.3">
      <c r="A897" t="s">
        <v>2079</v>
      </c>
      <c r="B897" s="5">
        <v>1.4012</v>
      </c>
      <c r="C897" s="1">
        <v>45913</v>
      </c>
    </row>
    <row r="898" spans="1:3" x14ac:dyDescent="0.3">
      <c r="A898" t="s">
        <v>2079</v>
      </c>
      <c r="B898" s="5">
        <v>0.94030000000000002</v>
      </c>
      <c r="C898" s="1">
        <v>45928</v>
      </c>
    </row>
    <row r="899" spans="1:3" x14ac:dyDescent="0.3">
      <c r="A899" t="s">
        <v>2079</v>
      </c>
      <c r="B899" s="5">
        <v>1.2270000000000001</v>
      </c>
      <c r="C899" s="1">
        <v>46204</v>
      </c>
    </row>
    <row r="900" spans="1:3" x14ac:dyDescent="0.3">
      <c r="A900" t="s">
        <v>2079</v>
      </c>
      <c r="B900" s="5">
        <v>1.2490000000000001</v>
      </c>
      <c r="C900" s="1">
        <v>45832</v>
      </c>
    </row>
    <row r="901" spans="1:3" x14ac:dyDescent="0.3">
      <c r="A901" t="s">
        <v>2079</v>
      </c>
      <c r="B901" s="5">
        <v>0.86439999999999995</v>
      </c>
      <c r="C901" s="1">
        <v>46000</v>
      </c>
    </row>
    <row r="902" spans="1:3" x14ac:dyDescent="0.3">
      <c r="A902" t="s">
        <v>2079</v>
      </c>
      <c r="B902" s="5">
        <v>0.78800000000000003</v>
      </c>
      <c r="C902" s="1">
        <v>45757</v>
      </c>
    </row>
    <row r="903" spans="1:3" x14ac:dyDescent="0.3">
      <c r="A903" t="s">
        <v>2079</v>
      </c>
      <c r="B903" s="5">
        <v>1.3253999999999999</v>
      </c>
      <c r="C903" s="1">
        <v>45706</v>
      </c>
    </row>
    <row r="904" spans="1:3" x14ac:dyDescent="0.3">
      <c r="A904" t="s">
        <v>2079</v>
      </c>
      <c r="B904" s="5">
        <v>0.81699999999999995</v>
      </c>
      <c r="C904" s="1">
        <v>45981</v>
      </c>
    </row>
    <row r="905" spans="1:3" x14ac:dyDescent="0.3">
      <c r="A905" t="s">
        <v>2079</v>
      </c>
      <c r="B905" s="5">
        <v>0.81699999999999995</v>
      </c>
      <c r="C905" s="1">
        <v>46095</v>
      </c>
    </row>
    <row r="906" spans="1:3" x14ac:dyDescent="0.3">
      <c r="A906" t="s">
        <v>2079</v>
      </c>
      <c r="B906" s="5">
        <v>0.9526</v>
      </c>
      <c r="C906" s="1">
        <v>45726</v>
      </c>
    </row>
    <row r="907" spans="1:3" x14ac:dyDescent="0.3">
      <c r="A907" t="s">
        <v>2079</v>
      </c>
      <c r="B907" s="5">
        <v>1.0769</v>
      </c>
      <c r="C907" s="1">
        <v>45934</v>
      </c>
    </row>
    <row r="908" spans="1:3" x14ac:dyDescent="0.3">
      <c r="A908" t="s">
        <v>2079</v>
      </c>
      <c r="B908" s="5">
        <v>1.4474</v>
      </c>
      <c r="C908" s="1">
        <v>45840</v>
      </c>
    </row>
    <row r="909" spans="1:3" x14ac:dyDescent="0.3">
      <c r="A909" t="s">
        <v>2079</v>
      </c>
      <c r="B909" s="5">
        <v>0.8296</v>
      </c>
      <c r="C909" s="1">
        <v>46139</v>
      </c>
    </row>
    <row r="910" spans="1:3" x14ac:dyDescent="0.3">
      <c r="A910" t="s">
        <v>2079</v>
      </c>
      <c r="B910" s="5">
        <v>0.69</v>
      </c>
      <c r="C910" s="1">
        <v>46051</v>
      </c>
    </row>
    <row r="911" spans="1:3" x14ac:dyDescent="0.3">
      <c r="A911" t="s">
        <v>2079</v>
      </c>
      <c r="B911" s="5">
        <v>0.99260000000000004</v>
      </c>
      <c r="C911" s="1">
        <v>45906</v>
      </c>
    </row>
    <row r="912" spans="1:3" x14ac:dyDescent="0.3">
      <c r="A912" t="s">
        <v>2079</v>
      </c>
      <c r="B912" s="5">
        <v>0.81040000000000001</v>
      </c>
      <c r="C912" s="1">
        <v>45972</v>
      </c>
    </row>
    <row r="913" spans="1:3" x14ac:dyDescent="0.3">
      <c r="A913" t="s">
        <v>2079</v>
      </c>
      <c r="B913" s="5">
        <v>1.458</v>
      </c>
      <c r="C913" s="1">
        <v>45713</v>
      </c>
    </row>
    <row r="914" spans="1:3" x14ac:dyDescent="0.3">
      <c r="A914" t="s">
        <v>2079</v>
      </c>
      <c r="B914" s="5">
        <v>0.86499999999999999</v>
      </c>
      <c r="C914" s="1">
        <v>46055</v>
      </c>
    </row>
    <row r="915" spans="1:3" x14ac:dyDescent="0.3">
      <c r="A915" t="s">
        <v>2079</v>
      </c>
      <c r="B915" s="5">
        <v>1.0680000000000001</v>
      </c>
      <c r="C915" s="1">
        <v>45824</v>
      </c>
    </row>
    <row r="916" spans="1:3" x14ac:dyDescent="0.3">
      <c r="A916" t="s">
        <v>2079</v>
      </c>
      <c r="B916" s="5">
        <v>1.3265</v>
      </c>
      <c r="C916" s="1">
        <v>45950</v>
      </c>
    </row>
    <row r="917" spans="1:3" x14ac:dyDescent="0.3">
      <c r="A917" t="s">
        <v>2079</v>
      </c>
      <c r="B917" s="5">
        <v>1.0306</v>
      </c>
      <c r="C917" s="1">
        <v>45658</v>
      </c>
    </row>
    <row r="918" spans="1:3" x14ac:dyDescent="0.3">
      <c r="A918" t="s">
        <v>2079</v>
      </c>
      <c r="B918" s="5">
        <v>1.1738</v>
      </c>
      <c r="C918" s="1">
        <v>45666</v>
      </c>
    </row>
    <row r="919" spans="1:3" x14ac:dyDescent="0.3">
      <c r="A919" t="s">
        <v>2079</v>
      </c>
      <c r="B919" s="5">
        <v>0.91010000000000002</v>
      </c>
      <c r="C919" s="1">
        <v>46039</v>
      </c>
    </row>
    <row r="920" spans="1:3" x14ac:dyDescent="0.3">
      <c r="A920" t="s">
        <v>2079</v>
      </c>
      <c r="B920" s="5">
        <v>1.3646</v>
      </c>
      <c r="C920" s="1">
        <v>46005</v>
      </c>
    </row>
    <row r="921" spans="1:3" x14ac:dyDescent="0.3">
      <c r="A921" t="s">
        <v>2079</v>
      </c>
      <c r="B921" s="5">
        <v>1.2753000000000001</v>
      </c>
      <c r="C921" s="1">
        <v>46080</v>
      </c>
    </row>
    <row r="922" spans="1:3" x14ac:dyDescent="0.3">
      <c r="A922" t="s">
        <v>2079</v>
      </c>
      <c r="B922" s="5">
        <v>1.4237</v>
      </c>
      <c r="C922" s="1">
        <v>45870</v>
      </c>
    </row>
    <row r="923" spans="1:3" x14ac:dyDescent="0.3">
      <c r="A923" t="s">
        <v>2079</v>
      </c>
      <c r="B923" s="5">
        <v>1.389</v>
      </c>
      <c r="C923" s="1">
        <v>45936</v>
      </c>
    </row>
    <row r="924" spans="1:3" x14ac:dyDescent="0.3">
      <c r="A924" t="s">
        <v>2079</v>
      </c>
      <c r="B924" s="5">
        <v>1.4103000000000001</v>
      </c>
      <c r="C924" s="1">
        <v>46098</v>
      </c>
    </row>
    <row r="925" spans="1:3" x14ac:dyDescent="0.3">
      <c r="A925" t="s">
        <v>2079</v>
      </c>
      <c r="B925" s="5">
        <v>1.0706</v>
      </c>
      <c r="C925" s="1">
        <v>45891</v>
      </c>
    </row>
    <row r="926" spans="1:3" x14ac:dyDescent="0.3">
      <c r="A926" t="s">
        <v>2079</v>
      </c>
      <c r="B926" s="5">
        <v>0.86829999999999996</v>
      </c>
      <c r="C926" s="1">
        <v>46091</v>
      </c>
    </row>
    <row r="927" spans="1:3" x14ac:dyDescent="0.3">
      <c r="A927" t="s">
        <v>2079</v>
      </c>
      <c r="B927" s="5">
        <v>0.92120000000000002</v>
      </c>
      <c r="C927" s="1">
        <v>45798</v>
      </c>
    </row>
    <row r="928" spans="1:3" x14ac:dyDescent="0.3">
      <c r="A928" t="s">
        <v>2079</v>
      </c>
      <c r="B928" s="5">
        <v>1.4672000000000001</v>
      </c>
      <c r="C928" s="1">
        <v>45916</v>
      </c>
    </row>
    <row r="929" spans="1:3" x14ac:dyDescent="0.3">
      <c r="A929" t="s">
        <v>2079</v>
      </c>
      <c r="B929" s="5">
        <v>1.3532999999999999</v>
      </c>
      <c r="C929" s="1">
        <v>45821</v>
      </c>
    </row>
    <row r="930" spans="1:3" x14ac:dyDescent="0.3">
      <c r="A930" t="s">
        <v>2079</v>
      </c>
      <c r="B930" s="5">
        <v>1.0445</v>
      </c>
      <c r="C930" s="1">
        <v>46062</v>
      </c>
    </row>
    <row r="931" spans="1:3" x14ac:dyDescent="0.3">
      <c r="A931" t="s">
        <v>2079</v>
      </c>
      <c r="B931" s="5">
        <v>0.93179999999999996</v>
      </c>
      <c r="C931" s="1">
        <v>46110</v>
      </c>
    </row>
    <row r="932" spans="1:3" x14ac:dyDescent="0.3">
      <c r="A932" t="s">
        <v>2079</v>
      </c>
      <c r="B932" s="5">
        <v>0.85160000000000002</v>
      </c>
      <c r="C932" s="1">
        <v>46056</v>
      </c>
    </row>
    <row r="933" spans="1:3" x14ac:dyDescent="0.3">
      <c r="A933" t="s">
        <v>2079</v>
      </c>
      <c r="B933" s="5">
        <v>1.2152000000000001</v>
      </c>
      <c r="C933" s="1">
        <v>46062</v>
      </c>
    </row>
    <row r="934" spans="1:3" x14ac:dyDescent="0.3">
      <c r="A934" t="s">
        <v>2079</v>
      </c>
      <c r="B934" s="5">
        <v>1.3796999999999999</v>
      </c>
      <c r="C934" s="1">
        <v>45937</v>
      </c>
    </row>
    <row r="935" spans="1:3" x14ac:dyDescent="0.3">
      <c r="A935" t="s">
        <v>2079</v>
      </c>
      <c r="B935" s="5">
        <v>1.4226000000000001</v>
      </c>
      <c r="C935" s="1">
        <v>45857</v>
      </c>
    </row>
    <row r="936" spans="1:3" x14ac:dyDescent="0.3">
      <c r="A936" t="s">
        <v>2079</v>
      </c>
      <c r="B936" s="5">
        <v>0.96330000000000005</v>
      </c>
      <c r="C936" s="1">
        <v>46102</v>
      </c>
    </row>
    <row r="937" spans="1:3" x14ac:dyDescent="0.3">
      <c r="A937" t="s">
        <v>2079</v>
      </c>
      <c r="B937" s="5">
        <v>0.60680000000000001</v>
      </c>
      <c r="C937" s="1">
        <v>45979</v>
      </c>
    </row>
    <row r="938" spans="1:3" x14ac:dyDescent="0.3">
      <c r="A938" t="s">
        <v>2079</v>
      </c>
      <c r="B938" s="5">
        <v>1.0109999999999999</v>
      </c>
      <c r="C938" s="1">
        <v>46014</v>
      </c>
    </row>
    <row r="939" spans="1:3" x14ac:dyDescent="0.3">
      <c r="A939" t="s">
        <v>2079</v>
      </c>
      <c r="B939" s="5">
        <v>1.4393</v>
      </c>
      <c r="C939" s="1">
        <v>46109</v>
      </c>
    </row>
    <row r="940" spans="1:3" x14ac:dyDescent="0.3">
      <c r="A940" t="s">
        <v>2079</v>
      </c>
      <c r="B940" s="5">
        <v>0.66549999999999998</v>
      </c>
      <c r="C940" s="1">
        <v>45725</v>
      </c>
    </row>
    <row r="941" spans="1:3" x14ac:dyDescent="0.3">
      <c r="A941" t="s">
        <v>2079</v>
      </c>
      <c r="B941" s="5">
        <v>1.2722</v>
      </c>
      <c r="C941" s="1">
        <v>45845</v>
      </c>
    </row>
    <row r="942" spans="1:3" x14ac:dyDescent="0.3">
      <c r="A942" t="s">
        <v>2079</v>
      </c>
      <c r="B942" s="5">
        <v>1.4273</v>
      </c>
      <c r="C942" s="1">
        <v>45765</v>
      </c>
    </row>
    <row r="943" spans="1:3" x14ac:dyDescent="0.3">
      <c r="A943" t="s">
        <v>2079</v>
      </c>
      <c r="B943" s="5">
        <v>1.3248</v>
      </c>
      <c r="C943" s="1">
        <v>46020</v>
      </c>
    </row>
    <row r="944" spans="1:3" x14ac:dyDescent="0.3">
      <c r="A944" t="s">
        <v>2079</v>
      </c>
      <c r="B944" s="5">
        <v>0.7802</v>
      </c>
      <c r="C944" s="1">
        <v>46107</v>
      </c>
    </row>
    <row r="945" spans="1:3" x14ac:dyDescent="0.3">
      <c r="A945" t="s">
        <v>2079</v>
      </c>
      <c r="B945" s="5">
        <v>1.1617</v>
      </c>
      <c r="C945" s="1">
        <v>45834</v>
      </c>
    </row>
    <row r="946" spans="1:3" x14ac:dyDescent="0.3">
      <c r="A946" t="s">
        <v>2079</v>
      </c>
      <c r="B946" s="5">
        <v>1.1617</v>
      </c>
      <c r="C946" s="1">
        <v>45923</v>
      </c>
    </row>
    <row r="947" spans="1:3" x14ac:dyDescent="0.3">
      <c r="A947" t="s">
        <v>2079</v>
      </c>
      <c r="B947" s="5">
        <v>0.77849999999999997</v>
      </c>
      <c r="C947" s="1">
        <v>46132</v>
      </c>
    </row>
    <row r="948" spans="1:3" x14ac:dyDescent="0.3">
      <c r="A948" t="s">
        <v>2079</v>
      </c>
      <c r="B948" s="5">
        <v>1.4610000000000001</v>
      </c>
      <c r="C948" s="1">
        <v>45824</v>
      </c>
    </row>
    <row r="949" spans="1:3" x14ac:dyDescent="0.3">
      <c r="A949" t="s">
        <v>2079</v>
      </c>
      <c r="B949" s="5">
        <v>0.73970000000000002</v>
      </c>
      <c r="C949" s="1">
        <v>46037</v>
      </c>
    </row>
    <row r="950" spans="1:3" x14ac:dyDescent="0.3">
      <c r="A950" t="s">
        <v>2079</v>
      </c>
      <c r="B950" s="5">
        <v>0.73970000000000002</v>
      </c>
      <c r="C950" s="1">
        <v>46067</v>
      </c>
    </row>
    <row r="951" spans="1:3" x14ac:dyDescent="0.3">
      <c r="A951" t="s">
        <v>2079</v>
      </c>
      <c r="B951" s="5">
        <v>0.81279999999999997</v>
      </c>
      <c r="C951" s="1">
        <v>45824</v>
      </c>
    </row>
    <row r="952" spans="1:3" x14ac:dyDescent="0.3">
      <c r="A952" t="s">
        <v>2079</v>
      </c>
      <c r="B952" s="5">
        <v>1.3104</v>
      </c>
      <c r="C952" s="1">
        <v>45821</v>
      </c>
    </row>
    <row r="953" spans="1:3" x14ac:dyDescent="0.3">
      <c r="A953" t="s">
        <v>2079</v>
      </c>
      <c r="B953" s="5">
        <v>0.64990000000000003</v>
      </c>
      <c r="C953" s="1">
        <v>45999</v>
      </c>
    </row>
    <row r="954" spans="1:3" x14ac:dyDescent="0.3">
      <c r="A954" t="s">
        <v>2079</v>
      </c>
      <c r="B954" s="5">
        <v>1.0412999999999999</v>
      </c>
      <c r="C954" s="1">
        <v>45728</v>
      </c>
    </row>
    <row r="955" spans="1:3" x14ac:dyDescent="0.3">
      <c r="A955" t="s">
        <v>2079</v>
      </c>
      <c r="B955" s="5">
        <v>0.71760000000000002</v>
      </c>
      <c r="C955" s="1">
        <v>46073</v>
      </c>
    </row>
    <row r="956" spans="1:3" x14ac:dyDescent="0.3">
      <c r="A956" t="s">
        <v>2079</v>
      </c>
      <c r="B956" s="5">
        <v>0.71760000000000002</v>
      </c>
      <c r="C956" s="1">
        <v>46031</v>
      </c>
    </row>
    <row r="957" spans="1:3" x14ac:dyDescent="0.3">
      <c r="A957" t="s">
        <v>2079</v>
      </c>
      <c r="B957" s="5">
        <v>0.75590000000000002</v>
      </c>
      <c r="C957" s="1">
        <v>45793</v>
      </c>
    </row>
    <row r="958" spans="1:3" x14ac:dyDescent="0.3">
      <c r="A958" t="s">
        <v>2079</v>
      </c>
      <c r="B958" s="5">
        <v>1.3012999999999999</v>
      </c>
      <c r="C958" s="1">
        <v>45997</v>
      </c>
    </row>
    <row r="959" spans="1:3" x14ac:dyDescent="0.3">
      <c r="A959" t="s">
        <v>2079</v>
      </c>
      <c r="B959" s="5">
        <v>0.65100000000000002</v>
      </c>
      <c r="C959" s="1">
        <v>46124</v>
      </c>
    </row>
    <row r="960" spans="1:3" x14ac:dyDescent="0.3">
      <c r="A960" t="s">
        <v>2079</v>
      </c>
      <c r="B960" s="5">
        <v>1.17</v>
      </c>
      <c r="C960" s="1">
        <v>45867</v>
      </c>
    </row>
    <row r="961" spans="1:3" x14ac:dyDescent="0.3">
      <c r="A961" t="s">
        <v>2079</v>
      </c>
      <c r="B961" s="5">
        <v>0.6482</v>
      </c>
      <c r="C961" s="1">
        <v>45717</v>
      </c>
    </row>
    <row r="962" spans="1:3" x14ac:dyDescent="0.3">
      <c r="A962" t="s">
        <v>2079</v>
      </c>
      <c r="B962" s="5">
        <v>1.4329000000000001</v>
      </c>
      <c r="C962" s="1">
        <v>45676</v>
      </c>
    </row>
    <row r="963" spans="1:3" x14ac:dyDescent="0.3">
      <c r="A963" t="s">
        <v>2079</v>
      </c>
      <c r="B963" s="5">
        <v>0.98829999999999996</v>
      </c>
      <c r="C963" s="1">
        <v>45764</v>
      </c>
    </row>
    <row r="964" spans="1:3" x14ac:dyDescent="0.3">
      <c r="A964" t="s">
        <v>2079</v>
      </c>
      <c r="B964" s="5">
        <v>1.4297</v>
      </c>
      <c r="C964" s="1">
        <v>45953</v>
      </c>
    </row>
    <row r="965" spans="1:3" x14ac:dyDescent="0.3">
      <c r="A965" t="s">
        <v>2079</v>
      </c>
      <c r="B965" s="5">
        <v>0.73509999999999998</v>
      </c>
      <c r="C965" s="1">
        <v>45998</v>
      </c>
    </row>
    <row r="966" spans="1:3" x14ac:dyDescent="0.3">
      <c r="A966" t="s">
        <v>2079</v>
      </c>
      <c r="B966" s="5">
        <v>1.2441</v>
      </c>
      <c r="C966" s="1">
        <v>45723</v>
      </c>
    </row>
    <row r="967" spans="1:3" x14ac:dyDescent="0.3">
      <c r="A967" t="s">
        <v>2079</v>
      </c>
      <c r="B967" s="5">
        <v>1.3616999999999999</v>
      </c>
      <c r="C967" s="1">
        <v>46140</v>
      </c>
    </row>
    <row r="968" spans="1:3" x14ac:dyDescent="0.3">
      <c r="A968" t="s">
        <v>2079</v>
      </c>
      <c r="B968" s="5">
        <v>1.3616999999999999</v>
      </c>
      <c r="C968" s="1">
        <v>46134</v>
      </c>
    </row>
    <row r="969" spans="1:3" x14ac:dyDescent="0.3">
      <c r="A969" t="s">
        <v>2079</v>
      </c>
      <c r="B969" s="5">
        <v>0.82620000000000005</v>
      </c>
      <c r="C969" s="1">
        <v>45728</v>
      </c>
    </row>
    <row r="970" spans="1:3" x14ac:dyDescent="0.3">
      <c r="A970" t="s">
        <v>2079</v>
      </c>
      <c r="B970" s="5">
        <v>1.1335</v>
      </c>
      <c r="C970" s="1">
        <v>45833</v>
      </c>
    </row>
    <row r="971" spans="1:3" x14ac:dyDescent="0.3">
      <c r="A971" t="s">
        <v>2079</v>
      </c>
      <c r="B971" s="5">
        <v>1.3209</v>
      </c>
      <c r="C971" s="1">
        <v>45716</v>
      </c>
    </row>
    <row r="972" spans="1:3" x14ac:dyDescent="0.3">
      <c r="A972" t="s">
        <v>2079</v>
      </c>
      <c r="B972" s="5">
        <v>0.77910000000000001</v>
      </c>
      <c r="C972" s="1">
        <v>46130</v>
      </c>
    </row>
    <row r="973" spans="1:3" x14ac:dyDescent="0.3">
      <c r="A973" t="s">
        <v>2079</v>
      </c>
      <c r="B973" s="5">
        <v>0.91790000000000005</v>
      </c>
      <c r="C973" s="1">
        <v>45667</v>
      </c>
    </row>
    <row r="974" spans="1:3" x14ac:dyDescent="0.3">
      <c r="A974" t="s">
        <v>2079</v>
      </c>
      <c r="B974" s="5">
        <v>1.0365</v>
      </c>
      <c r="C974" s="1">
        <v>45906</v>
      </c>
    </row>
    <row r="975" spans="1:3" x14ac:dyDescent="0.3">
      <c r="A975" t="s">
        <v>2079</v>
      </c>
      <c r="B975" s="5">
        <v>1.2403</v>
      </c>
      <c r="C975" s="1">
        <v>45684</v>
      </c>
    </row>
    <row r="976" spans="1:3" x14ac:dyDescent="0.3">
      <c r="A976" t="s">
        <v>2079</v>
      </c>
      <c r="B976" s="5">
        <v>1.4520999999999999</v>
      </c>
      <c r="C976" s="1">
        <v>45917</v>
      </c>
    </row>
    <row r="977" spans="1:3" x14ac:dyDescent="0.3">
      <c r="A977" t="s">
        <v>2079</v>
      </c>
      <c r="B977" s="5">
        <v>0.75929999999999997</v>
      </c>
      <c r="C977" s="1">
        <v>46003</v>
      </c>
    </row>
    <row r="978" spans="1:3" x14ac:dyDescent="0.3">
      <c r="A978" t="s">
        <v>2079</v>
      </c>
      <c r="B978" s="5">
        <v>0.75929999999999997</v>
      </c>
      <c r="C978" s="1">
        <v>45839</v>
      </c>
    </row>
    <row r="979" spans="1:3" x14ac:dyDescent="0.3">
      <c r="A979" t="s">
        <v>2079</v>
      </c>
      <c r="B979" s="5">
        <v>0.6583</v>
      </c>
      <c r="C979" s="1">
        <v>45736</v>
      </c>
    </row>
    <row r="980" spans="1:3" x14ac:dyDescent="0.3">
      <c r="A980" t="s">
        <v>2079</v>
      </c>
      <c r="B980" s="5">
        <v>0.69199999999999995</v>
      </c>
      <c r="C980" s="1">
        <v>45798</v>
      </c>
    </row>
    <row r="981" spans="1:3" x14ac:dyDescent="0.3">
      <c r="A981" t="s">
        <v>2079</v>
      </c>
      <c r="B981" s="5">
        <v>0.60029999999999994</v>
      </c>
      <c r="C981" s="1">
        <v>45794</v>
      </c>
    </row>
    <row r="982" spans="1:3" x14ac:dyDescent="0.3">
      <c r="A982" t="s">
        <v>2079</v>
      </c>
      <c r="B982" s="5">
        <v>0.72370000000000001</v>
      </c>
      <c r="C982" s="1">
        <v>45966</v>
      </c>
    </row>
    <row r="983" spans="1:3" x14ac:dyDescent="0.3">
      <c r="A983" t="s">
        <v>2079</v>
      </c>
      <c r="B983" s="5">
        <v>1.2302</v>
      </c>
      <c r="C983" s="1">
        <v>45937</v>
      </c>
    </row>
    <row r="984" spans="1:3" x14ac:dyDescent="0.3">
      <c r="A984" t="s">
        <v>2079</v>
      </c>
      <c r="B984" s="5">
        <v>0.68720000000000003</v>
      </c>
      <c r="C984" s="1">
        <v>45884</v>
      </c>
    </row>
    <row r="985" spans="1:3" x14ac:dyDescent="0.3">
      <c r="A985" t="s">
        <v>2079</v>
      </c>
      <c r="B985" s="5">
        <v>1.2501</v>
      </c>
      <c r="C985" s="1">
        <v>45687</v>
      </c>
    </row>
    <row r="986" spans="1:3" x14ac:dyDescent="0.3">
      <c r="A986" t="s">
        <v>2079</v>
      </c>
      <c r="B986" s="5">
        <v>1.2934000000000001</v>
      </c>
      <c r="C986" s="1">
        <v>46016</v>
      </c>
    </row>
    <row r="987" spans="1:3" x14ac:dyDescent="0.3">
      <c r="A987" t="s">
        <v>2079</v>
      </c>
      <c r="B987" s="5">
        <v>1.37</v>
      </c>
      <c r="C987" s="1">
        <v>45747</v>
      </c>
    </row>
    <row r="988" spans="1:3" x14ac:dyDescent="0.3">
      <c r="A988" t="s">
        <v>2079</v>
      </c>
      <c r="B988" s="5">
        <v>0.77629999999999999</v>
      </c>
      <c r="C988" s="1">
        <v>45746</v>
      </c>
    </row>
    <row r="989" spans="1:3" x14ac:dyDescent="0.3">
      <c r="A989" t="s">
        <v>2079</v>
      </c>
      <c r="B989" s="5">
        <v>0.99970000000000003</v>
      </c>
      <c r="C989" s="1">
        <v>45871</v>
      </c>
    </row>
    <row r="990" spans="1:3" x14ac:dyDescent="0.3">
      <c r="A990" t="s">
        <v>2079</v>
      </c>
      <c r="B990" s="5">
        <v>1.198</v>
      </c>
      <c r="C990" s="1">
        <v>45878</v>
      </c>
    </row>
    <row r="991" spans="1:3" x14ac:dyDescent="0.3">
      <c r="A991" t="s">
        <v>2079</v>
      </c>
      <c r="B991" s="5">
        <v>1.3440000000000001</v>
      </c>
      <c r="C991" s="1">
        <v>45826</v>
      </c>
    </row>
    <row r="992" spans="1:3" x14ac:dyDescent="0.3">
      <c r="A992" t="s">
        <v>2079</v>
      </c>
      <c r="B992" s="5">
        <v>0.84009999999999996</v>
      </c>
      <c r="C992" s="1">
        <v>45827</v>
      </c>
    </row>
    <row r="993" spans="1:3" x14ac:dyDescent="0.3">
      <c r="A993" t="s">
        <v>2079</v>
      </c>
      <c r="B993" s="5">
        <v>1.0053000000000001</v>
      </c>
      <c r="C993" s="1">
        <v>45665</v>
      </c>
    </row>
    <row r="994" spans="1:3" x14ac:dyDescent="0.3">
      <c r="A994" t="s">
        <v>2079</v>
      </c>
      <c r="B994" s="5">
        <v>1.1793</v>
      </c>
      <c r="C994" s="1">
        <v>45733</v>
      </c>
    </row>
    <row r="995" spans="1:3" x14ac:dyDescent="0.3">
      <c r="A995" t="s">
        <v>2079</v>
      </c>
      <c r="B995" s="5">
        <v>1.3963000000000001</v>
      </c>
      <c r="C995" s="1">
        <v>45814</v>
      </c>
    </row>
    <row r="996" spans="1:3" x14ac:dyDescent="0.3">
      <c r="A996" t="s">
        <v>2079</v>
      </c>
      <c r="B996" s="5">
        <v>1.3485</v>
      </c>
      <c r="C996" s="1">
        <v>45961</v>
      </c>
    </row>
    <row r="997" spans="1:3" x14ac:dyDescent="0.3">
      <c r="A997" t="s">
        <v>2079</v>
      </c>
      <c r="B997" s="5">
        <v>1.0692999999999999</v>
      </c>
      <c r="C997" s="1">
        <v>45948</v>
      </c>
    </row>
    <row r="998" spans="1:3" x14ac:dyDescent="0.3">
      <c r="A998" t="s">
        <v>2079</v>
      </c>
      <c r="B998" s="5">
        <v>1.0692999999999999</v>
      </c>
      <c r="C998" s="1">
        <v>45673</v>
      </c>
    </row>
    <row r="999" spans="1:3" x14ac:dyDescent="0.3">
      <c r="A999" t="s">
        <v>2079</v>
      </c>
      <c r="B999" s="5">
        <v>1.4493</v>
      </c>
      <c r="C999" s="1">
        <v>45746</v>
      </c>
    </row>
    <row r="1000" spans="1:3" x14ac:dyDescent="0.3">
      <c r="A1000" t="s">
        <v>2079</v>
      </c>
      <c r="B1000" s="5">
        <v>0.75819999999999999</v>
      </c>
      <c r="C1000" s="1">
        <v>45666</v>
      </c>
    </row>
    <row r="1001" spans="1:3" x14ac:dyDescent="0.3">
      <c r="A1001" t="s">
        <v>2079</v>
      </c>
      <c r="B1001" s="5">
        <v>0.93540000000000001</v>
      </c>
      <c r="C1001" s="1">
        <v>45805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E29C-CA87-467F-B981-78E137A64A57}">
  <dimension ref="A1:G1001"/>
  <sheetViews>
    <sheetView topLeftCell="A481" workbookViewId="0">
      <selection activeCell="C1" sqref="C1:C1048576"/>
    </sheetView>
  </sheetViews>
  <sheetFormatPr defaultRowHeight="14.4" x14ac:dyDescent="0.3"/>
  <cols>
    <col min="1" max="1" width="12.88671875" bestFit="1" customWidth="1"/>
    <col min="2" max="2" width="12.6640625" bestFit="1" customWidth="1"/>
    <col min="3" max="3" width="19.21875" style="4" bestFit="1" customWidth="1"/>
    <col min="4" max="4" width="9" style="4" bestFit="1" customWidth="1"/>
    <col min="5" max="5" width="26.33203125" style="3" bestFit="1" customWidth="1"/>
    <col min="6" max="6" width="25" style="3" bestFit="1" customWidth="1"/>
    <col min="7" max="7" width="16.21875" style="4" bestFit="1" customWidth="1"/>
  </cols>
  <sheetData>
    <row r="1" spans="1:7" x14ac:dyDescent="0.3">
      <c r="A1" t="s">
        <v>1059</v>
      </c>
      <c r="B1" t="s">
        <v>3</v>
      </c>
      <c r="C1" s="4" t="s">
        <v>1060</v>
      </c>
      <c r="D1" s="4" t="s">
        <v>1061</v>
      </c>
      <c r="E1" s="3" t="s">
        <v>1062</v>
      </c>
      <c r="F1" s="3" t="s">
        <v>1063</v>
      </c>
      <c r="G1" s="4" t="s">
        <v>1064</v>
      </c>
    </row>
    <row r="2" spans="1:7" x14ac:dyDescent="0.3">
      <c r="A2" t="s">
        <v>1069</v>
      </c>
      <c r="B2" t="s">
        <v>31</v>
      </c>
      <c r="C2" s="4" t="s">
        <v>1066</v>
      </c>
      <c r="D2" s="4" t="s">
        <v>13</v>
      </c>
      <c r="E2" s="3">
        <v>15</v>
      </c>
      <c r="F2" s="3">
        <v>2109</v>
      </c>
      <c r="G2" s="4" t="s">
        <v>1070</v>
      </c>
    </row>
    <row r="3" spans="1:7" x14ac:dyDescent="0.3">
      <c r="A3" t="s">
        <v>1076</v>
      </c>
      <c r="B3" t="s">
        <v>35</v>
      </c>
      <c r="C3" s="4" t="s">
        <v>1073</v>
      </c>
      <c r="D3" s="4" t="s">
        <v>16</v>
      </c>
      <c r="E3" s="3">
        <v>10</v>
      </c>
      <c r="F3" s="3">
        <v>2109</v>
      </c>
      <c r="G3" s="4" t="s">
        <v>1070</v>
      </c>
    </row>
    <row r="4" spans="1:7" x14ac:dyDescent="0.3">
      <c r="A4" t="s">
        <v>1081</v>
      </c>
      <c r="B4" t="s">
        <v>35</v>
      </c>
      <c r="C4" s="4" t="s">
        <v>1078</v>
      </c>
      <c r="D4" s="4" t="s">
        <v>16</v>
      </c>
      <c r="E4" s="3">
        <v>10</v>
      </c>
      <c r="F4" s="3">
        <v>2109</v>
      </c>
      <c r="G4" s="4" t="s">
        <v>1070</v>
      </c>
    </row>
    <row r="5" spans="1:7" x14ac:dyDescent="0.3">
      <c r="A5" t="s">
        <v>1082</v>
      </c>
      <c r="B5" t="s">
        <v>14</v>
      </c>
      <c r="C5" s="4" t="s">
        <v>1066</v>
      </c>
      <c r="D5" s="4" t="s">
        <v>13</v>
      </c>
      <c r="E5" s="3">
        <v>20</v>
      </c>
      <c r="F5" s="3">
        <v>2109</v>
      </c>
      <c r="G5" s="4" t="s">
        <v>1070</v>
      </c>
    </row>
    <row r="6" spans="1:7" x14ac:dyDescent="0.3">
      <c r="A6" t="s">
        <v>1087</v>
      </c>
      <c r="B6" t="s">
        <v>96</v>
      </c>
      <c r="C6" s="4" t="s">
        <v>1078</v>
      </c>
      <c r="D6" s="4" t="s">
        <v>13</v>
      </c>
      <c r="E6" s="3">
        <v>15</v>
      </c>
      <c r="F6" s="3">
        <v>2109</v>
      </c>
      <c r="G6" s="4" t="s">
        <v>1070</v>
      </c>
    </row>
    <row r="7" spans="1:7" x14ac:dyDescent="0.3">
      <c r="A7" t="s">
        <v>1088</v>
      </c>
      <c r="B7" t="s">
        <v>63</v>
      </c>
      <c r="C7" s="4" t="s">
        <v>1073</v>
      </c>
      <c r="D7" s="4" t="s">
        <v>16</v>
      </c>
      <c r="E7" s="3">
        <v>20</v>
      </c>
      <c r="F7" s="3">
        <v>2109</v>
      </c>
      <c r="G7" s="4" t="s">
        <v>1070</v>
      </c>
    </row>
    <row r="8" spans="1:7" x14ac:dyDescent="0.3">
      <c r="A8" t="s">
        <v>1097</v>
      </c>
      <c r="B8" t="s">
        <v>61</v>
      </c>
      <c r="C8" s="4" t="s">
        <v>1078</v>
      </c>
      <c r="D8" s="4" t="s">
        <v>7</v>
      </c>
      <c r="E8" s="3">
        <v>15</v>
      </c>
      <c r="F8" s="3">
        <v>2109</v>
      </c>
      <c r="G8" s="4" t="s">
        <v>1070</v>
      </c>
    </row>
    <row r="9" spans="1:7" x14ac:dyDescent="0.3">
      <c r="A9" t="s">
        <v>1104</v>
      </c>
      <c r="B9" t="s">
        <v>29</v>
      </c>
      <c r="C9" s="4" t="s">
        <v>1073</v>
      </c>
      <c r="D9" s="4" t="s">
        <v>16</v>
      </c>
      <c r="E9" s="3">
        <v>10</v>
      </c>
      <c r="F9" s="3">
        <v>2109</v>
      </c>
      <c r="G9" s="4" t="s">
        <v>1070</v>
      </c>
    </row>
    <row r="10" spans="1:7" x14ac:dyDescent="0.3">
      <c r="A10" t="s">
        <v>1107</v>
      </c>
      <c r="B10" t="s">
        <v>96</v>
      </c>
      <c r="C10" s="4" t="s">
        <v>1066</v>
      </c>
      <c r="D10" s="4" t="s">
        <v>16</v>
      </c>
      <c r="E10" s="3">
        <v>15</v>
      </c>
      <c r="F10" s="3">
        <v>2109</v>
      </c>
      <c r="G10" s="4" t="s">
        <v>1070</v>
      </c>
    </row>
    <row r="11" spans="1:7" x14ac:dyDescent="0.3">
      <c r="A11" t="s">
        <v>1108</v>
      </c>
      <c r="B11" t="s">
        <v>102</v>
      </c>
      <c r="C11" s="4" t="s">
        <v>1078</v>
      </c>
      <c r="D11" s="4" t="s">
        <v>7</v>
      </c>
      <c r="E11" s="3">
        <v>30</v>
      </c>
      <c r="F11" s="3">
        <v>2109</v>
      </c>
      <c r="G11" s="4" t="s">
        <v>1070</v>
      </c>
    </row>
    <row r="12" spans="1:7" x14ac:dyDescent="0.3">
      <c r="A12" t="s">
        <v>1487</v>
      </c>
      <c r="B12" t="s">
        <v>40</v>
      </c>
      <c r="C12" s="4" t="s">
        <v>1073</v>
      </c>
      <c r="D12" s="4" t="s">
        <v>16</v>
      </c>
      <c r="E12" s="3">
        <v>5</v>
      </c>
      <c r="F12" s="3">
        <v>2109</v>
      </c>
      <c r="G12" s="4" t="s">
        <v>1070</v>
      </c>
    </row>
    <row r="13" spans="1:7" x14ac:dyDescent="0.3">
      <c r="A13" t="s">
        <v>1117</v>
      </c>
      <c r="B13" t="s">
        <v>11</v>
      </c>
      <c r="C13" s="4" t="s">
        <v>1073</v>
      </c>
      <c r="D13" s="4" t="s">
        <v>13</v>
      </c>
      <c r="E13" s="3">
        <v>15</v>
      </c>
      <c r="F13" s="3">
        <v>2109</v>
      </c>
      <c r="G13" s="4" t="s">
        <v>1070</v>
      </c>
    </row>
    <row r="14" spans="1:7" x14ac:dyDescent="0.3">
      <c r="A14" t="s">
        <v>1123</v>
      </c>
      <c r="B14" t="s">
        <v>114</v>
      </c>
      <c r="C14" s="4" t="s">
        <v>1073</v>
      </c>
      <c r="D14" s="4" t="s">
        <v>16</v>
      </c>
      <c r="E14" s="3">
        <v>20</v>
      </c>
      <c r="F14" s="3">
        <v>2109</v>
      </c>
      <c r="G14" s="4" t="s">
        <v>1070</v>
      </c>
    </row>
    <row r="15" spans="1:7" x14ac:dyDescent="0.3">
      <c r="A15" t="s">
        <v>1127</v>
      </c>
      <c r="B15" t="s">
        <v>69</v>
      </c>
      <c r="C15" s="4" t="s">
        <v>1066</v>
      </c>
      <c r="D15" s="4" t="s">
        <v>13</v>
      </c>
      <c r="E15" s="3">
        <v>5</v>
      </c>
      <c r="F15" s="3">
        <v>2109</v>
      </c>
      <c r="G15" s="4" t="s">
        <v>1070</v>
      </c>
    </row>
    <row r="16" spans="1:7" x14ac:dyDescent="0.3">
      <c r="A16" t="s">
        <v>1128</v>
      </c>
      <c r="B16" t="s">
        <v>114</v>
      </c>
      <c r="C16" s="4" t="s">
        <v>1073</v>
      </c>
      <c r="D16" s="4" t="s">
        <v>7</v>
      </c>
      <c r="E16" s="3">
        <v>10</v>
      </c>
      <c r="F16" s="3">
        <v>2109</v>
      </c>
      <c r="G16" s="4" t="s">
        <v>1070</v>
      </c>
    </row>
    <row r="17" spans="1:7" x14ac:dyDescent="0.3">
      <c r="A17" t="s">
        <v>1131</v>
      </c>
      <c r="B17" t="s">
        <v>11</v>
      </c>
      <c r="C17" s="4" t="s">
        <v>1078</v>
      </c>
      <c r="D17" s="4" t="s">
        <v>13</v>
      </c>
      <c r="E17" s="3">
        <v>10</v>
      </c>
      <c r="F17" s="3">
        <v>2109</v>
      </c>
      <c r="G17" s="4" t="s">
        <v>1070</v>
      </c>
    </row>
    <row r="18" spans="1:7" x14ac:dyDescent="0.3">
      <c r="A18" t="s">
        <v>1132</v>
      </c>
      <c r="B18" t="s">
        <v>8</v>
      </c>
      <c r="C18" s="4" t="s">
        <v>1066</v>
      </c>
      <c r="D18" s="4" t="s">
        <v>7</v>
      </c>
      <c r="E18" s="3">
        <v>20</v>
      </c>
      <c r="F18" s="3">
        <v>2109</v>
      </c>
      <c r="G18" s="4" t="s">
        <v>1070</v>
      </c>
    </row>
    <row r="19" spans="1:7" x14ac:dyDescent="0.3">
      <c r="A19" t="s">
        <v>1133</v>
      </c>
      <c r="B19" t="s">
        <v>31</v>
      </c>
      <c r="C19" s="4" t="s">
        <v>1073</v>
      </c>
      <c r="D19" s="4" t="s">
        <v>16</v>
      </c>
      <c r="E19" s="3">
        <v>10</v>
      </c>
      <c r="F19" s="3">
        <v>2109</v>
      </c>
      <c r="G19" s="4" t="s">
        <v>1070</v>
      </c>
    </row>
    <row r="20" spans="1:7" x14ac:dyDescent="0.3">
      <c r="A20" t="s">
        <v>1134</v>
      </c>
      <c r="B20" t="s">
        <v>14</v>
      </c>
      <c r="C20" s="4" t="s">
        <v>1073</v>
      </c>
      <c r="D20" s="4" t="s">
        <v>13</v>
      </c>
      <c r="E20" s="3">
        <v>10</v>
      </c>
      <c r="F20" s="3">
        <v>2109</v>
      </c>
      <c r="G20" s="4" t="s">
        <v>1070</v>
      </c>
    </row>
    <row r="21" spans="1:7" x14ac:dyDescent="0.3">
      <c r="A21" t="s">
        <v>1144</v>
      </c>
      <c r="B21" t="s">
        <v>14</v>
      </c>
      <c r="C21" s="4" t="s">
        <v>1078</v>
      </c>
      <c r="D21" s="4" t="s">
        <v>16</v>
      </c>
      <c r="E21" s="3">
        <v>15</v>
      </c>
      <c r="F21" s="3">
        <v>2109</v>
      </c>
      <c r="G21" s="4" t="s">
        <v>1070</v>
      </c>
    </row>
    <row r="22" spans="1:7" x14ac:dyDescent="0.3">
      <c r="A22" t="s">
        <v>1145</v>
      </c>
      <c r="B22" t="s">
        <v>54</v>
      </c>
      <c r="C22" s="4" t="s">
        <v>1078</v>
      </c>
      <c r="D22" s="4" t="s">
        <v>7</v>
      </c>
      <c r="E22" s="3">
        <v>15</v>
      </c>
      <c r="F22" s="3">
        <v>2109</v>
      </c>
      <c r="G22" s="4" t="s">
        <v>1070</v>
      </c>
    </row>
    <row r="23" spans="1:7" x14ac:dyDescent="0.3">
      <c r="A23" t="s">
        <v>1149</v>
      </c>
      <c r="B23" t="s">
        <v>21</v>
      </c>
      <c r="C23" s="4" t="s">
        <v>1066</v>
      </c>
      <c r="D23" s="4" t="s">
        <v>13</v>
      </c>
      <c r="E23" s="3">
        <v>15</v>
      </c>
      <c r="F23" s="3">
        <v>2109</v>
      </c>
      <c r="G23" s="4" t="s">
        <v>1070</v>
      </c>
    </row>
    <row r="24" spans="1:7" x14ac:dyDescent="0.3">
      <c r="A24" t="s">
        <v>1152</v>
      </c>
      <c r="B24" t="s">
        <v>31</v>
      </c>
      <c r="C24" s="4" t="s">
        <v>1073</v>
      </c>
      <c r="D24" s="4" t="s">
        <v>7</v>
      </c>
      <c r="E24" s="3">
        <v>5</v>
      </c>
      <c r="F24" s="3">
        <v>2109</v>
      </c>
      <c r="G24" s="4" t="s">
        <v>1070</v>
      </c>
    </row>
    <row r="25" spans="1:7" x14ac:dyDescent="0.3">
      <c r="A25" t="s">
        <v>1154</v>
      </c>
      <c r="B25" t="s">
        <v>61</v>
      </c>
      <c r="C25" s="4" t="s">
        <v>1073</v>
      </c>
      <c r="D25" s="4" t="s">
        <v>7</v>
      </c>
      <c r="E25" s="3">
        <v>10</v>
      </c>
      <c r="F25" s="3">
        <v>2109</v>
      </c>
      <c r="G25" s="4" t="s">
        <v>1070</v>
      </c>
    </row>
    <row r="26" spans="1:7" x14ac:dyDescent="0.3">
      <c r="A26" t="s">
        <v>1162</v>
      </c>
      <c r="B26" t="s">
        <v>63</v>
      </c>
      <c r="C26" s="4" t="s">
        <v>1078</v>
      </c>
      <c r="D26" s="4" t="s">
        <v>16</v>
      </c>
      <c r="E26" s="3">
        <v>5</v>
      </c>
      <c r="F26" s="3">
        <v>2109</v>
      </c>
      <c r="G26" s="4" t="s">
        <v>1070</v>
      </c>
    </row>
    <row r="27" spans="1:7" x14ac:dyDescent="0.3">
      <c r="A27" t="s">
        <v>1163</v>
      </c>
      <c r="B27" t="s">
        <v>69</v>
      </c>
      <c r="C27" s="4" t="s">
        <v>1066</v>
      </c>
      <c r="D27" s="4" t="s">
        <v>13</v>
      </c>
      <c r="E27" s="3">
        <v>30</v>
      </c>
      <c r="F27" s="3">
        <v>2109</v>
      </c>
      <c r="G27" s="4" t="s">
        <v>1070</v>
      </c>
    </row>
    <row r="28" spans="1:7" x14ac:dyDescent="0.3">
      <c r="A28" t="s">
        <v>1165</v>
      </c>
      <c r="B28" t="s">
        <v>40</v>
      </c>
      <c r="C28" s="4" t="s">
        <v>1073</v>
      </c>
      <c r="D28" s="4" t="s">
        <v>13</v>
      </c>
      <c r="E28" s="3">
        <v>10</v>
      </c>
      <c r="F28" s="3">
        <v>2109</v>
      </c>
      <c r="G28" s="4" t="s">
        <v>1070</v>
      </c>
    </row>
    <row r="29" spans="1:7" x14ac:dyDescent="0.3">
      <c r="A29" t="s">
        <v>1166</v>
      </c>
      <c r="B29" t="s">
        <v>14</v>
      </c>
      <c r="C29" s="4" t="s">
        <v>1066</v>
      </c>
      <c r="D29" s="4" t="s">
        <v>7</v>
      </c>
      <c r="E29" s="3">
        <v>20</v>
      </c>
      <c r="F29" s="3">
        <v>2109</v>
      </c>
      <c r="G29" s="4" t="s">
        <v>1070</v>
      </c>
    </row>
    <row r="30" spans="1:7" x14ac:dyDescent="0.3">
      <c r="A30" t="s">
        <v>1171</v>
      </c>
      <c r="B30" t="s">
        <v>8</v>
      </c>
      <c r="C30" s="4" t="s">
        <v>1073</v>
      </c>
      <c r="D30" s="4" t="s">
        <v>16</v>
      </c>
      <c r="E30" s="3">
        <v>15</v>
      </c>
      <c r="F30" s="3">
        <v>2109</v>
      </c>
      <c r="G30" s="4" t="s">
        <v>1070</v>
      </c>
    </row>
    <row r="31" spans="1:7" x14ac:dyDescent="0.3">
      <c r="A31" t="s">
        <v>1172</v>
      </c>
      <c r="B31" t="s">
        <v>17</v>
      </c>
      <c r="C31" s="4" t="s">
        <v>1066</v>
      </c>
      <c r="D31" s="4" t="s">
        <v>7</v>
      </c>
      <c r="E31" s="3">
        <v>20</v>
      </c>
      <c r="F31" s="3">
        <v>2109</v>
      </c>
      <c r="G31" s="4" t="s">
        <v>1070</v>
      </c>
    </row>
    <row r="32" spans="1:7" x14ac:dyDescent="0.3">
      <c r="A32" t="s">
        <v>1176</v>
      </c>
      <c r="B32" t="s">
        <v>114</v>
      </c>
      <c r="C32" s="4" t="s">
        <v>1066</v>
      </c>
      <c r="D32" s="4" t="s">
        <v>13</v>
      </c>
      <c r="E32" s="3">
        <v>10</v>
      </c>
      <c r="F32" s="3">
        <v>2109</v>
      </c>
      <c r="G32" s="4" t="s">
        <v>1070</v>
      </c>
    </row>
    <row r="33" spans="1:7" x14ac:dyDescent="0.3">
      <c r="A33" t="s">
        <v>1180</v>
      </c>
      <c r="B33" t="s">
        <v>63</v>
      </c>
      <c r="C33" s="4" t="s">
        <v>1078</v>
      </c>
      <c r="D33" s="4" t="s">
        <v>13</v>
      </c>
      <c r="E33" s="3">
        <v>10</v>
      </c>
      <c r="F33" s="3">
        <v>2109</v>
      </c>
      <c r="G33" s="4" t="s">
        <v>1070</v>
      </c>
    </row>
    <row r="34" spans="1:7" x14ac:dyDescent="0.3">
      <c r="A34" t="s">
        <v>1181</v>
      </c>
      <c r="B34" t="s">
        <v>27</v>
      </c>
      <c r="C34" s="4" t="s">
        <v>1078</v>
      </c>
      <c r="D34" s="4" t="s">
        <v>16</v>
      </c>
      <c r="E34" s="3">
        <v>30</v>
      </c>
      <c r="F34" s="3">
        <v>2109</v>
      </c>
      <c r="G34" s="4" t="s">
        <v>1070</v>
      </c>
    </row>
    <row r="35" spans="1:7" x14ac:dyDescent="0.3">
      <c r="A35" t="s">
        <v>1185</v>
      </c>
      <c r="B35" t="s">
        <v>92</v>
      </c>
      <c r="C35" s="4" t="s">
        <v>1078</v>
      </c>
      <c r="D35" s="4" t="s">
        <v>13</v>
      </c>
      <c r="E35" s="3">
        <v>10</v>
      </c>
      <c r="F35" s="3">
        <v>2109</v>
      </c>
      <c r="G35" s="4" t="s">
        <v>1070</v>
      </c>
    </row>
    <row r="36" spans="1:7" x14ac:dyDescent="0.3">
      <c r="A36" t="s">
        <v>1199</v>
      </c>
      <c r="B36" t="s">
        <v>35</v>
      </c>
      <c r="C36" s="4" t="s">
        <v>1066</v>
      </c>
      <c r="D36" s="4" t="s">
        <v>7</v>
      </c>
      <c r="E36" s="3">
        <v>30</v>
      </c>
      <c r="F36" s="3">
        <v>2109</v>
      </c>
      <c r="G36" s="4" t="s">
        <v>1070</v>
      </c>
    </row>
    <row r="37" spans="1:7" x14ac:dyDescent="0.3">
      <c r="A37" t="s">
        <v>1202</v>
      </c>
      <c r="B37" t="s">
        <v>27</v>
      </c>
      <c r="C37" s="4" t="s">
        <v>1078</v>
      </c>
      <c r="D37" s="4" t="s">
        <v>16</v>
      </c>
      <c r="E37" s="3">
        <v>15</v>
      </c>
      <c r="F37" s="3">
        <v>2109</v>
      </c>
      <c r="G37" s="4" t="s">
        <v>1070</v>
      </c>
    </row>
    <row r="38" spans="1:7" x14ac:dyDescent="0.3">
      <c r="A38" t="s">
        <v>1204</v>
      </c>
      <c r="B38" t="s">
        <v>76</v>
      </c>
      <c r="C38" s="4" t="s">
        <v>1078</v>
      </c>
      <c r="D38" s="4" t="s">
        <v>7</v>
      </c>
      <c r="E38" s="3">
        <v>20</v>
      </c>
      <c r="F38" s="3">
        <v>2109</v>
      </c>
      <c r="G38" s="4" t="s">
        <v>1070</v>
      </c>
    </row>
    <row r="39" spans="1:7" x14ac:dyDescent="0.3">
      <c r="A39" t="s">
        <v>1205</v>
      </c>
      <c r="B39" t="s">
        <v>58</v>
      </c>
      <c r="C39" s="4" t="s">
        <v>1073</v>
      </c>
      <c r="D39" s="4" t="s">
        <v>7</v>
      </c>
      <c r="E39" s="3">
        <v>30</v>
      </c>
      <c r="F39" s="3">
        <v>2109</v>
      </c>
      <c r="G39" s="4" t="s">
        <v>1070</v>
      </c>
    </row>
    <row r="40" spans="1:7" x14ac:dyDescent="0.3">
      <c r="A40" t="s">
        <v>1206</v>
      </c>
      <c r="B40" t="s">
        <v>14</v>
      </c>
      <c r="C40" s="4" t="s">
        <v>1078</v>
      </c>
      <c r="D40" s="4" t="s">
        <v>7</v>
      </c>
      <c r="E40" s="3">
        <v>5</v>
      </c>
      <c r="F40" s="3">
        <v>2109</v>
      </c>
      <c r="G40" s="4" t="s">
        <v>1070</v>
      </c>
    </row>
    <row r="41" spans="1:7" x14ac:dyDescent="0.3">
      <c r="A41" t="s">
        <v>1208</v>
      </c>
      <c r="B41" t="s">
        <v>17</v>
      </c>
      <c r="C41" s="4" t="s">
        <v>1078</v>
      </c>
      <c r="D41" s="4" t="s">
        <v>13</v>
      </c>
      <c r="E41" s="3">
        <v>15</v>
      </c>
      <c r="F41" s="3">
        <v>2109</v>
      </c>
      <c r="G41" s="4" t="s">
        <v>1070</v>
      </c>
    </row>
    <row r="42" spans="1:7" x14ac:dyDescent="0.3">
      <c r="A42" t="s">
        <v>1213</v>
      </c>
      <c r="B42" t="s">
        <v>63</v>
      </c>
      <c r="C42" s="4" t="s">
        <v>1078</v>
      </c>
      <c r="D42" s="4" t="s">
        <v>7</v>
      </c>
      <c r="E42" s="3">
        <v>10</v>
      </c>
      <c r="F42" s="3">
        <v>2109</v>
      </c>
      <c r="G42" s="4" t="s">
        <v>1070</v>
      </c>
    </row>
    <row r="43" spans="1:7" x14ac:dyDescent="0.3">
      <c r="A43" t="s">
        <v>1218</v>
      </c>
      <c r="B43" t="s">
        <v>21</v>
      </c>
      <c r="C43" s="4" t="s">
        <v>1066</v>
      </c>
      <c r="D43" s="4" t="s">
        <v>7</v>
      </c>
      <c r="E43" s="3">
        <v>20</v>
      </c>
      <c r="F43" s="3">
        <v>2109</v>
      </c>
      <c r="G43" s="4" t="s">
        <v>1070</v>
      </c>
    </row>
    <row r="44" spans="1:7" x14ac:dyDescent="0.3">
      <c r="A44" t="s">
        <v>1219</v>
      </c>
      <c r="B44" t="s">
        <v>14</v>
      </c>
      <c r="C44" s="4" t="s">
        <v>1066</v>
      </c>
      <c r="D44" s="4" t="s">
        <v>13</v>
      </c>
      <c r="E44" s="3">
        <v>15</v>
      </c>
      <c r="F44" s="3">
        <v>2109</v>
      </c>
      <c r="G44" s="4" t="s">
        <v>1070</v>
      </c>
    </row>
    <row r="45" spans="1:7" x14ac:dyDescent="0.3">
      <c r="A45" t="s">
        <v>1221</v>
      </c>
      <c r="B45" t="s">
        <v>69</v>
      </c>
      <c r="C45" s="4" t="s">
        <v>1066</v>
      </c>
      <c r="D45" s="4" t="s">
        <v>7</v>
      </c>
      <c r="E45" s="3">
        <v>30</v>
      </c>
      <c r="F45" s="3">
        <v>2109</v>
      </c>
      <c r="G45" s="4" t="s">
        <v>1070</v>
      </c>
    </row>
    <row r="46" spans="1:7" x14ac:dyDescent="0.3">
      <c r="A46" t="s">
        <v>1224</v>
      </c>
      <c r="B46" t="s">
        <v>31</v>
      </c>
      <c r="C46" s="4" t="s">
        <v>1066</v>
      </c>
      <c r="D46" s="4" t="s">
        <v>16</v>
      </c>
      <c r="E46" s="3">
        <v>20</v>
      </c>
      <c r="F46" s="3">
        <v>2109</v>
      </c>
      <c r="G46" s="4" t="s">
        <v>1070</v>
      </c>
    </row>
    <row r="47" spans="1:7" x14ac:dyDescent="0.3">
      <c r="A47" t="s">
        <v>1226</v>
      </c>
      <c r="B47" t="s">
        <v>40</v>
      </c>
      <c r="C47" s="4" t="s">
        <v>1078</v>
      </c>
      <c r="D47" s="4" t="s">
        <v>7</v>
      </c>
      <c r="E47" s="3">
        <v>10</v>
      </c>
      <c r="F47" s="3">
        <v>2109</v>
      </c>
      <c r="G47" s="4" t="s">
        <v>1070</v>
      </c>
    </row>
    <row r="48" spans="1:7" x14ac:dyDescent="0.3">
      <c r="A48" t="s">
        <v>1228</v>
      </c>
      <c r="B48" t="s">
        <v>56</v>
      </c>
      <c r="C48" s="4" t="s">
        <v>1078</v>
      </c>
      <c r="D48" s="4" t="s">
        <v>16</v>
      </c>
      <c r="E48" s="3">
        <v>10</v>
      </c>
      <c r="F48" s="3">
        <v>2109</v>
      </c>
      <c r="G48" s="4" t="s">
        <v>1070</v>
      </c>
    </row>
    <row r="49" spans="1:7" x14ac:dyDescent="0.3">
      <c r="A49" t="s">
        <v>1233</v>
      </c>
      <c r="B49" t="s">
        <v>63</v>
      </c>
      <c r="C49" s="4" t="s">
        <v>1078</v>
      </c>
      <c r="D49" s="4" t="s">
        <v>13</v>
      </c>
      <c r="E49" s="3">
        <v>20</v>
      </c>
      <c r="F49" s="3">
        <v>2109</v>
      </c>
      <c r="G49" s="4" t="s">
        <v>1070</v>
      </c>
    </row>
    <row r="50" spans="1:7" x14ac:dyDescent="0.3">
      <c r="A50" t="s">
        <v>1235</v>
      </c>
      <c r="B50" t="s">
        <v>76</v>
      </c>
      <c r="C50" s="4" t="s">
        <v>1073</v>
      </c>
      <c r="D50" s="4" t="s">
        <v>16</v>
      </c>
      <c r="E50" s="3">
        <v>15</v>
      </c>
      <c r="F50" s="3">
        <v>2109</v>
      </c>
      <c r="G50" s="4" t="s">
        <v>1070</v>
      </c>
    </row>
    <row r="51" spans="1:7" x14ac:dyDescent="0.3">
      <c r="A51" t="s">
        <v>1240</v>
      </c>
      <c r="B51" t="s">
        <v>56</v>
      </c>
      <c r="C51" s="4" t="s">
        <v>1066</v>
      </c>
      <c r="D51" s="4" t="s">
        <v>7</v>
      </c>
      <c r="E51" s="3">
        <v>10</v>
      </c>
      <c r="F51" s="3">
        <v>2109</v>
      </c>
      <c r="G51" s="4" t="s">
        <v>1070</v>
      </c>
    </row>
    <row r="52" spans="1:7" x14ac:dyDescent="0.3">
      <c r="A52" t="s">
        <v>1246</v>
      </c>
      <c r="B52" t="s">
        <v>88</v>
      </c>
      <c r="C52" s="4" t="s">
        <v>1066</v>
      </c>
      <c r="D52" s="4" t="s">
        <v>7</v>
      </c>
      <c r="E52" s="3">
        <v>20</v>
      </c>
      <c r="F52" s="3">
        <v>2221</v>
      </c>
      <c r="G52" s="4" t="s">
        <v>1070</v>
      </c>
    </row>
    <row r="53" spans="1:7" x14ac:dyDescent="0.3">
      <c r="A53" t="s">
        <v>1248</v>
      </c>
      <c r="B53" t="s">
        <v>14</v>
      </c>
      <c r="C53" s="4" t="s">
        <v>1066</v>
      </c>
      <c r="D53" s="4" t="s">
        <v>16</v>
      </c>
      <c r="E53" s="3">
        <v>20</v>
      </c>
      <c r="F53" s="3">
        <v>1873</v>
      </c>
      <c r="G53" s="4" t="s">
        <v>1070</v>
      </c>
    </row>
    <row r="54" spans="1:7" x14ac:dyDescent="0.3">
      <c r="A54" t="s">
        <v>1255</v>
      </c>
      <c r="B54" t="s">
        <v>35</v>
      </c>
      <c r="C54" s="4" t="s">
        <v>1078</v>
      </c>
      <c r="D54" s="4" t="s">
        <v>13</v>
      </c>
      <c r="E54" s="3">
        <v>20</v>
      </c>
      <c r="F54" s="3">
        <v>319</v>
      </c>
      <c r="G54" s="4" t="s">
        <v>1070</v>
      </c>
    </row>
    <row r="55" spans="1:7" x14ac:dyDescent="0.3">
      <c r="A55" t="s">
        <v>1258</v>
      </c>
      <c r="B55" t="s">
        <v>172</v>
      </c>
      <c r="C55" s="4" t="s">
        <v>1078</v>
      </c>
      <c r="D55" s="4" t="s">
        <v>13</v>
      </c>
      <c r="E55" s="3">
        <v>20</v>
      </c>
      <c r="F55" s="3">
        <v>263</v>
      </c>
      <c r="G55" s="4" t="s">
        <v>1070</v>
      </c>
    </row>
    <row r="56" spans="1:7" x14ac:dyDescent="0.3">
      <c r="A56" t="s">
        <v>1259</v>
      </c>
      <c r="B56" t="s">
        <v>31</v>
      </c>
      <c r="C56" s="4" t="s">
        <v>1078</v>
      </c>
      <c r="D56" s="4" t="s">
        <v>7</v>
      </c>
      <c r="E56" s="3">
        <v>20</v>
      </c>
      <c r="F56" s="3">
        <v>1885</v>
      </c>
      <c r="G56" s="4" t="s">
        <v>1070</v>
      </c>
    </row>
    <row r="57" spans="1:7" x14ac:dyDescent="0.3">
      <c r="A57" t="s">
        <v>1261</v>
      </c>
      <c r="B57" t="s">
        <v>86</v>
      </c>
      <c r="C57" s="4" t="s">
        <v>1066</v>
      </c>
      <c r="D57" s="4" t="s">
        <v>16</v>
      </c>
      <c r="E57" s="3">
        <v>20</v>
      </c>
      <c r="F57" s="3">
        <v>2640</v>
      </c>
      <c r="G57" s="4" t="s">
        <v>1070</v>
      </c>
    </row>
    <row r="58" spans="1:7" x14ac:dyDescent="0.3">
      <c r="A58" t="s">
        <v>1263</v>
      </c>
      <c r="B58" t="s">
        <v>23</v>
      </c>
      <c r="C58" s="4" t="s">
        <v>1066</v>
      </c>
      <c r="D58" s="4" t="s">
        <v>16</v>
      </c>
      <c r="E58" s="3">
        <v>20</v>
      </c>
      <c r="F58" s="3">
        <v>3514</v>
      </c>
      <c r="G58" s="4" t="s">
        <v>1070</v>
      </c>
    </row>
    <row r="59" spans="1:7" x14ac:dyDescent="0.3">
      <c r="A59" t="s">
        <v>1264</v>
      </c>
      <c r="B59" t="s">
        <v>19</v>
      </c>
      <c r="C59" s="4" t="s">
        <v>1073</v>
      </c>
      <c r="D59" s="4" t="s">
        <v>13</v>
      </c>
      <c r="E59" s="3">
        <v>20</v>
      </c>
      <c r="F59" s="3">
        <v>1165</v>
      </c>
      <c r="G59" s="4" t="s">
        <v>1070</v>
      </c>
    </row>
    <row r="60" spans="1:7" x14ac:dyDescent="0.3">
      <c r="A60" t="s">
        <v>1267</v>
      </c>
      <c r="B60" t="s">
        <v>96</v>
      </c>
      <c r="C60" s="4" t="s">
        <v>1066</v>
      </c>
      <c r="D60" s="4" t="s">
        <v>16</v>
      </c>
      <c r="E60" s="3">
        <v>20</v>
      </c>
      <c r="F60" s="3">
        <v>638</v>
      </c>
      <c r="G60" s="4" t="s">
        <v>1070</v>
      </c>
    </row>
    <row r="61" spans="1:7" x14ac:dyDescent="0.3">
      <c r="A61" t="s">
        <v>1271</v>
      </c>
      <c r="B61" t="s">
        <v>54</v>
      </c>
      <c r="C61" s="4" t="s">
        <v>1073</v>
      </c>
      <c r="D61" s="4" t="s">
        <v>7</v>
      </c>
      <c r="E61" s="3">
        <v>20</v>
      </c>
      <c r="F61" s="3">
        <v>2940</v>
      </c>
      <c r="G61" s="4" t="s">
        <v>1070</v>
      </c>
    </row>
    <row r="62" spans="1:7" x14ac:dyDescent="0.3">
      <c r="A62" t="s">
        <v>1284</v>
      </c>
      <c r="B62" t="s">
        <v>109</v>
      </c>
      <c r="C62" s="4" t="s">
        <v>1073</v>
      </c>
      <c r="D62" s="4" t="s">
        <v>16</v>
      </c>
      <c r="E62" s="3">
        <v>20</v>
      </c>
      <c r="F62" s="3">
        <v>4042</v>
      </c>
      <c r="G62" s="4" t="s">
        <v>1070</v>
      </c>
    </row>
    <row r="63" spans="1:7" x14ac:dyDescent="0.3">
      <c r="A63" t="s">
        <v>1293</v>
      </c>
      <c r="B63" t="s">
        <v>63</v>
      </c>
      <c r="C63" s="4" t="s">
        <v>1078</v>
      </c>
      <c r="D63" s="4" t="s">
        <v>16</v>
      </c>
      <c r="E63" s="3">
        <v>20</v>
      </c>
      <c r="F63" s="3">
        <v>1681</v>
      </c>
      <c r="G63" s="4" t="s">
        <v>1070</v>
      </c>
    </row>
    <row r="64" spans="1:7" x14ac:dyDescent="0.3">
      <c r="A64" t="s">
        <v>1296</v>
      </c>
      <c r="B64" t="s">
        <v>69</v>
      </c>
      <c r="C64" s="4" t="s">
        <v>1066</v>
      </c>
      <c r="D64" s="4" t="s">
        <v>16</v>
      </c>
      <c r="E64" s="3">
        <v>20</v>
      </c>
      <c r="F64" s="3">
        <v>2985</v>
      </c>
      <c r="G64" s="4" t="s">
        <v>1070</v>
      </c>
    </row>
    <row r="65" spans="1:7" x14ac:dyDescent="0.3">
      <c r="A65" t="s">
        <v>1299</v>
      </c>
      <c r="B65" t="s">
        <v>19</v>
      </c>
      <c r="C65" s="4" t="s">
        <v>1066</v>
      </c>
      <c r="D65" s="4" t="s">
        <v>16</v>
      </c>
      <c r="E65" s="3">
        <v>20</v>
      </c>
      <c r="F65" s="3">
        <v>3854</v>
      </c>
      <c r="G65" s="4" t="s">
        <v>1070</v>
      </c>
    </row>
    <row r="66" spans="1:7" x14ac:dyDescent="0.3">
      <c r="A66" t="s">
        <v>1300</v>
      </c>
      <c r="B66" t="s">
        <v>56</v>
      </c>
      <c r="C66" s="4" t="s">
        <v>1066</v>
      </c>
      <c r="D66" s="4" t="s">
        <v>13</v>
      </c>
      <c r="E66" s="3">
        <v>20</v>
      </c>
      <c r="F66" s="3">
        <v>3541</v>
      </c>
      <c r="G66" s="4" t="s">
        <v>1070</v>
      </c>
    </row>
    <row r="67" spans="1:7" x14ac:dyDescent="0.3">
      <c r="A67" t="s">
        <v>1302</v>
      </c>
      <c r="B67" t="s">
        <v>96</v>
      </c>
      <c r="C67" s="4" t="s">
        <v>1066</v>
      </c>
      <c r="D67" s="4" t="s">
        <v>16</v>
      </c>
      <c r="E67" s="3">
        <v>20</v>
      </c>
      <c r="F67" s="3">
        <v>680</v>
      </c>
      <c r="G67" s="4" t="s">
        <v>1070</v>
      </c>
    </row>
    <row r="68" spans="1:7" x14ac:dyDescent="0.3">
      <c r="A68" t="s">
        <v>1304</v>
      </c>
      <c r="B68" t="s">
        <v>69</v>
      </c>
      <c r="C68" s="4" t="s">
        <v>1073</v>
      </c>
      <c r="D68" s="4" t="s">
        <v>13</v>
      </c>
      <c r="E68" s="3">
        <v>20</v>
      </c>
      <c r="F68" s="3">
        <v>1027</v>
      </c>
      <c r="G68" s="4" t="s">
        <v>1070</v>
      </c>
    </row>
    <row r="69" spans="1:7" x14ac:dyDescent="0.3">
      <c r="A69" t="s">
        <v>1311</v>
      </c>
      <c r="B69" t="s">
        <v>23</v>
      </c>
      <c r="C69" s="4" t="s">
        <v>1066</v>
      </c>
      <c r="D69" s="4" t="s">
        <v>7</v>
      </c>
      <c r="E69" s="3">
        <v>20</v>
      </c>
      <c r="F69" s="3">
        <v>3371</v>
      </c>
      <c r="G69" s="4" t="s">
        <v>1070</v>
      </c>
    </row>
    <row r="70" spans="1:7" x14ac:dyDescent="0.3">
      <c r="A70" t="s">
        <v>1317</v>
      </c>
      <c r="B70" t="s">
        <v>40</v>
      </c>
      <c r="C70" s="4" t="s">
        <v>1066</v>
      </c>
      <c r="D70" s="4" t="s">
        <v>13</v>
      </c>
      <c r="E70" s="3">
        <v>20</v>
      </c>
      <c r="F70" s="3">
        <v>838</v>
      </c>
      <c r="G70" s="4" t="s">
        <v>1070</v>
      </c>
    </row>
    <row r="71" spans="1:7" x14ac:dyDescent="0.3">
      <c r="A71" t="s">
        <v>1321</v>
      </c>
      <c r="B71" t="s">
        <v>54</v>
      </c>
      <c r="C71" s="4" t="s">
        <v>1073</v>
      </c>
      <c r="D71" s="4" t="s">
        <v>16</v>
      </c>
      <c r="E71" s="3">
        <v>20</v>
      </c>
      <c r="F71" s="3">
        <v>2808</v>
      </c>
      <c r="G71" s="4" t="s">
        <v>1070</v>
      </c>
    </row>
    <row r="72" spans="1:7" x14ac:dyDescent="0.3">
      <c r="A72" t="s">
        <v>1328</v>
      </c>
      <c r="B72" t="s">
        <v>92</v>
      </c>
      <c r="C72" s="4" t="s">
        <v>1078</v>
      </c>
      <c r="D72" s="4" t="s">
        <v>16</v>
      </c>
      <c r="E72" s="3">
        <v>20</v>
      </c>
      <c r="F72" s="3">
        <v>362</v>
      </c>
      <c r="G72" s="4" t="s">
        <v>1070</v>
      </c>
    </row>
    <row r="73" spans="1:7" x14ac:dyDescent="0.3">
      <c r="A73" t="s">
        <v>1330</v>
      </c>
      <c r="B73" t="s">
        <v>109</v>
      </c>
      <c r="C73" s="4" t="s">
        <v>1066</v>
      </c>
      <c r="D73" s="4" t="s">
        <v>13</v>
      </c>
      <c r="E73" s="3">
        <v>20</v>
      </c>
      <c r="F73" s="3">
        <v>3379</v>
      </c>
      <c r="G73" s="4" t="s">
        <v>1070</v>
      </c>
    </row>
    <row r="74" spans="1:7" x14ac:dyDescent="0.3">
      <c r="A74" t="s">
        <v>1331</v>
      </c>
      <c r="B74" t="s">
        <v>31</v>
      </c>
      <c r="C74" s="4" t="s">
        <v>1066</v>
      </c>
      <c r="D74" s="4" t="s">
        <v>16</v>
      </c>
      <c r="E74" s="3">
        <v>20</v>
      </c>
      <c r="F74" s="3">
        <v>3157</v>
      </c>
      <c r="G74" s="4" t="s">
        <v>1070</v>
      </c>
    </row>
    <row r="75" spans="1:7" x14ac:dyDescent="0.3">
      <c r="A75" t="s">
        <v>1333</v>
      </c>
      <c r="B75" t="s">
        <v>21</v>
      </c>
      <c r="C75" s="4" t="s">
        <v>1073</v>
      </c>
      <c r="D75" s="4" t="s">
        <v>7</v>
      </c>
      <c r="E75" s="3">
        <v>20</v>
      </c>
      <c r="F75" s="3">
        <v>1065</v>
      </c>
      <c r="G75" s="4" t="s">
        <v>1070</v>
      </c>
    </row>
    <row r="76" spans="1:7" x14ac:dyDescent="0.3">
      <c r="A76" t="s">
        <v>1342</v>
      </c>
      <c r="B76" t="s">
        <v>58</v>
      </c>
      <c r="C76" s="4" t="s">
        <v>1073</v>
      </c>
      <c r="D76" s="4" t="s">
        <v>16</v>
      </c>
      <c r="E76" s="3">
        <v>30</v>
      </c>
      <c r="F76" s="3">
        <v>4414</v>
      </c>
      <c r="G76" s="4" t="s">
        <v>1070</v>
      </c>
    </row>
    <row r="77" spans="1:7" x14ac:dyDescent="0.3">
      <c r="A77" t="s">
        <v>1345</v>
      </c>
      <c r="B77" t="s">
        <v>29</v>
      </c>
      <c r="C77" s="4" t="s">
        <v>1066</v>
      </c>
      <c r="D77" s="4" t="s">
        <v>7</v>
      </c>
      <c r="E77" s="3">
        <v>30</v>
      </c>
      <c r="F77" s="3">
        <v>2742</v>
      </c>
      <c r="G77" s="4" t="s">
        <v>1070</v>
      </c>
    </row>
    <row r="78" spans="1:7" x14ac:dyDescent="0.3">
      <c r="A78" t="s">
        <v>1347</v>
      </c>
      <c r="B78" t="s">
        <v>114</v>
      </c>
      <c r="C78" s="4" t="s">
        <v>1073</v>
      </c>
      <c r="D78" s="4" t="s">
        <v>16</v>
      </c>
      <c r="E78" s="3">
        <v>30</v>
      </c>
      <c r="F78" s="3">
        <v>1964</v>
      </c>
      <c r="G78" s="4" t="s">
        <v>1070</v>
      </c>
    </row>
    <row r="79" spans="1:7" x14ac:dyDescent="0.3">
      <c r="A79" t="s">
        <v>1355</v>
      </c>
      <c r="B79" t="s">
        <v>51</v>
      </c>
      <c r="C79" s="4" t="s">
        <v>1066</v>
      </c>
      <c r="D79" s="4" t="s">
        <v>13</v>
      </c>
      <c r="E79" s="3">
        <v>30</v>
      </c>
      <c r="F79" s="3">
        <v>1088</v>
      </c>
      <c r="G79" s="4" t="s">
        <v>1070</v>
      </c>
    </row>
    <row r="80" spans="1:7" x14ac:dyDescent="0.3">
      <c r="A80" t="s">
        <v>1357</v>
      </c>
      <c r="B80" t="s">
        <v>21</v>
      </c>
      <c r="C80" s="4" t="s">
        <v>1078</v>
      </c>
      <c r="D80" s="4" t="s">
        <v>7</v>
      </c>
      <c r="E80" s="3">
        <v>30</v>
      </c>
      <c r="F80" s="3">
        <v>3251</v>
      </c>
      <c r="G80" s="4" t="s">
        <v>1070</v>
      </c>
    </row>
    <row r="81" spans="1:7" x14ac:dyDescent="0.3">
      <c r="A81" t="s">
        <v>1368</v>
      </c>
      <c r="B81" t="s">
        <v>14</v>
      </c>
      <c r="C81" s="4" t="s">
        <v>1078</v>
      </c>
      <c r="D81" s="4" t="s">
        <v>7</v>
      </c>
      <c r="E81" s="3">
        <v>30</v>
      </c>
      <c r="F81" s="3">
        <v>573</v>
      </c>
      <c r="G81" s="4" t="s">
        <v>1070</v>
      </c>
    </row>
    <row r="82" spans="1:7" x14ac:dyDescent="0.3">
      <c r="A82" t="s">
        <v>1371</v>
      </c>
      <c r="B82" t="s">
        <v>114</v>
      </c>
      <c r="C82" s="4" t="s">
        <v>1066</v>
      </c>
      <c r="D82" s="4" t="s">
        <v>13</v>
      </c>
      <c r="E82" s="3">
        <v>30</v>
      </c>
      <c r="F82" s="3">
        <v>4953</v>
      </c>
      <c r="G82" s="4" t="s">
        <v>1070</v>
      </c>
    </row>
    <row r="83" spans="1:7" x14ac:dyDescent="0.3">
      <c r="A83" t="s">
        <v>1374</v>
      </c>
      <c r="B83" t="s">
        <v>172</v>
      </c>
      <c r="C83" s="4" t="s">
        <v>1078</v>
      </c>
      <c r="D83" s="4" t="s">
        <v>7</v>
      </c>
      <c r="E83" s="3">
        <v>30</v>
      </c>
      <c r="F83" s="3">
        <v>2812</v>
      </c>
      <c r="G83" s="4" t="s">
        <v>1070</v>
      </c>
    </row>
    <row r="84" spans="1:7" x14ac:dyDescent="0.3">
      <c r="A84" t="s">
        <v>1376</v>
      </c>
      <c r="B84" t="s">
        <v>8</v>
      </c>
      <c r="C84" s="4" t="s">
        <v>1073</v>
      </c>
      <c r="D84" s="4" t="s">
        <v>13</v>
      </c>
      <c r="E84" s="3">
        <v>30</v>
      </c>
      <c r="F84" s="3">
        <v>4300</v>
      </c>
      <c r="G84" s="4" t="s">
        <v>1070</v>
      </c>
    </row>
    <row r="85" spans="1:7" x14ac:dyDescent="0.3">
      <c r="A85" t="s">
        <v>1386</v>
      </c>
      <c r="B85" t="s">
        <v>21</v>
      </c>
      <c r="C85" s="4" t="s">
        <v>1073</v>
      </c>
      <c r="D85" s="4" t="s">
        <v>16</v>
      </c>
      <c r="E85" s="3">
        <v>30</v>
      </c>
      <c r="F85" s="3">
        <v>4467</v>
      </c>
      <c r="G85" s="4" t="s">
        <v>1070</v>
      </c>
    </row>
    <row r="86" spans="1:7" x14ac:dyDescent="0.3">
      <c r="A86" t="s">
        <v>1387</v>
      </c>
      <c r="B86" t="s">
        <v>14</v>
      </c>
      <c r="C86" s="4" t="s">
        <v>1073</v>
      </c>
      <c r="D86" s="4" t="s">
        <v>16</v>
      </c>
      <c r="E86" s="3">
        <v>30</v>
      </c>
      <c r="F86" s="3">
        <v>994</v>
      </c>
      <c r="G86" s="4" t="s">
        <v>1070</v>
      </c>
    </row>
    <row r="87" spans="1:7" x14ac:dyDescent="0.3">
      <c r="A87" t="s">
        <v>1388</v>
      </c>
      <c r="B87" t="s">
        <v>114</v>
      </c>
      <c r="C87" s="4" t="s">
        <v>1078</v>
      </c>
      <c r="D87" s="4" t="s">
        <v>13</v>
      </c>
      <c r="E87" s="3">
        <v>30</v>
      </c>
      <c r="F87" s="3">
        <v>2277</v>
      </c>
      <c r="G87" s="4" t="s">
        <v>1070</v>
      </c>
    </row>
    <row r="88" spans="1:7" x14ac:dyDescent="0.3">
      <c r="A88" t="s">
        <v>1390</v>
      </c>
      <c r="B88" t="s">
        <v>23</v>
      </c>
      <c r="C88" s="4" t="s">
        <v>1078</v>
      </c>
      <c r="D88" s="4" t="s">
        <v>13</v>
      </c>
      <c r="E88" s="3">
        <v>30</v>
      </c>
      <c r="F88" s="3">
        <v>3313</v>
      </c>
      <c r="G88" s="4" t="s">
        <v>1070</v>
      </c>
    </row>
    <row r="89" spans="1:7" x14ac:dyDescent="0.3">
      <c r="A89" t="s">
        <v>1396</v>
      </c>
      <c r="B89" t="s">
        <v>40</v>
      </c>
      <c r="C89" s="4" t="s">
        <v>1073</v>
      </c>
      <c r="D89" s="4" t="s">
        <v>7</v>
      </c>
      <c r="E89" s="3">
        <v>30</v>
      </c>
      <c r="F89" s="3">
        <v>1065</v>
      </c>
      <c r="G89" s="4" t="s">
        <v>1070</v>
      </c>
    </row>
    <row r="90" spans="1:7" x14ac:dyDescent="0.3">
      <c r="A90" t="s">
        <v>1402</v>
      </c>
      <c r="B90" t="s">
        <v>56</v>
      </c>
      <c r="C90" s="4" t="s">
        <v>1078</v>
      </c>
      <c r="D90" s="4" t="s">
        <v>13</v>
      </c>
      <c r="E90" s="3">
        <v>30</v>
      </c>
      <c r="F90" s="3">
        <v>4329</v>
      </c>
      <c r="G90" s="4" t="s">
        <v>1070</v>
      </c>
    </row>
    <row r="91" spans="1:7" x14ac:dyDescent="0.3">
      <c r="A91" t="s">
        <v>1406</v>
      </c>
      <c r="B91" t="s">
        <v>14</v>
      </c>
      <c r="C91" s="4" t="s">
        <v>1066</v>
      </c>
      <c r="D91" s="4" t="s">
        <v>7</v>
      </c>
      <c r="E91" s="3">
        <v>30</v>
      </c>
      <c r="F91" s="3">
        <v>1284</v>
      </c>
      <c r="G91" s="4" t="s">
        <v>1070</v>
      </c>
    </row>
    <row r="92" spans="1:7" x14ac:dyDescent="0.3">
      <c r="A92" t="s">
        <v>1410</v>
      </c>
      <c r="B92" t="s">
        <v>27</v>
      </c>
      <c r="C92" s="4" t="s">
        <v>1073</v>
      </c>
      <c r="D92" s="4" t="s">
        <v>16</v>
      </c>
      <c r="E92" s="3">
        <v>30</v>
      </c>
      <c r="F92" s="3">
        <v>1763</v>
      </c>
      <c r="G92" s="4" t="s">
        <v>1070</v>
      </c>
    </row>
    <row r="93" spans="1:7" x14ac:dyDescent="0.3">
      <c r="A93" t="s">
        <v>1415</v>
      </c>
      <c r="B93" t="s">
        <v>51</v>
      </c>
      <c r="C93" s="4" t="s">
        <v>1073</v>
      </c>
      <c r="D93" s="4" t="s">
        <v>13</v>
      </c>
      <c r="E93" s="3">
        <v>30</v>
      </c>
      <c r="F93" s="3">
        <v>2577</v>
      </c>
      <c r="G93" s="4" t="s">
        <v>1070</v>
      </c>
    </row>
    <row r="94" spans="1:7" x14ac:dyDescent="0.3">
      <c r="A94" t="s">
        <v>1417</v>
      </c>
      <c r="B94" t="s">
        <v>88</v>
      </c>
      <c r="C94" s="4" t="s">
        <v>1078</v>
      </c>
      <c r="D94" s="4" t="s">
        <v>13</v>
      </c>
      <c r="E94" s="3">
        <v>30</v>
      </c>
      <c r="F94" s="3">
        <v>1786</v>
      </c>
      <c r="G94" s="4" t="s">
        <v>1070</v>
      </c>
    </row>
    <row r="95" spans="1:7" x14ac:dyDescent="0.3">
      <c r="A95" t="s">
        <v>1426</v>
      </c>
      <c r="B95" t="s">
        <v>88</v>
      </c>
      <c r="C95" s="4" t="s">
        <v>1066</v>
      </c>
      <c r="D95" s="4" t="s">
        <v>16</v>
      </c>
      <c r="E95" s="3">
        <v>30</v>
      </c>
      <c r="F95" s="3">
        <v>1808</v>
      </c>
      <c r="G95" s="4" t="s">
        <v>1070</v>
      </c>
    </row>
    <row r="96" spans="1:7" x14ac:dyDescent="0.3">
      <c r="A96" t="s">
        <v>1432</v>
      </c>
      <c r="B96" t="s">
        <v>92</v>
      </c>
      <c r="C96" s="4" t="s">
        <v>1078</v>
      </c>
      <c r="D96" s="4" t="s">
        <v>16</v>
      </c>
      <c r="E96" s="3">
        <v>30</v>
      </c>
      <c r="F96" s="3">
        <v>3666</v>
      </c>
      <c r="G96" s="4" t="s">
        <v>1070</v>
      </c>
    </row>
    <row r="97" spans="1:7" x14ac:dyDescent="0.3">
      <c r="A97" t="s">
        <v>1439</v>
      </c>
      <c r="B97" t="s">
        <v>61</v>
      </c>
      <c r="C97" s="4" t="s">
        <v>1073</v>
      </c>
      <c r="D97" s="4" t="s">
        <v>7</v>
      </c>
      <c r="E97" s="3">
        <v>30</v>
      </c>
      <c r="F97" s="3">
        <v>3365</v>
      </c>
      <c r="G97" s="4" t="s">
        <v>1070</v>
      </c>
    </row>
    <row r="98" spans="1:7" x14ac:dyDescent="0.3">
      <c r="A98" t="s">
        <v>1445</v>
      </c>
      <c r="B98" t="s">
        <v>102</v>
      </c>
      <c r="C98" s="4" t="s">
        <v>1078</v>
      </c>
      <c r="D98" s="4" t="s">
        <v>7</v>
      </c>
      <c r="E98" s="3">
        <v>30</v>
      </c>
      <c r="F98" s="3">
        <v>3981</v>
      </c>
      <c r="G98" s="4" t="s">
        <v>1070</v>
      </c>
    </row>
    <row r="99" spans="1:7" x14ac:dyDescent="0.3">
      <c r="A99" t="s">
        <v>1456</v>
      </c>
      <c r="B99" t="s">
        <v>27</v>
      </c>
      <c r="C99" s="4" t="s">
        <v>1066</v>
      </c>
      <c r="D99" s="4" t="s">
        <v>16</v>
      </c>
      <c r="E99" s="3">
        <v>5</v>
      </c>
      <c r="F99" s="3">
        <v>3753</v>
      </c>
      <c r="G99" s="4" t="s">
        <v>1070</v>
      </c>
    </row>
    <row r="100" spans="1:7" x14ac:dyDescent="0.3">
      <c r="A100" t="s">
        <v>1463</v>
      </c>
      <c r="B100" t="s">
        <v>114</v>
      </c>
      <c r="C100" s="4" t="s">
        <v>1066</v>
      </c>
      <c r="D100" s="4" t="s">
        <v>13</v>
      </c>
      <c r="E100" s="3">
        <v>5</v>
      </c>
      <c r="F100" s="3">
        <v>680</v>
      </c>
      <c r="G100" s="4" t="s">
        <v>1070</v>
      </c>
    </row>
    <row r="101" spans="1:7" x14ac:dyDescent="0.3">
      <c r="A101" t="s">
        <v>1467</v>
      </c>
      <c r="B101" t="s">
        <v>29</v>
      </c>
      <c r="C101" s="4" t="s">
        <v>1078</v>
      </c>
      <c r="D101" s="4" t="s">
        <v>13</v>
      </c>
      <c r="E101" s="3">
        <v>5</v>
      </c>
      <c r="F101" s="3">
        <v>2333</v>
      </c>
      <c r="G101" s="4" t="s">
        <v>1070</v>
      </c>
    </row>
    <row r="102" spans="1:7" x14ac:dyDescent="0.3">
      <c r="A102" t="s">
        <v>1468</v>
      </c>
      <c r="B102" t="s">
        <v>88</v>
      </c>
      <c r="C102" s="4" t="s">
        <v>1073</v>
      </c>
      <c r="D102" s="4" t="s">
        <v>16</v>
      </c>
      <c r="E102" s="3">
        <v>5</v>
      </c>
      <c r="F102" s="3">
        <v>1175</v>
      </c>
      <c r="G102" s="4" t="s">
        <v>1070</v>
      </c>
    </row>
    <row r="103" spans="1:7" x14ac:dyDescent="0.3">
      <c r="A103" t="s">
        <v>1474</v>
      </c>
      <c r="B103" t="s">
        <v>58</v>
      </c>
      <c r="C103" s="4" t="s">
        <v>1073</v>
      </c>
      <c r="D103" s="4" t="s">
        <v>16</v>
      </c>
      <c r="E103" s="3">
        <v>5</v>
      </c>
      <c r="F103" s="3">
        <v>1767</v>
      </c>
      <c r="G103" s="4" t="s">
        <v>1070</v>
      </c>
    </row>
    <row r="104" spans="1:7" x14ac:dyDescent="0.3">
      <c r="A104" t="s">
        <v>1476</v>
      </c>
      <c r="B104" t="s">
        <v>25</v>
      </c>
      <c r="C104" s="4" t="s">
        <v>1066</v>
      </c>
      <c r="D104" s="4" t="s">
        <v>7</v>
      </c>
      <c r="E104" s="3">
        <v>5</v>
      </c>
      <c r="F104" s="3">
        <v>2982</v>
      </c>
      <c r="G104" s="4" t="s">
        <v>1070</v>
      </c>
    </row>
    <row r="105" spans="1:7" x14ac:dyDescent="0.3">
      <c r="A105" t="s">
        <v>1479</v>
      </c>
      <c r="B105" t="s">
        <v>23</v>
      </c>
      <c r="C105" s="4" t="s">
        <v>1066</v>
      </c>
      <c r="D105" s="4" t="s">
        <v>13</v>
      </c>
      <c r="E105" s="3">
        <v>5</v>
      </c>
      <c r="F105" s="3">
        <v>2826</v>
      </c>
      <c r="G105" s="4" t="s">
        <v>1070</v>
      </c>
    </row>
    <row r="106" spans="1:7" x14ac:dyDescent="0.3">
      <c r="A106" t="s">
        <v>1490</v>
      </c>
      <c r="B106" t="s">
        <v>25</v>
      </c>
      <c r="C106" s="4" t="s">
        <v>1078</v>
      </c>
      <c r="D106" s="4" t="s">
        <v>16</v>
      </c>
      <c r="E106" s="3">
        <v>5</v>
      </c>
      <c r="F106" s="3">
        <v>591</v>
      </c>
      <c r="G106" s="4" t="s">
        <v>1070</v>
      </c>
    </row>
    <row r="107" spans="1:7" x14ac:dyDescent="0.3">
      <c r="A107" t="s">
        <v>1494</v>
      </c>
      <c r="B107" t="s">
        <v>88</v>
      </c>
      <c r="C107" s="4" t="s">
        <v>1078</v>
      </c>
      <c r="D107" s="4" t="s">
        <v>16</v>
      </c>
      <c r="E107" s="3">
        <v>5</v>
      </c>
      <c r="F107" s="3">
        <v>1039</v>
      </c>
      <c r="G107" s="4" t="s">
        <v>1070</v>
      </c>
    </row>
    <row r="108" spans="1:7" x14ac:dyDescent="0.3">
      <c r="A108" t="s">
        <v>1501</v>
      </c>
      <c r="B108" t="s">
        <v>96</v>
      </c>
      <c r="C108" s="4" t="s">
        <v>1066</v>
      </c>
      <c r="D108" s="4" t="s">
        <v>16</v>
      </c>
      <c r="E108" s="3">
        <v>5</v>
      </c>
      <c r="F108" s="3">
        <v>4954</v>
      </c>
      <c r="G108" s="4" t="s">
        <v>1070</v>
      </c>
    </row>
    <row r="109" spans="1:7" x14ac:dyDescent="0.3">
      <c r="A109" t="s">
        <v>1527</v>
      </c>
      <c r="B109" t="s">
        <v>86</v>
      </c>
      <c r="C109" s="4" t="s">
        <v>1078</v>
      </c>
      <c r="D109" s="4" t="s">
        <v>16</v>
      </c>
      <c r="E109" s="3">
        <v>5</v>
      </c>
      <c r="F109" s="3">
        <v>455</v>
      </c>
      <c r="G109" s="4" t="s">
        <v>1070</v>
      </c>
    </row>
    <row r="110" spans="1:7" x14ac:dyDescent="0.3">
      <c r="A110" t="s">
        <v>1532</v>
      </c>
      <c r="B110" t="s">
        <v>61</v>
      </c>
      <c r="C110" s="4" t="s">
        <v>1073</v>
      </c>
      <c r="D110" s="4" t="s">
        <v>7</v>
      </c>
      <c r="E110" s="3">
        <v>5</v>
      </c>
      <c r="F110" s="3">
        <v>4759</v>
      </c>
      <c r="G110" s="4" t="s">
        <v>1070</v>
      </c>
    </row>
    <row r="111" spans="1:7" x14ac:dyDescent="0.3">
      <c r="A111" t="s">
        <v>1533</v>
      </c>
      <c r="B111" t="s">
        <v>54</v>
      </c>
      <c r="C111" s="4" t="s">
        <v>1066</v>
      </c>
      <c r="D111" s="4" t="s">
        <v>16</v>
      </c>
      <c r="E111" s="3">
        <v>5</v>
      </c>
      <c r="F111" s="3">
        <v>1702</v>
      </c>
      <c r="G111" s="4" t="s">
        <v>1070</v>
      </c>
    </row>
    <row r="112" spans="1:7" x14ac:dyDescent="0.3">
      <c r="A112" t="s">
        <v>1535</v>
      </c>
      <c r="B112" t="s">
        <v>86</v>
      </c>
      <c r="C112" s="4" t="s">
        <v>1066</v>
      </c>
      <c r="D112" s="4" t="s">
        <v>7</v>
      </c>
      <c r="E112" s="3">
        <v>5</v>
      </c>
      <c r="F112" s="3">
        <v>4343</v>
      </c>
      <c r="G112" s="4" t="s">
        <v>1070</v>
      </c>
    </row>
    <row r="113" spans="1:7" x14ac:dyDescent="0.3">
      <c r="A113" t="s">
        <v>1538</v>
      </c>
      <c r="B113" t="s">
        <v>17</v>
      </c>
      <c r="C113" s="4" t="s">
        <v>1073</v>
      </c>
      <c r="D113" s="4" t="s">
        <v>7</v>
      </c>
      <c r="E113" s="3">
        <v>5</v>
      </c>
      <c r="F113" s="3">
        <v>2261</v>
      </c>
      <c r="G113" s="4" t="s">
        <v>1070</v>
      </c>
    </row>
    <row r="114" spans="1:7" x14ac:dyDescent="0.3">
      <c r="A114" t="s">
        <v>1542</v>
      </c>
      <c r="B114" t="s">
        <v>76</v>
      </c>
      <c r="C114" s="4" t="s">
        <v>1073</v>
      </c>
      <c r="D114" s="4" t="s">
        <v>16</v>
      </c>
      <c r="E114" s="3">
        <v>5</v>
      </c>
      <c r="F114" s="3">
        <v>3987</v>
      </c>
      <c r="G114" s="4" t="s">
        <v>1070</v>
      </c>
    </row>
    <row r="115" spans="1:7" x14ac:dyDescent="0.3">
      <c r="A115" t="s">
        <v>1550</v>
      </c>
      <c r="B115" t="s">
        <v>40</v>
      </c>
      <c r="C115" s="4" t="s">
        <v>1066</v>
      </c>
      <c r="D115" s="4" t="s">
        <v>13</v>
      </c>
      <c r="E115" s="3">
        <v>5</v>
      </c>
      <c r="F115" s="3">
        <v>4528</v>
      </c>
      <c r="G115" s="4" t="s">
        <v>1070</v>
      </c>
    </row>
    <row r="116" spans="1:7" x14ac:dyDescent="0.3">
      <c r="A116" t="s">
        <v>1570</v>
      </c>
      <c r="B116" t="s">
        <v>17</v>
      </c>
      <c r="C116" s="4" t="s">
        <v>1066</v>
      </c>
      <c r="D116" s="4" t="s">
        <v>7</v>
      </c>
      <c r="E116" s="3">
        <v>5</v>
      </c>
      <c r="F116" s="3">
        <v>2825</v>
      </c>
      <c r="G116" s="4" t="s">
        <v>1070</v>
      </c>
    </row>
    <row r="117" spans="1:7" x14ac:dyDescent="0.3">
      <c r="A117" t="s">
        <v>1571</v>
      </c>
      <c r="B117" t="s">
        <v>21</v>
      </c>
      <c r="C117" s="4" t="s">
        <v>1073</v>
      </c>
      <c r="D117" s="4" t="s">
        <v>7</v>
      </c>
      <c r="E117" s="3">
        <v>5</v>
      </c>
      <c r="F117" s="3">
        <v>1680</v>
      </c>
      <c r="G117" s="4" t="s">
        <v>1070</v>
      </c>
    </row>
    <row r="118" spans="1:7" x14ac:dyDescent="0.3">
      <c r="A118" t="s">
        <v>1574</v>
      </c>
      <c r="B118" t="s">
        <v>14</v>
      </c>
      <c r="C118" s="4" t="s">
        <v>1066</v>
      </c>
      <c r="D118" s="4" t="s">
        <v>7</v>
      </c>
      <c r="E118" s="3">
        <v>5</v>
      </c>
      <c r="F118" s="3">
        <v>840</v>
      </c>
      <c r="G118" s="4" t="s">
        <v>1070</v>
      </c>
    </row>
    <row r="119" spans="1:7" x14ac:dyDescent="0.3">
      <c r="A119" t="s">
        <v>1577</v>
      </c>
      <c r="B119" t="s">
        <v>63</v>
      </c>
      <c r="C119" s="4" t="s">
        <v>1078</v>
      </c>
      <c r="D119" s="4" t="s">
        <v>7</v>
      </c>
      <c r="E119" s="3">
        <v>5</v>
      </c>
      <c r="F119" s="3">
        <v>1984</v>
      </c>
      <c r="G119" s="4" t="s">
        <v>1070</v>
      </c>
    </row>
    <row r="120" spans="1:7" x14ac:dyDescent="0.3">
      <c r="A120" t="s">
        <v>1578</v>
      </c>
      <c r="B120" t="s">
        <v>61</v>
      </c>
      <c r="C120" s="4" t="s">
        <v>1066</v>
      </c>
      <c r="D120" s="4" t="s">
        <v>16</v>
      </c>
      <c r="E120" s="3">
        <v>5</v>
      </c>
      <c r="F120" s="3">
        <v>3125</v>
      </c>
      <c r="G120" s="4" t="s">
        <v>1070</v>
      </c>
    </row>
    <row r="121" spans="1:7" x14ac:dyDescent="0.3">
      <c r="A121" t="s">
        <v>1590</v>
      </c>
      <c r="B121" t="s">
        <v>21</v>
      </c>
      <c r="C121" s="4" t="s">
        <v>1066</v>
      </c>
      <c r="D121" s="4" t="s">
        <v>7</v>
      </c>
      <c r="E121" s="3">
        <v>5</v>
      </c>
      <c r="F121" s="3">
        <v>2651</v>
      </c>
      <c r="G121" s="4" t="s">
        <v>1070</v>
      </c>
    </row>
    <row r="122" spans="1:7" x14ac:dyDescent="0.3">
      <c r="A122" t="s">
        <v>1598</v>
      </c>
      <c r="B122" t="s">
        <v>69</v>
      </c>
      <c r="C122" s="4" t="s">
        <v>1078</v>
      </c>
      <c r="D122" s="4" t="s">
        <v>7</v>
      </c>
      <c r="E122" s="3">
        <v>10</v>
      </c>
      <c r="F122" s="3">
        <v>4195</v>
      </c>
      <c r="G122" s="4" t="s">
        <v>1070</v>
      </c>
    </row>
    <row r="123" spans="1:7" x14ac:dyDescent="0.3">
      <c r="A123" t="s">
        <v>1601</v>
      </c>
      <c r="B123" t="s">
        <v>63</v>
      </c>
      <c r="C123" s="4" t="s">
        <v>1078</v>
      </c>
      <c r="D123" s="4" t="s">
        <v>7</v>
      </c>
      <c r="E123" s="3">
        <v>10</v>
      </c>
      <c r="F123" s="3">
        <v>1796</v>
      </c>
      <c r="G123" s="4" t="s">
        <v>1070</v>
      </c>
    </row>
    <row r="124" spans="1:7" x14ac:dyDescent="0.3">
      <c r="A124" t="s">
        <v>1603</v>
      </c>
      <c r="B124" t="s">
        <v>23</v>
      </c>
      <c r="C124" s="4" t="s">
        <v>1078</v>
      </c>
      <c r="D124" s="4" t="s">
        <v>7</v>
      </c>
      <c r="E124" s="3">
        <v>10</v>
      </c>
      <c r="F124" s="3">
        <v>1357</v>
      </c>
      <c r="G124" s="4" t="s">
        <v>1070</v>
      </c>
    </row>
    <row r="125" spans="1:7" x14ac:dyDescent="0.3">
      <c r="A125" t="s">
        <v>1608</v>
      </c>
      <c r="B125" t="s">
        <v>61</v>
      </c>
      <c r="C125" s="4" t="s">
        <v>1078</v>
      </c>
      <c r="D125" s="4" t="s">
        <v>7</v>
      </c>
      <c r="E125" s="3">
        <v>10</v>
      </c>
      <c r="F125" s="3">
        <v>1165</v>
      </c>
      <c r="G125" s="4" t="s">
        <v>1070</v>
      </c>
    </row>
    <row r="126" spans="1:7" x14ac:dyDescent="0.3">
      <c r="A126" t="s">
        <v>1613</v>
      </c>
      <c r="B126" t="s">
        <v>76</v>
      </c>
      <c r="C126" s="4" t="s">
        <v>1078</v>
      </c>
      <c r="D126" s="4" t="s">
        <v>7</v>
      </c>
      <c r="E126" s="3">
        <v>10</v>
      </c>
      <c r="F126" s="3">
        <v>289</v>
      </c>
      <c r="G126" s="4" t="s">
        <v>1070</v>
      </c>
    </row>
    <row r="127" spans="1:7" x14ac:dyDescent="0.3">
      <c r="A127" t="s">
        <v>1616</v>
      </c>
      <c r="B127" t="s">
        <v>96</v>
      </c>
      <c r="C127" s="4" t="s">
        <v>1078</v>
      </c>
      <c r="D127" s="4" t="s">
        <v>16</v>
      </c>
      <c r="E127" s="3">
        <v>10</v>
      </c>
      <c r="F127" s="3">
        <v>478</v>
      </c>
      <c r="G127" s="4" t="s">
        <v>1070</v>
      </c>
    </row>
    <row r="128" spans="1:7" x14ac:dyDescent="0.3">
      <c r="A128" t="s">
        <v>1620</v>
      </c>
      <c r="B128" t="s">
        <v>114</v>
      </c>
      <c r="C128" s="4" t="s">
        <v>1078</v>
      </c>
      <c r="D128" s="4" t="s">
        <v>7</v>
      </c>
      <c r="E128" s="3">
        <v>10</v>
      </c>
      <c r="F128" s="3">
        <v>1566</v>
      </c>
      <c r="G128" s="4" t="s">
        <v>1070</v>
      </c>
    </row>
    <row r="129" spans="1:7" x14ac:dyDescent="0.3">
      <c r="A129" t="s">
        <v>1621</v>
      </c>
      <c r="B129" t="s">
        <v>45</v>
      </c>
      <c r="C129" s="4" t="s">
        <v>1078</v>
      </c>
      <c r="D129" s="4" t="s">
        <v>7</v>
      </c>
      <c r="E129" s="3">
        <v>10</v>
      </c>
      <c r="F129" s="3">
        <v>1974</v>
      </c>
      <c r="G129" s="4" t="s">
        <v>1070</v>
      </c>
    </row>
    <row r="130" spans="1:7" x14ac:dyDescent="0.3">
      <c r="A130" t="s">
        <v>1623</v>
      </c>
      <c r="B130" t="s">
        <v>69</v>
      </c>
      <c r="C130" s="4" t="s">
        <v>1078</v>
      </c>
      <c r="D130" s="4" t="s">
        <v>7</v>
      </c>
      <c r="E130" s="3">
        <v>10</v>
      </c>
      <c r="F130" s="3">
        <v>3751</v>
      </c>
      <c r="G130" s="4" t="s">
        <v>1070</v>
      </c>
    </row>
    <row r="131" spans="1:7" x14ac:dyDescent="0.3">
      <c r="A131" t="s">
        <v>1635</v>
      </c>
      <c r="B131" t="s">
        <v>21</v>
      </c>
      <c r="C131" s="4" t="s">
        <v>1078</v>
      </c>
      <c r="D131" s="4" t="s">
        <v>16</v>
      </c>
      <c r="E131" s="3">
        <v>10</v>
      </c>
      <c r="F131" s="3">
        <v>4232</v>
      </c>
      <c r="G131" s="4" t="s">
        <v>1070</v>
      </c>
    </row>
    <row r="132" spans="1:7" x14ac:dyDescent="0.3">
      <c r="A132" t="s">
        <v>1637</v>
      </c>
      <c r="B132" t="s">
        <v>29</v>
      </c>
      <c r="C132" s="4" t="s">
        <v>1078</v>
      </c>
      <c r="D132" s="4" t="s">
        <v>7</v>
      </c>
      <c r="E132" s="3">
        <v>10</v>
      </c>
      <c r="F132" s="3">
        <v>4404</v>
      </c>
      <c r="G132" s="4" t="s">
        <v>1070</v>
      </c>
    </row>
    <row r="133" spans="1:7" x14ac:dyDescent="0.3">
      <c r="A133" t="s">
        <v>1641</v>
      </c>
      <c r="B133" t="s">
        <v>76</v>
      </c>
      <c r="C133" s="4" t="s">
        <v>1078</v>
      </c>
      <c r="D133" s="4" t="s">
        <v>16</v>
      </c>
      <c r="E133" s="3">
        <v>10</v>
      </c>
      <c r="F133" s="3">
        <v>1020</v>
      </c>
      <c r="G133" s="4" t="s">
        <v>1070</v>
      </c>
    </row>
    <row r="134" spans="1:7" x14ac:dyDescent="0.3">
      <c r="A134" t="s">
        <v>1646</v>
      </c>
      <c r="B134" t="s">
        <v>17</v>
      </c>
      <c r="C134" s="4" t="s">
        <v>1078</v>
      </c>
      <c r="D134" s="4" t="s">
        <v>7</v>
      </c>
      <c r="E134" s="3">
        <v>10</v>
      </c>
      <c r="F134" s="3">
        <v>1665</v>
      </c>
      <c r="G134" s="4" t="s">
        <v>1070</v>
      </c>
    </row>
    <row r="135" spans="1:7" x14ac:dyDescent="0.3">
      <c r="A135" t="s">
        <v>1647</v>
      </c>
      <c r="B135" t="s">
        <v>21</v>
      </c>
      <c r="C135" s="4" t="s">
        <v>1078</v>
      </c>
      <c r="D135" s="4" t="s">
        <v>16</v>
      </c>
      <c r="E135" s="3">
        <v>10</v>
      </c>
      <c r="F135" s="3">
        <v>3525</v>
      </c>
      <c r="G135" s="4" t="s">
        <v>1070</v>
      </c>
    </row>
    <row r="136" spans="1:7" x14ac:dyDescent="0.3">
      <c r="A136" t="s">
        <v>1648</v>
      </c>
      <c r="B136" t="s">
        <v>109</v>
      </c>
      <c r="C136" s="4" t="s">
        <v>1078</v>
      </c>
      <c r="D136" s="4" t="s">
        <v>13</v>
      </c>
      <c r="E136" s="3">
        <v>10</v>
      </c>
      <c r="F136" s="3">
        <v>4374</v>
      </c>
      <c r="G136" s="4" t="s">
        <v>1070</v>
      </c>
    </row>
    <row r="137" spans="1:7" x14ac:dyDescent="0.3">
      <c r="A137" t="s">
        <v>1649</v>
      </c>
      <c r="B137" t="s">
        <v>51</v>
      </c>
      <c r="C137" s="4" t="s">
        <v>1078</v>
      </c>
      <c r="D137" s="4" t="s">
        <v>13</v>
      </c>
      <c r="E137" s="3">
        <v>10</v>
      </c>
      <c r="F137" s="3">
        <v>4877</v>
      </c>
      <c r="G137" s="4" t="s">
        <v>1070</v>
      </c>
    </row>
    <row r="138" spans="1:7" x14ac:dyDescent="0.3">
      <c r="A138" t="s">
        <v>1657</v>
      </c>
      <c r="B138" t="s">
        <v>35</v>
      </c>
      <c r="C138" s="4" t="s">
        <v>1078</v>
      </c>
      <c r="D138" s="4" t="s">
        <v>13</v>
      </c>
      <c r="E138" s="3">
        <v>10</v>
      </c>
      <c r="F138" s="3">
        <v>2268</v>
      </c>
      <c r="G138" s="4" t="s">
        <v>1070</v>
      </c>
    </row>
    <row r="139" spans="1:7" x14ac:dyDescent="0.3">
      <c r="A139" t="s">
        <v>1659</v>
      </c>
      <c r="B139" t="s">
        <v>40</v>
      </c>
      <c r="C139" s="4" t="s">
        <v>1078</v>
      </c>
      <c r="D139" s="4" t="s">
        <v>7</v>
      </c>
      <c r="E139" s="3">
        <v>10</v>
      </c>
      <c r="F139" s="3">
        <v>155</v>
      </c>
      <c r="G139" s="4" t="s">
        <v>1070</v>
      </c>
    </row>
    <row r="140" spans="1:7" x14ac:dyDescent="0.3">
      <c r="A140" t="s">
        <v>1669</v>
      </c>
      <c r="B140" t="s">
        <v>63</v>
      </c>
      <c r="C140" s="4" t="s">
        <v>1066</v>
      </c>
      <c r="D140" s="4" t="s">
        <v>16</v>
      </c>
      <c r="E140" s="3">
        <v>10</v>
      </c>
      <c r="F140" s="3">
        <v>717</v>
      </c>
      <c r="G140" s="4" t="s">
        <v>1070</v>
      </c>
    </row>
    <row r="141" spans="1:7" x14ac:dyDescent="0.3">
      <c r="A141" t="s">
        <v>1672</v>
      </c>
      <c r="B141" t="s">
        <v>88</v>
      </c>
      <c r="C141" s="4" t="s">
        <v>1066</v>
      </c>
      <c r="D141" s="4" t="s">
        <v>13</v>
      </c>
      <c r="E141" s="3">
        <v>10</v>
      </c>
      <c r="F141" s="3">
        <v>2401</v>
      </c>
      <c r="G141" s="4" t="s">
        <v>1070</v>
      </c>
    </row>
    <row r="142" spans="1:7" x14ac:dyDescent="0.3">
      <c r="A142" t="s">
        <v>1682</v>
      </c>
      <c r="B142" t="s">
        <v>76</v>
      </c>
      <c r="C142" s="4" t="s">
        <v>1066</v>
      </c>
      <c r="D142" s="4" t="s">
        <v>16</v>
      </c>
      <c r="E142" s="3">
        <v>10</v>
      </c>
      <c r="F142" s="3">
        <v>4847</v>
      </c>
      <c r="G142" s="4" t="s">
        <v>1070</v>
      </c>
    </row>
    <row r="143" spans="1:7" x14ac:dyDescent="0.3">
      <c r="A143" t="s">
        <v>1690</v>
      </c>
      <c r="B143" t="s">
        <v>11</v>
      </c>
      <c r="C143" s="4" t="s">
        <v>1066</v>
      </c>
      <c r="D143" s="4" t="s">
        <v>7</v>
      </c>
      <c r="E143" s="3">
        <v>10</v>
      </c>
      <c r="F143" s="3">
        <v>3048</v>
      </c>
      <c r="G143" s="4" t="s">
        <v>1070</v>
      </c>
    </row>
    <row r="144" spans="1:7" x14ac:dyDescent="0.3">
      <c r="A144" t="s">
        <v>1693</v>
      </c>
      <c r="B144" t="s">
        <v>92</v>
      </c>
      <c r="C144" s="4" t="s">
        <v>1066</v>
      </c>
      <c r="D144" s="4" t="s">
        <v>16</v>
      </c>
      <c r="E144" s="3">
        <v>10</v>
      </c>
      <c r="F144" s="3">
        <v>424</v>
      </c>
      <c r="G144" s="4" t="s">
        <v>1070</v>
      </c>
    </row>
    <row r="145" spans="1:7" x14ac:dyDescent="0.3">
      <c r="A145" t="s">
        <v>1696</v>
      </c>
      <c r="B145" t="s">
        <v>27</v>
      </c>
      <c r="C145" s="4" t="s">
        <v>1066</v>
      </c>
      <c r="D145" s="4" t="s">
        <v>13</v>
      </c>
      <c r="E145" s="3">
        <v>10</v>
      </c>
      <c r="F145" s="3">
        <v>4854</v>
      </c>
      <c r="G145" s="4" t="s">
        <v>1070</v>
      </c>
    </row>
    <row r="146" spans="1:7" x14ac:dyDescent="0.3">
      <c r="A146" t="s">
        <v>1700</v>
      </c>
      <c r="B146" t="s">
        <v>63</v>
      </c>
      <c r="C146" s="4" t="s">
        <v>1066</v>
      </c>
      <c r="D146" s="4" t="s">
        <v>7</v>
      </c>
      <c r="E146" s="3">
        <v>10</v>
      </c>
      <c r="F146" s="3">
        <v>4388</v>
      </c>
      <c r="G146" s="4" t="s">
        <v>1070</v>
      </c>
    </row>
    <row r="147" spans="1:7" x14ac:dyDescent="0.3">
      <c r="A147" t="s">
        <v>1701</v>
      </c>
      <c r="B147" t="s">
        <v>61</v>
      </c>
      <c r="C147" s="4" t="s">
        <v>1066</v>
      </c>
      <c r="D147" s="4" t="s">
        <v>16</v>
      </c>
      <c r="E147" s="3">
        <v>10</v>
      </c>
      <c r="F147" s="3">
        <v>844</v>
      </c>
      <c r="G147" s="4" t="s">
        <v>1070</v>
      </c>
    </row>
    <row r="148" spans="1:7" x14ac:dyDescent="0.3">
      <c r="A148" t="s">
        <v>1706</v>
      </c>
      <c r="B148" t="s">
        <v>45</v>
      </c>
      <c r="C148" s="4" t="s">
        <v>1066</v>
      </c>
      <c r="D148" s="4" t="s">
        <v>13</v>
      </c>
      <c r="E148" s="3">
        <v>10</v>
      </c>
      <c r="F148" s="3">
        <v>3874</v>
      </c>
      <c r="G148" s="4" t="s">
        <v>1070</v>
      </c>
    </row>
    <row r="149" spans="1:7" x14ac:dyDescent="0.3">
      <c r="A149" t="s">
        <v>1709</v>
      </c>
      <c r="B149" t="s">
        <v>96</v>
      </c>
      <c r="C149" s="4" t="s">
        <v>1066</v>
      </c>
      <c r="D149" s="4" t="s">
        <v>16</v>
      </c>
      <c r="E149" s="3">
        <v>10</v>
      </c>
      <c r="F149" s="3">
        <v>4825</v>
      </c>
      <c r="G149" s="4" t="s">
        <v>1070</v>
      </c>
    </row>
    <row r="150" spans="1:7" x14ac:dyDescent="0.3">
      <c r="A150" t="s">
        <v>1710</v>
      </c>
      <c r="B150" t="s">
        <v>14</v>
      </c>
      <c r="C150" s="4" t="s">
        <v>1066</v>
      </c>
      <c r="D150" s="4" t="s">
        <v>13</v>
      </c>
      <c r="E150" s="3">
        <v>10</v>
      </c>
      <c r="F150" s="3">
        <v>3167</v>
      </c>
      <c r="G150" s="4" t="s">
        <v>1070</v>
      </c>
    </row>
    <row r="151" spans="1:7" x14ac:dyDescent="0.3">
      <c r="A151" t="s">
        <v>1720</v>
      </c>
      <c r="B151" t="s">
        <v>172</v>
      </c>
      <c r="C151" s="4" t="s">
        <v>1066</v>
      </c>
      <c r="D151" s="4" t="s">
        <v>16</v>
      </c>
      <c r="E151" s="3">
        <v>10</v>
      </c>
      <c r="F151" s="3">
        <v>2925</v>
      </c>
      <c r="G151" s="4" t="s">
        <v>1070</v>
      </c>
    </row>
    <row r="152" spans="1:7" x14ac:dyDescent="0.3">
      <c r="A152" t="s">
        <v>1723</v>
      </c>
      <c r="B152" t="s">
        <v>114</v>
      </c>
      <c r="C152" s="4" t="s">
        <v>1066</v>
      </c>
      <c r="D152" s="4" t="s">
        <v>7</v>
      </c>
      <c r="E152" s="3">
        <v>10</v>
      </c>
      <c r="F152" s="3">
        <v>429</v>
      </c>
      <c r="G152" s="4" t="s">
        <v>1070</v>
      </c>
    </row>
    <row r="153" spans="1:7" x14ac:dyDescent="0.3">
      <c r="A153" t="s">
        <v>1724</v>
      </c>
      <c r="B153" t="s">
        <v>69</v>
      </c>
      <c r="C153" s="4" t="s">
        <v>1066</v>
      </c>
      <c r="D153" s="4" t="s">
        <v>7</v>
      </c>
      <c r="E153" s="3">
        <v>10</v>
      </c>
      <c r="F153" s="3">
        <v>621</v>
      </c>
      <c r="G153" s="4" t="s">
        <v>1070</v>
      </c>
    </row>
    <row r="154" spans="1:7" x14ac:dyDescent="0.3">
      <c r="A154" t="s">
        <v>1725</v>
      </c>
      <c r="B154" t="s">
        <v>35</v>
      </c>
      <c r="C154" s="4" t="s">
        <v>1066</v>
      </c>
      <c r="D154" s="4" t="s">
        <v>16</v>
      </c>
      <c r="E154" s="3">
        <v>10</v>
      </c>
      <c r="F154" s="3">
        <v>2587</v>
      </c>
      <c r="G154" s="4" t="s">
        <v>1070</v>
      </c>
    </row>
    <row r="155" spans="1:7" x14ac:dyDescent="0.3">
      <c r="A155" t="s">
        <v>1727</v>
      </c>
      <c r="B155" t="s">
        <v>51</v>
      </c>
      <c r="C155" s="4" t="s">
        <v>1066</v>
      </c>
      <c r="D155" s="4" t="s">
        <v>7</v>
      </c>
      <c r="E155" s="3">
        <v>10</v>
      </c>
      <c r="F155" s="3">
        <v>4702</v>
      </c>
      <c r="G155" s="4" t="s">
        <v>1070</v>
      </c>
    </row>
    <row r="156" spans="1:7" x14ac:dyDescent="0.3">
      <c r="A156" t="s">
        <v>1730</v>
      </c>
      <c r="B156" t="s">
        <v>109</v>
      </c>
      <c r="C156" s="4" t="s">
        <v>1066</v>
      </c>
      <c r="D156" s="4" t="s">
        <v>13</v>
      </c>
      <c r="E156" s="3">
        <v>10</v>
      </c>
      <c r="F156" s="3">
        <v>3532</v>
      </c>
      <c r="G156" s="4" t="s">
        <v>1070</v>
      </c>
    </row>
    <row r="157" spans="1:7" x14ac:dyDescent="0.3">
      <c r="A157" t="s">
        <v>1733</v>
      </c>
      <c r="B157" t="s">
        <v>51</v>
      </c>
      <c r="C157" s="4" t="s">
        <v>1066</v>
      </c>
      <c r="D157" s="4" t="s">
        <v>16</v>
      </c>
      <c r="E157" s="3">
        <v>10</v>
      </c>
      <c r="F157" s="3">
        <v>332</v>
      </c>
      <c r="G157" s="4" t="s">
        <v>1070</v>
      </c>
    </row>
    <row r="158" spans="1:7" x14ac:dyDescent="0.3">
      <c r="A158" t="s">
        <v>1735</v>
      </c>
      <c r="B158" t="s">
        <v>51</v>
      </c>
      <c r="C158" s="4" t="s">
        <v>1073</v>
      </c>
      <c r="D158" s="4" t="s">
        <v>13</v>
      </c>
      <c r="E158" s="3">
        <v>10</v>
      </c>
      <c r="F158" s="3">
        <v>107</v>
      </c>
      <c r="G158" s="4" t="s">
        <v>1070</v>
      </c>
    </row>
    <row r="159" spans="1:7" x14ac:dyDescent="0.3">
      <c r="A159" t="s">
        <v>1736</v>
      </c>
      <c r="B159" t="s">
        <v>92</v>
      </c>
      <c r="C159" s="4" t="s">
        <v>1073</v>
      </c>
      <c r="D159" s="4" t="s">
        <v>7</v>
      </c>
      <c r="E159" s="3">
        <v>10</v>
      </c>
      <c r="F159" s="3">
        <v>3780</v>
      </c>
      <c r="G159" s="4" t="s">
        <v>1070</v>
      </c>
    </row>
    <row r="160" spans="1:7" x14ac:dyDescent="0.3">
      <c r="A160" t="s">
        <v>1739</v>
      </c>
      <c r="B160" t="s">
        <v>58</v>
      </c>
      <c r="C160" s="4" t="s">
        <v>1073</v>
      </c>
      <c r="D160" s="4" t="s">
        <v>7</v>
      </c>
      <c r="E160" s="3">
        <v>10</v>
      </c>
      <c r="F160" s="3">
        <v>2895</v>
      </c>
      <c r="G160" s="4" t="s">
        <v>1070</v>
      </c>
    </row>
    <row r="161" spans="1:7" x14ac:dyDescent="0.3">
      <c r="A161" t="s">
        <v>1745</v>
      </c>
      <c r="B161" t="s">
        <v>29</v>
      </c>
      <c r="C161" s="4" t="s">
        <v>1073</v>
      </c>
      <c r="D161" s="4" t="s">
        <v>7</v>
      </c>
      <c r="E161" s="3">
        <v>10</v>
      </c>
      <c r="F161" s="3">
        <v>4762</v>
      </c>
      <c r="G161" s="4" t="s">
        <v>1070</v>
      </c>
    </row>
    <row r="162" spans="1:7" x14ac:dyDescent="0.3">
      <c r="A162" t="s">
        <v>1760</v>
      </c>
      <c r="B162" t="s">
        <v>63</v>
      </c>
      <c r="C162" s="4" t="s">
        <v>1073</v>
      </c>
      <c r="D162" s="4" t="s">
        <v>13</v>
      </c>
      <c r="E162" s="3">
        <v>10</v>
      </c>
      <c r="F162" s="3">
        <v>1367</v>
      </c>
      <c r="G162" s="4" t="s">
        <v>1070</v>
      </c>
    </row>
    <row r="163" spans="1:7" x14ac:dyDescent="0.3">
      <c r="A163" t="s">
        <v>1763</v>
      </c>
      <c r="B163" t="s">
        <v>31</v>
      </c>
      <c r="C163" s="4" t="s">
        <v>1073</v>
      </c>
      <c r="D163" s="4" t="s">
        <v>7</v>
      </c>
      <c r="E163" s="3">
        <v>10</v>
      </c>
      <c r="F163" s="3">
        <v>1237</v>
      </c>
      <c r="G163" s="4" t="s">
        <v>1070</v>
      </c>
    </row>
    <row r="164" spans="1:7" x14ac:dyDescent="0.3">
      <c r="A164" t="s">
        <v>1764</v>
      </c>
      <c r="B164" t="s">
        <v>17</v>
      </c>
      <c r="C164" s="4" t="s">
        <v>1073</v>
      </c>
      <c r="D164" s="4" t="s">
        <v>13</v>
      </c>
      <c r="E164" s="3">
        <v>10</v>
      </c>
      <c r="F164" s="3">
        <v>3279</v>
      </c>
      <c r="G164" s="4" t="s">
        <v>1070</v>
      </c>
    </row>
    <row r="165" spans="1:7" x14ac:dyDescent="0.3">
      <c r="A165" t="s">
        <v>1768</v>
      </c>
      <c r="B165" t="s">
        <v>96</v>
      </c>
      <c r="C165" s="4" t="s">
        <v>1073</v>
      </c>
      <c r="D165" s="4" t="s">
        <v>13</v>
      </c>
      <c r="E165" s="3">
        <v>10</v>
      </c>
      <c r="F165" s="3">
        <v>159</v>
      </c>
      <c r="G165" s="4" t="s">
        <v>1070</v>
      </c>
    </row>
    <row r="166" spans="1:7" x14ac:dyDescent="0.3">
      <c r="A166" t="s">
        <v>1776</v>
      </c>
      <c r="B166" t="s">
        <v>29</v>
      </c>
      <c r="C166" s="4" t="s">
        <v>1073</v>
      </c>
      <c r="D166" s="4" t="s">
        <v>16</v>
      </c>
      <c r="E166" s="3">
        <v>10</v>
      </c>
      <c r="F166" s="3">
        <v>4543</v>
      </c>
      <c r="G166" s="4" t="s">
        <v>1070</v>
      </c>
    </row>
    <row r="167" spans="1:7" x14ac:dyDescent="0.3">
      <c r="A167" t="s">
        <v>1779</v>
      </c>
      <c r="B167" t="s">
        <v>17</v>
      </c>
      <c r="C167" s="4" t="s">
        <v>1073</v>
      </c>
      <c r="D167" s="4" t="s">
        <v>13</v>
      </c>
      <c r="E167" s="3">
        <v>10</v>
      </c>
      <c r="F167" s="3">
        <v>4816</v>
      </c>
      <c r="G167" s="4" t="s">
        <v>1070</v>
      </c>
    </row>
    <row r="168" spans="1:7" x14ac:dyDescent="0.3">
      <c r="A168" t="s">
        <v>1780</v>
      </c>
      <c r="B168" t="s">
        <v>96</v>
      </c>
      <c r="C168" s="4" t="s">
        <v>1073</v>
      </c>
      <c r="D168" s="4" t="s">
        <v>7</v>
      </c>
      <c r="E168" s="3">
        <v>10</v>
      </c>
      <c r="F168" s="3">
        <v>491</v>
      </c>
      <c r="G168" s="4" t="s">
        <v>1070</v>
      </c>
    </row>
    <row r="169" spans="1:7" x14ac:dyDescent="0.3">
      <c r="A169" t="s">
        <v>1781</v>
      </c>
      <c r="B169" t="s">
        <v>29</v>
      </c>
      <c r="C169" s="4" t="s">
        <v>1073</v>
      </c>
      <c r="D169" s="4" t="s">
        <v>13</v>
      </c>
      <c r="E169" s="3">
        <v>10</v>
      </c>
      <c r="F169" s="3">
        <v>4422</v>
      </c>
      <c r="G169" s="4" t="s">
        <v>1070</v>
      </c>
    </row>
    <row r="170" spans="1:7" x14ac:dyDescent="0.3">
      <c r="A170" t="s">
        <v>1793</v>
      </c>
      <c r="B170" t="s">
        <v>69</v>
      </c>
      <c r="C170" s="4" t="s">
        <v>1073</v>
      </c>
      <c r="D170" s="4" t="s">
        <v>13</v>
      </c>
      <c r="E170" s="3">
        <v>10</v>
      </c>
      <c r="F170" s="3">
        <v>1082</v>
      </c>
      <c r="G170" s="4" t="s">
        <v>1070</v>
      </c>
    </row>
    <row r="171" spans="1:7" x14ac:dyDescent="0.3">
      <c r="A171" t="s">
        <v>1797</v>
      </c>
      <c r="B171" t="s">
        <v>14</v>
      </c>
      <c r="C171" s="4" t="s">
        <v>1073</v>
      </c>
      <c r="D171" s="4" t="s">
        <v>16</v>
      </c>
      <c r="E171" s="3">
        <v>10</v>
      </c>
      <c r="F171" s="3">
        <v>4388</v>
      </c>
      <c r="G171" s="4" t="s">
        <v>1070</v>
      </c>
    </row>
    <row r="172" spans="1:7" x14ac:dyDescent="0.3">
      <c r="A172" t="s">
        <v>1808</v>
      </c>
      <c r="B172" t="s">
        <v>109</v>
      </c>
      <c r="C172" s="4" t="s">
        <v>1073</v>
      </c>
      <c r="D172" s="4" t="s">
        <v>16</v>
      </c>
      <c r="E172" s="3">
        <v>10</v>
      </c>
      <c r="F172" s="3">
        <v>1608</v>
      </c>
      <c r="G172" s="4" t="s">
        <v>1070</v>
      </c>
    </row>
    <row r="173" spans="1:7" x14ac:dyDescent="0.3">
      <c r="A173" t="s">
        <v>1811</v>
      </c>
      <c r="B173" t="s">
        <v>40</v>
      </c>
      <c r="C173" s="4" t="s">
        <v>1073</v>
      </c>
      <c r="D173" s="4" t="s">
        <v>13</v>
      </c>
      <c r="E173" s="3">
        <v>10</v>
      </c>
      <c r="F173" s="3">
        <v>2395</v>
      </c>
      <c r="G173" s="4" t="s">
        <v>1070</v>
      </c>
    </row>
    <row r="174" spans="1:7" x14ac:dyDescent="0.3">
      <c r="A174" t="s">
        <v>1815</v>
      </c>
      <c r="B174" t="s">
        <v>14</v>
      </c>
      <c r="C174" s="4" t="s">
        <v>1073</v>
      </c>
      <c r="D174" s="4" t="s">
        <v>16</v>
      </c>
      <c r="E174" s="3">
        <v>10</v>
      </c>
      <c r="F174" s="3">
        <v>2744</v>
      </c>
      <c r="G174" s="4" t="s">
        <v>1070</v>
      </c>
    </row>
    <row r="175" spans="1:7" x14ac:dyDescent="0.3">
      <c r="A175" t="s">
        <v>1817</v>
      </c>
      <c r="B175" t="s">
        <v>25</v>
      </c>
      <c r="C175" s="4" t="s">
        <v>1073</v>
      </c>
      <c r="D175" s="4" t="s">
        <v>16</v>
      </c>
      <c r="E175" s="3">
        <v>15</v>
      </c>
      <c r="F175" s="3">
        <v>2749</v>
      </c>
      <c r="G175" s="4" t="s">
        <v>1070</v>
      </c>
    </row>
    <row r="176" spans="1:7" x14ac:dyDescent="0.3">
      <c r="A176" t="s">
        <v>1819</v>
      </c>
      <c r="B176" t="s">
        <v>76</v>
      </c>
      <c r="C176" s="4" t="s">
        <v>1073</v>
      </c>
      <c r="D176" s="4" t="s">
        <v>7</v>
      </c>
      <c r="E176" s="3">
        <v>15</v>
      </c>
      <c r="F176" s="3">
        <v>759</v>
      </c>
      <c r="G176" s="4" t="s">
        <v>1070</v>
      </c>
    </row>
    <row r="177" spans="1:7" x14ac:dyDescent="0.3">
      <c r="A177" t="s">
        <v>1825</v>
      </c>
      <c r="C177" s="4" t="s">
        <v>1073</v>
      </c>
      <c r="D177" s="4" t="s">
        <v>13</v>
      </c>
      <c r="E177" s="3">
        <v>15</v>
      </c>
      <c r="F177" s="3">
        <v>4234</v>
      </c>
      <c r="G177" s="4" t="s">
        <v>1070</v>
      </c>
    </row>
    <row r="178" spans="1:7" x14ac:dyDescent="0.3">
      <c r="A178" t="s">
        <v>1827</v>
      </c>
      <c r="B178" t="s">
        <v>40</v>
      </c>
      <c r="C178" s="4" t="s">
        <v>1073</v>
      </c>
      <c r="D178" s="4" t="s">
        <v>16</v>
      </c>
      <c r="E178" s="3">
        <v>15</v>
      </c>
      <c r="F178" s="3">
        <v>4445</v>
      </c>
      <c r="G178" s="4" t="s">
        <v>1070</v>
      </c>
    </row>
    <row r="179" spans="1:7" x14ac:dyDescent="0.3">
      <c r="A179" t="s">
        <v>1828</v>
      </c>
      <c r="B179" t="s">
        <v>27</v>
      </c>
      <c r="C179" s="4" t="s">
        <v>1073</v>
      </c>
      <c r="D179" s="4" t="s">
        <v>7</v>
      </c>
      <c r="E179" s="3">
        <v>15</v>
      </c>
      <c r="F179" s="3">
        <v>4335</v>
      </c>
      <c r="G179" s="4" t="s">
        <v>1070</v>
      </c>
    </row>
    <row r="180" spans="1:7" x14ac:dyDescent="0.3">
      <c r="A180" t="s">
        <v>1829</v>
      </c>
      <c r="B180" t="s">
        <v>31</v>
      </c>
      <c r="C180" s="4" t="s">
        <v>1073</v>
      </c>
      <c r="D180" s="4" t="s">
        <v>16</v>
      </c>
      <c r="E180" s="3">
        <v>15</v>
      </c>
      <c r="F180" s="3">
        <v>1312</v>
      </c>
      <c r="G180" s="4" t="s">
        <v>1070</v>
      </c>
    </row>
    <row r="181" spans="1:7" x14ac:dyDescent="0.3">
      <c r="A181" t="s">
        <v>1830</v>
      </c>
      <c r="B181" t="s">
        <v>51</v>
      </c>
      <c r="C181" s="4" t="s">
        <v>1073</v>
      </c>
      <c r="D181" s="4" t="s">
        <v>13</v>
      </c>
      <c r="E181" s="3">
        <v>15</v>
      </c>
      <c r="F181" s="3">
        <v>2560</v>
      </c>
      <c r="G181" s="4" t="s">
        <v>1070</v>
      </c>
    </row>
    <row r="182" spans="1:7" x14ac:dyDescent="0.3">
      <c r="A182" t="s">
        <v>1832</v>
      </c>
      <c r="B182" t="s">
        <v>35</v>
      </c>
      <c r="C182" s="4" t="s">
        <v>1073</v>
      </c>
      <c r="D182" s="4" t="s">
        <v>16</v>
      </c>
      <c r="E182" s="3">
        <v>15</v>
      </c>
      <c r="F182" s="3">
        <v>4635</v>
      </c>
      <c r="G182" s="4" t="s">
        <v>1070</v>
      </c>
    </row>
    <row r="183" spans="1:7" x14ac:dyDescent="0.3">
      <c r="A183" t="s">
        <v>1841</v>
      </c>
      <c r="B183" t="s">
        <v>27</v>
      </c>
      <c r="C183" s="4" t="s">
        <v>1073</v>
      </c>
      <c r="D183" s="4" t="s">
        <v>13</v>
      </c>
      <c r="E183" s="3">
        <v>15</v>
      </c>
      <c r="F183" s="3">
        <v>3581</v>
      </c>
      <c r="G183" s="4" t="s">
        <v>1070</v>
      </c>
    </row>
    <row r="184" spans="1:7" x14ac:dyDescent="0.3">
      <c r="A184" t="s">
        <v>1849</v>
      </c>
      <c r="B184" t="s">
        <v>63</v>
      </c>
      <c r="C184" s="4" t="s">
        <v>1073</v>
      </c>
      <c r="D184" s="4" t="s">
        <v>13</v>
      </c>
      <c r="E184" s="3">
        <v>15</v>
      </c>
      <c r="F184" s="3">
        <v>1893</v>
      </c>
      <c r="G184" s="4" t="s">
        <v>1070</v>
      </c>
    </row>
    <row r="185" spans="1:7" x14ac:dyDescent="0.3">
      <c r="A185" t="s">
        <v>1853</v>
      </c>
      <c r="B185" t="s">
        <v>76</v>
      </c>
      <c r="C185" s="4" t="s">
        <v>1073</v>
      </c>
      <c r="D185" s="4" t="s">
        <v>16</v>
      </c>
      <c r="E185" s="3">
        <v>15</v>
      </c>
      <c r="F185" s="3">
        <v>3652</v>
      </c>
      <c r="G185" s="4" t="s">
        <v>1070</v>
      </c>
    </row>
    <row r="186" spans="1:7" x14ac:dyDescent="0.3">
      <c r="A186" t="s">
        <v>1858</v>
      </c>
      <c r="B186" t="s">
        <v>54</v>
      </c>
      <c r="C186" s="4" t="s">
        <v>1073</v>
      </c>
      <c r="D186" s="4" t="s">
        <v>16</v>
      </c>
      <c r="E186" s="3">
        <v>15</v>
      </c>
      <c r="F186" s="3">
        <v>4924</v>
      </c>
      <c r="G186" s="4" t="s">
        <v>1070</v>
      </c>
    </row>
    <row r="187" spans="1:7" x14ac:dyDescent="0.3">
      <c r="A187" t="s">
        <v>1864</v>
      </c>
      <c r="B187" t="s">
        <v>19</v>
      </c>
      <c r="C187" s="4" t="s">
        <v>1073</v>
      </c>
      <c r="D187" s="4" t="s">
        <v>16</v>
      </c>
      <c r="E187" s="3">
        <v>15</v>
      </c>
      <c r="F187" s="3">
        <v>1156</v>
      </c>
      <c r="G187" s="4" t="s">
        <v>1070</v>
      </c>
    </row>
    <row r="188" spans="1:7" x14ac:dyDescent="0.3">
      <c r="A188" t="s">
        <v>1869</v>
      </c>
      <c r="B188" t="s">
        <v>45</v>
      </c>
      <c r="C188" s="4" t="s">
        <v>1073</v>
      </c>
      <c r="D188" s="4" t="s">
        <v>13</v>
      </c>
      <c r="E188" s="3">
        <v>15</v>
      </c>
      <c r="F188" s="3">
        <v>626</v>
      </c>
      <c r="G188" s="4" t="s">
        <v>1070</v>
      </c>
    </row>
    <row r="189" spans="1:7" x14ac:dyDescent="0.3">
      <c r="A189" t="s">
        <v>1870</v>
      </c>
      <c r="B189" t="s">
        <v>29</v>
      </c>
      <c r="C189" s="4" t="s">
        <v>1073</v>
      </c>
      <c r="D189" s="4" t="s">
        <v>13</v>
      </c>
      <c r="E189" s="3">
        <v>15</v>
      </c>
      <c r="F189" s="3">
        <v>189</v>
      </c>
      <c r="G189" s="4" t="s">
        <v>1070</v>
      </c>
    </row>
    <row r="190" spans="1:7" x14ac:dyDescent="0.3">
      <c r="A190" t="s">
        <v>1873</v>
      </c>
      <c r="B190" t="s">
        <v>114</v>
      </c>
      <c r="C190" s="4" t="s">
        <v>1073</v>
      </c>
      <c r="D190" s="4" t="s">
        <v>13</v>
      </c>
      <c r="E190" s="3">
        <v>15</v>
      </c>
      <c r="F190" s="3">
        <v>4990</v>
      </c>
      <c r="G190" s="4" t="s">
        <v>1070</v>
      </c>
    </row>
    <row r="191" spans="1:7" x14ac:dyDescent="0.3">
      <c r="A191" t="s">
        <v>1874</v>
      </c>
      <c r="B191" t="s">
        <v>114</v>
      </c>
      <c r="C191" s="4" t="s">
        <v>1073</v>
      </c>
      <c r="D191" s="4" t="s">
        <v>16</v>
      </c>
      <c r="E191" s="3">
        <v>15</v>
      </c>
      <c r="F191" s="3">
        <v>919</v>
      </c>
      <c r="G191" s="4" t="s">
        <v>1070</v>
      </c>
    </row>
    <row r="192" spans="1:7" x14ac:dyDescent="0.3">
      <c r="A192" t="s">
        <v>1875</v>
      </c>
      <c r="B192" t="s">
        <v>54</v>
      </c>
      <c r="C192" s="4" t="s">
        <v>1073</v>
      </c>
      <c r="D192" s="4" t="s">
        <v>7</v>
      </c>
      <c r="E192" s="3">
        <v>15</v>
      </c>
      <c r="F192" s="3">
        <v>3864</v>
      </c>
      <c r="G192" s="4" t="s">
        <v>1070</v>
      </c>
    </row>
    <row r="193" spans="1:7" x14ac:dyDescent="0.3">
      <c r="A193" t="s">
        <v>1878</v>
      </c>
      <c r="B193" t="s">
        <v>27</v>
      </c>
      <c r="C193" s="4" t="s">
        <v>1073</v>
      </c>
      <c r="D193" s="4" t="s">
        <v>13</v>
      </c>
      <c r="E193" s="3">
        <v>15</v>
      </c>
      <c r="F193" s="3">
        <v>4073</v>
      </c>
      <c r="G193" s="4" t="s">
        <v>1070</v>
      </c>
    </row>
    <row r="194" spans="1:7" x14ac:dyDescent="0.3">
      <c r="A194" t="s">
        <v>1882</v>
      </c>
      <c r="B194" t="s">
        <v>14</v>
      </c>
      <c r="C194" s="4" t="s">
        <v>1073</v>
      </c>
      <c r="D194" s="4" t="s">
        <v>16</v>
      </c>
      <c r="E194" s="3">
        <v>15</v>
      </c>
      <c r="F194" s="3">
        <v>3108</v>
      </c>
      <c r="G194" s="4" t="s">
        <v>1070</v>
      </c>
    </row>
    <row r="195" spans="1:7" x14ac:dyDescent="0.3">
      <c r="A195" t="s">
        <v>1895</v>
      </c>
      <c r="B195" t="s">
        <v>25</v>
      </c>
      <c r="C195" s="4" t="s">
        <v>1073</v>
      </c>
      <c r="D195" s="4" t="s">
        <v>16</v>
      </c>
      <c r="E195" s="3">
        <v>15</v>
      </c>
      <c r="F195" s="3">
        <v>1810</v>
      </c>
      <c r="G195" s="4" t="s">
        <v>1070</v>
      </c>
    </row>
    <row r="196" spans="1:7" x14ac:dyDescent="0.3">
      <c r="A196" t="s">
        <v>1905</v>
      </c>
      <c r="B196" t="s">
        <v>29</v>
      </c>
      <c r="C196" s="4" t="s">
        <v>1066</v>
      </c>
      <c r="D196" s="4" t="s">
        <v>13</v>
      </c>
      <c r="E196" s="3">
        <v>15</v>
      </c>
      <c r="F196" s="3">
        <v>4637</v>
      </c>
      <c r="G196" s="4" t="s">
        <v>1070</v>
      </c>
    </row>
    <row r="197" spans="1:7" x14ac:dyDescent="0.3">
      <c r="A197" t="s">
        <v>1920</v>
      </c>
      <c r="B197" t="s">
        <v>102</v>
      </c>
      <c r="C197" s="4" t="s">
        <v>1066</v>
      </c>
      <c r="D197" s="4" t="s">
        <v>13</v>
      </c>
      <c r="E197" s="3">
        <v>15</v>
      </c>
      <c r="F197" s="3">
        <v>413</v>
      </c>
      <c r="G197" s="4" t="s">
        <v>1070</v>
      </c>
    </row>
    <row r="198" spans="1:7" x14ac:dyDescent="0.3">
      <c r="A198" t="s">
        <v>1922</v>
      </c>
      <c r="B198" t="s">
        <v>109</v>
      </c>
      <c r="C198" s="4" t="s">
        <v>1066</v>
      </c>
      <c r="D198" s="4" t="s">
        <v>7</v>
      </c>
      <c r="E198" s="3">
        <v>15</v>
      </c>
      <c r="F198" s="3">
        <v>4999</v>
      </c>
      <c r="G198" s="4" t="s">
        <v>1070</v>
      </c>
    </row>
    <row r="199" spans="1:7" x14ac:dyDescent="0.3">
      <c r="A199" t="s">
        <v>1927</v>
      </c>
      <c r="B199" t="s">
        <v>31</v>
      </c>
      <c r="C199" s="4" t="s">
        <v>1066</v>
      </c>
      <c r="D199" s="4" t="s">
        <v>7</v>
      </c>
      <c r="E199" s="3">
        <v>15</v>
      </c>
      <c r="F199" s="3">
        <v>4475</v>
      </c>
      <c r="G199" s="4" t="s">
        <v>1070</v>
      </c>
    </row>
    <row r="200" spans="1:7" x14ac:dyDescent="0.3">
      <c r="A200" t="s">
        <v>1934</v>
      </c>
      <c r="B200" t="s">
        <v>29</v>
      </c>
      <c r="C200" s="4" t="s">
        <v>1066</v>
      </c>
      <c r="D200" s="4" t="s">
        <v>7</v>
      </c>
      <c r="E200" s="3">
        <v>15</v>
      </c>
      <c r="F200" s="3">
        <v>4553</v>
      </c>
      <c r="G200" s="4" t="s">
        <v>1070</v>
      </c>
    </row>
    <row r="201" spans="1:7" x14ac:dyDescent="0.3">
      <c r="A201" t="s">
        <v>1936</v>
      </c>
      <c r="B201" t="s">
        <v>63</v>
      </c>
      <c r="C201" s="4" t="s">
        <v>1066</v>
      </c>
      <c r="D201" s="4" t="s">
        <v>16</v>
      </c>
      <c r="E201" s="3">
        <v>15</v>
      </c>
      <c r="F201" s="3">
        <v>3821</v>
      </c>
      <c r="G201" s="4" t="s">
        <v>1070</v>
      </c>
    </row>
    <row r="202" spans="1:7" x14ac:dyDescent="0.3">
      <c r="A202" t="s">
        <v>1939</v>
      </c>
      <c r="B202" t="s">
        <v>14</v>
      </c>
      <c r="C202" s="4" t="s">
        <v>1066</v>
      </c>
      <c r="D202" s="4" t="s">
        <v>7</v>
      </c>
      <c r="E202" s="3">
        <v>15</v>
      </c>
      <c r="F202" s="3">
        <v>3298</v>
      </c>
      <c r="G202" s="4" t="s">
        <v>1070</v>
      </c>
    </row>
    <row r="203" spans="1:7" x14ac:dyDescent="0.3">
      <c r="A203" t="s">
        <v>1940</v>
      </c>
      <c r="B203" t="s">
        <v>40</v>
      </c>
      <c r="C203" s="4" t="s">
        <v>1066</v>
      </c>
      <c r="D203" s="4" t="s">
        <v>7</v>
      </c>
      <c r="E203" s="3">
        <v>15</v>
      </c>
      <c r="F203" s="3">
        <v>3197</v>
      </c>
      <c r="G203" s="4" t="s">
        <v>1070</v>
      </c>
    </row>
    <row r="204" spans="1:7" x14ac:dyDescent="0.3">
      <c r="A204" t="s">
        <v>1942</v>
      </c>
      <c r="B204" t="s">
        <v>92</v>
      </c>
      <c r="C204" s="4" t="s">
        <v>1066</v>
      </c>
      <c r="D204" s="4" t="s">
        <v>7</v>
      </c>
      <c r="E204" s="3">
        <v>15</v>
      </c>
      <c r="F204" s="3">
        <v>1838</v>
      </c>
      <c r="G204" s="4" t="s">
        <v>1070</v>
      </c>
    </row>
    <row r="205" spans="1:7" x14ac:dyDescent="0.3">
      <c r="A205" t="s">
        <v>1943</v>
      </c>
      <c r="B205" t="s">
        <v>45</v>
      </c>
      <c r="C205" s="4" t="s">
        <v>1066</v>
      </c>
      <c r="D205" s="4" t="s">
        <v>16</v>
      </c>
      <c r="E205" s="3">
        <v>15</v>
      </c>
      <c r="F205" s="3">
        <v>2698</v>
      </c>
      <c r="G205" s="4" t="s">
        <v>1070</v>
      </c>
    </row>
    <row r="206" spans="1:7" x14ac:dyDescent="0.3">
      <c r="A206" t="s">
        <v>1945</v>
      </c>
      <c r="B206" t="s">
        <v>17</v>
      </c>
      <c r="C206" s="4" t="s">
        <v>1066</v>
      </c>
      <c r="D206" s="4" t="s">
        <v>7</v>
      </c>
      <c r="E206" s="3">
        <v>15</v>
      </c>
      <c r="F206" s="3">
        <v>1711</v>
      </c>
      <c r="G206" s="4" t="s">
        <v>1070</v>
      </c>
    </row>
    <row r="207" spans="1:7" x14ac:dyDescent="0.3">
      <c r="A207" t="s">
        <v>1948</v>
      </c>
      <c r="B207" t="s">
        <v>114</v>
      </c>
      <c r="C207" s="4" t="s">
        <v>1066</v>
      </c>
      <c r="D207" s="4" t="s">
        <v>13</v>
      </c>
      <c r="E207" s="3">
        <v>15</v>
      </c>
      <c r="F207" s="3">
        <v>2666</v>
      </c>
      <c r="G207" s="4" t="s">
        <v>1070</v>
      </c>
    </row>
    <row r="208" spans="1:7" x14ac:dyDescent="0.3">
      <c r="A208" t="s">
        <v>1949</v>
      </c>
      <c r="B208" t="s">
        <v>54</v>
      </c>
      <c r="C208" s="4" t="s">
        <v>1066</v>
      </c>
      <c r="D208" s="4" t="s">
        <v>7</v>
      </c>
      <c r="E208" s="3">
        <v>15</v>
      </c>
      <c r="F208" s="3">
        <v>888</v>
      </c>
      <c r="G208" s="4" t="s">
        <v>1070</v>
      </c>
    </row>
    <row r="209" spans="1:7" x14ac:dyDescent="0.3">
      <c r="A209" t="s">
        <v>1951</v>
      </c>
      <c r="B209" t="s">
        <v>11</v>
      </c>
      <c r="C209" s="4" t="s">
        <v>1066</v>
      </c>
      <c r="D209" s="4" t="s">
        <v>16</v>
      </c>
      <c r="E209" s="3">
        <v>15</v>
      </c>
      <c r="F209" s="3">
        <v>4617</v>
      </c>
      <c r="G209" s="4" t="s">
        <v>1070</v>
      </c>
    </row>
    <row r="210" spans="1:7" x14ac:dyDescent="0.3">
      <c r="A210" t="s">
        <v>1954</v>
      </c>
      <c r="B210" t="s">
        <v>109</v>
      </c>
      <c r="C210" s="4" t="s">
        <v>1066</v>
      </c>
      <c r="D210" s="4" t="s">
        <v>16</v>
      </c>
      <c r="E210" s="3">
        <v>15</v>
      </c>
      <c r="F210" s="3">
        <v>2844</v>
      </c>
      <c r="G210" s="4" t="s">
        <v>1070</v>
      </c>
    </row>
    <row r="211" spans="1:7" x14ac:dyDescent="0.3">
      <c r="A211" t="s">
        <v>1955</v>
      </c>
      <c r="B211" t="s">
        <v>56</v>
      </c>
      <c r="C211" s="4" t="s">
        <v>1066</v>
      </c>
      <c r="D211" s="4" t="s">
        <v>7</v>
      </c>
      <c r="E211" s="3">
        <v>15</v>
      </c>
      <c r="F211" s="3">
        <v>4284</v>
      </c>
      <c r="G211" s="4" t="s">
        <v>1070</v>
      </c>
    </row>
    <row r="212" spans="1:7" x14ac:dyDescent="0.3">
      <c r="A212" t="s">
        <v>1957</v>
      </c>
      <c r="B212" t="s">
        <v>114</v>
      </c>
      <c r="C212" s="4" t="s">
        <v>1066</v>
      </c>
      <c r="D212" s="4" t="s">
        <v>13</v>
      </c>
      <c r="E212" s="3">
        <v>15</v>
      </c>
      <c r="F212" s="3">
        <v>3815</v>
      </c>
      <c r="G212" s="4" t="s">
        <v>1070</v>
      </c>
    </row>
    <row r="213" spans="1:7" x14ac:dyDescent="0.3">
      <c r="A213" t="s">
        <v>1963</v>
      </c>
      <c r="B213" t="s">
        <v>76</v>
      </c>
      <c r="C213" s="4" t="s">
        <v>1066</v>
      </c>
      <c r="D213" s="4" t="s">
        <v>13</v>
      </c>
      <c r="E213" s="3">
        <v>15</v>
      </c>
      <c r="F213" s="3">
        <v>610</v>
      </c>
      <c r="G213" s="4" t="s">
        <v>1070</v>
      </c>
    </row>
    <row r="214" spans="1:7" x14ac:dyDescent="0.3">
      <c r="A214" t="s">
        <v>1966</v>
      </c>
      <c r="B214" t="s">
        <v>96</v>
      </c>
      <c r="C214" s="4" t="s">
        <v>1066</v>
      </c>
      <c r="D214" s="4" t="s">
        <v>7</v>
      </c>
      <c r="E214" s="3">
        <v>15</v>
      </c>
      <c r="F214" s="3">
        <v>3023</v>
      </c>
      <c r="G214" s="4" t="s">
        <v>1070</v>
      </c>
    </row>
    <row r="215" spans="1:7" x14ac:dyDescent="0.3">
      <c r="A215" t="s">
        <v>1967</v>
      </c>
      <c r="B215" t="s">
        <v>23</v>
      </c>
      <c r="C215" s="4" t="s">
        <v>1066</v>
      </c>
      <c r="D215" s="4" t="s">
        <v>7</v>
      </c>
      <c r="E215" s="3">
        <v>15</v>
      </c>
      <c r="F215" s="3">
        <v>1284</v>
      </c>
      <c r="G215" s="4" t="s">
        <v>1070</v>
      </c>
    </row>
    <row r="216" spans="1:7" x14ac:dyDescent="0.3">
      <c r="A216" t="s">
        <v>1978</v>
      </c>
      <c r="B216" t="s">
        <v>69</v>
      </c>
      <c r="C216" s="4" t="s">
        <v>1066</v>
      </c>
      <c r="D216" s="4" t="s">
        <v>7</v>
      </c>
      <c r="E216" s="3">
        <v>15</v>
      </c>
      <c r="F216" s="3">
        <v>4814</v>
      </c>
      <c r="G216" s="4" t="s">
        <v>1070</v>
      </c>
    </row>
    <row r="217" spans="1:7" x14ac:dyDescent="0.3">
      <c r="A217" t="s">
        <v>1983</v>
      </c>
      <c r="B217" t="s">
        <v>21</v>
      </c>
      <c r="C217" s="4" t="s">
        <v>1078</v>
      </c>
      <c r="D217" s="4" t="s">
        <v>13</v>
      </c>
      <c r="E217" s="3">
        <v>15</v>
      </c>
      <c r="F217" s="3">
        <v>2827</v>
      </c>
      <c r="G217" s="4" t="s">
        <v>1070</v>
      </c>
    </row>
    <row r="218" spans="1:7" x14ac:dyDescent="0.3">
      <c r="A218" t="s">
        <v>1984</v>
      </c>
      <c r="B218" t="s">
        <v>76</v>
      </c>
      <c r="C218" s="4" t="s">
        <v>1078</v>
      </c>
      <c r="D218" s="4" t="s">
        <v>13</v>
      </c>
      <c r="E218" s="3">
        <v>15</v>
      </c>
      <c r="F218" s="3">
        <v>3081</v>
      </c>
      <c r="G218" s="4" t="s">
        <v>1070</v>
      </c>
    </row>
    <row r="219" spans="1:7" x14ac:dyDescent="0.3">
      <c r="A219" t="s">
        <v>1987</v>
      </c>
      <c r="B219" t="s">
        <v>51</v>
      </c>
      <c r="C219" s="4" t="s">
        <v>1078</v>
      </c>
      <c r="D219" s="4" t="s">
        <v>16</v>
      </c>
      <c r="E219" s="3">
        <v>15</v>
      </c>
      <c r="F219" s="3">
        <v>3603</v>
      </c>
      <c r="G219" s="4" t="s">
        <v>1070</v>
      </c>
    </row>
    <row r="220" spans="1:7" x14ac:dyDescent="0.3">
      <c r="A220" t="s">
        <v>1988</v>
      </c>
      <c r="B220" t="s">
        <v>88</v>
      </c>
      <c r="C220" s="4" t="s">
        <v>1078</v>
      </c>
      <c r="D220" s="4" t="s">
        <v>16</v>
      </c>
      <c r="E220" s="3">
        <v>15</v>
      </c>
      <c r="F220" s="3">
        <v>3896</v>
      </c>
      <c r="G220" s="4" t="s">
        <v>1070</v>
      </c>
    </row>
    <row r="221" spans="1:7" x14ac:dyDescent="0.3">
      <c r="A221" t="s">
        <v>1990</v>
      </c>
      <c r="B221" t="s">
        <v>92</v>
      </c>
      <c r="C221" s="4" t="s">
        <v>1078</v>
      </c>
      <c r="D221" s="4" t="s">
        <v>16</v>
      </c>
      <c r="E221" s="3">
        <v>15</v>
      </c>
      <c r="F221" s="3">
        <v>3999</v>
      </c>
      <c r="G221" s="4" t="s">
        <v>1070</v>
      </c>
    </row>
    <row r="222" spans="1:7" x14ac:dyDescent="0.3">
      <c r="A222" t="s">
        <v>1992</v>
      </c>
      <c r="B222" t="s">
        <v>25</v>
      </c>
      <c r="C222" s="4" t="s">
        <v>1078</v>
      </c>
      <c r="D222" s="4" t="s">
        <v>7</v>
      </c>
      <c r="E222" s="3">
        <v>15</v>
      </c>
      <c r="F222" s="3">
        <v>267</v>
      </c>
      <c r="G222" s="4" t="s">
        <v>1070</v>
      </c>
    </row>
    <row r="223" spans="1:7" x14ac:dyDescent="0.3">
      <c r="A223" t="s">
        <v>1993</v>
      </c>
      <c r="B223" t="s">
        <v>25</v>
      </c>
      <c r="C223" s="4" t="s">
        <v>1078</v>
      </c>
      <c r="D223" s="4" t="s">
        <v>16</v>
      </c>
      <c r="E223" s="3">
        <v>15</v>
      </c>
      <c r="F223" s="3">
        <v>3241</v>
      </c>
      <c r="G223" s="4" t="s">
        <v>1070</v>
      </c>
    </row>
    <row r="224" spans="1:7" x14ac:dyDescent="0.3">
      <c r="A224" t="s">
        <v>1995</v>
      </c>
      <c r="B224" t="s">
        <v>102</v>
      </c>
      <c r="C224" s="4" t="s">
        <v>1078</v>
      </c>
      <c r="D224" s="4" t="s">
        <v>16</v>
      </c>
      <c r="E224" s="3">
        <v>15</v>
      </c>
      <c r="F224" s="3">
        <v>3827</v>
      </c>
      <c r="G224" s="4" t="s">
        <v>1070</v>
      </c>
    </row>
    <row r="225" spans="1:7" x14ac:dyDescent="0.3">
      <c r="A225" t="s">
        <v>1996</v>
      </c>
      <c r="B225" t="s">
        <v>8</v>
      </c>
      <c r="C225" s="4" t="s">
        <v>1078</v>
      </c>
      <c r="D225" s="4" t="s">
        <v>16</v>
      </c>
      <c r="E225" s="3">
        <v>15</v>
      </c>
      <c r="F225" s="3">
        <v>3517</v>
      </c>
      <c r="G225" s="4" t="s">
        <v>1070</v>
      </c>
    </row>
    <row r="226" spans="1:7" x14ac:dyDescent="0.3">
      <c r="A226" t="s">
        <v>1997</v>
      </c>
      <c r="B226" t="s">
        <v>29</v>
      </c>
      <c r="C226" s="4" t="s">
        <v>1078</v>
      </c>
      <c r="D226" s="4" t="s">
        <v>13</v>
      </c>
      <c r="E226" s="3">
        <v>15</v>
      </c>
      <c r="F226" s="3">
        <v>3010</v>
      </c>
      <c r="G226" s="4" t="s">
        <v>1070</v>
      </c>
    </row>
    <row r="227" spans="1:7" x14ac:dyDescent="0.3">
      <c r="A227" t="s">
        <v>2003</v>
      </c>
      <c r="B227" t="s">
        <v>61</v>
      </c>
      <c r="C227" s="4" t="s">
        <v>1078</v>
      </c>
      <c r="D227" s="4" t="s">
        <v>13</v>
      </c>
      <c r="E227" s="3">
        <v>15</v>
      </c>
      <c r="F227" s="3">
        <v>303</v>
      </c>
      <c r="G227" s="4" t="s">
        <v>1070</v>
      </c>
    </row>
    <row r="228" spans="1:7" x14ac:dyDescent="0.3">
      <c r="A228" t="s">
        <v>2010</v>
      </c>
      <c r="B228" t="s">
        <v>86</v>
      </c>
      <c r="C228" s="4" t="s">
        <v>1078</v>
      </c>
      <c r="D228" s="4" t="s">
        <v>16</v>
      </c>
      <c r="E228" s="3">
        <v>15</v>
      </c>
      <c r="F228" s="3">
        <v>2121</v>
      </c>
      <c r="G228" s="4" t="s">
        <v>1070</v>
      </c>
    </row>
    <row r="229" spans="1:7" x14ac:dyDescent="0.3">
      <c r="A229" t="s">
        <v>2012</v>
      </c>
      <c r="B229" t="s">
        <v>86</v>
      </c>
      <c r="C229" s="4" t="s">
        <v>1078</v>
      </c>
      <c r="D229" s="4" t="s">
        <v>16</v>
      </c>
      <c r="E229" s="3">
        <v>15</v>
      </c>
      <c r="F229" s="3">
        <v>2910</v>
      </c>
      <c r="G229" s="4" t="s">
        <v>1070</v>
      </c>
    </row>
    <row r="230" spans="1:7" x14ac:dyDescent="0.3">
      <c r="A230" t="s">
        <v>2023</v>
      </c>
      <c r="B230" t="s">
        <v>88</v>
      </c>
      <c r="C230" s="4" t="s">
        <v>1078</v>
      </c>
      <c r="D230" s="4" t="s">
        <v>16</v>
      </c>
      <c r="E230" s="3">
        <v>15</v>
      </c>
      <c r="F230" s="3">
        <v>4401</v>
      </c>
      <c r="G230" s="4" t="s">
        <v>1070</v>
      </c>
    </row>
    <row r="231" spans="1:7" x14ac:dyDescent="0.3">
      <c r="A231" t="s">
        <v>2024</v>
      </c>
      <c r="B231" t="s">
        <v>25</v>
      </c>
      <c r="C231" s="4" t="s">
        <v>1078</v>
      </c>
      <c r="D231" s="4" t="s">
        <v>13</v>
      </c>
      <c r="E231" s="3">
        <v>15</v>
      </c>
      <c r="F231" s="3">
        <v>3123</v>
      </c>
      <c r="G231" s="4" t="s">
        <v>1070</v>
      </c>
    </row>
    <row r="232" spans="1:7" x14ac:dyDescent="0.3">
      <c r="A232" t="s">
        <v>2027</v>
      </c>
      <c r="B232" t="s">
        <v>56</v>
      </c>
      <c r="C232" s="4" t="s">
        <v>1078</v>
      </c>
      <c r="D232" s="4" t="s">
        <v>16</v>
      </c>
      <c r="E232" s="3">
        <v>15</v>
      </c>
      <c r="F232" s="3">
        <v>3418</v>
      </c>
      <c r="G232" s="4" t="s">
        <v>1070</v>
      </c>
    </row>
    <row r="233" spans="1:7" x14ac:dyDescent="0.3">
      <c r="A233" t="s">
        <v>2028</v>
      </c>
      <c r="B233" t="s">
        <v>51</v>
      </c>
      <c r="C233" s="4" t="s">
        <v>1078</v>
      </c>
      <c r="D233" s="4" t="s">
        <v>16</v>
      </c>
      <c r="E233" s="3">
        <v>15</v>
      </c>
      <c r="F233" s="3">
        <v>863</v>
      </c>
      <c r="G233" s="4" t="s">
        <v>1070</v>
      </c>
    </row>
    <row r="234" spans="1:7" x14ac:dyDescent="0.3">
      <c r="A234" t="s">
        <v>2031</v>
      </c>
      <c r="B234" t="s">
        <v>86</v>
      </c>
      <c r="C234" s="4" t="s">
        <v>1078</v>
      </c>
      <c r="D234" s="4" t="s">
        <v>16</v>
      </c>
      <c r="E234" s="3">
        <v>15</v>
      </c>
      <c r="F234" s="3">
        <v>4085</v>
      </c>
      <c r="G234" s="4" t="s">
        <v>1070</v>
      </c>
    </row>
    <row r="235" spans="1:7" x14ac:dyDescent="0.3">
      <c r="A235" t="s">
        <v>2041</v>
      </c>
      <c r="B235" t="s">
        <v>17</v>
      </c>
      <c r="C235" s="4" t="s">
        <v>1078</v>
      </c>
      <c r="D235" s="4" t="s">
        <v>7</v>
      </c>
      <c r="E235" s="3">
        <v>15</v>
      </c>
      <c r="F235" s="3">
        <v>3144</v>
      </c>
      <c r="G235" s="4" t="s">
        <v>1070</v>
      </c>
    </row>
    <row r="236" spans="1:7" x14ac:dyDescent="0.3">
      <c r="A236" t="s">
        <v>2042</v>
      </c>
      <c r="B236" t="s">
        <v>96</v>
      </c>
      <c r="C236" s="4" t="s">
        <v>1078</v>
      </c>
      <c r="D236" s="4" t="s">
        <v>16</v>
      </c>
      <c r="E236" s="3">
        <v>15</v>
      </c>
      <c r="F236" s="3">
        <v>2178</v>
      </c>
      <c r="G236" s="4" t="s">
        <v>1070</v>
      </c>
    </row>
    <row r="237" spans="1:7" x14ac:dyDescent="0.3">
      <c r="A237" t="s">
        <v>2044</v>
      </c>
      <c r="B237" t="s">
        <v>8</v>
      </c>
      <c r="C237" s="4" t="s">
        <v>1078</v>
      </c>
      <c r="D237" s="4" t="s">
        <v>7</v>
      </c>
      <c r="E237" s="3">
        <v>15</v>
      </c>
      <c r="F237" s="3">
        <v>3371</v>
      </c>
      <c r="G237" s="4" t="s">
        <v>1070</v>
      </c>
    </row>
    <row r="238" spans="1:7" x14ac:dyDescent="0.3">
      <c r="A238" t="s">
        <v>2056</v>
      </c>
      <c r="B238" t="s">
        <v>17</v>
      </c>
      <c r="C238" s="4" t="s">
        <v>1078</v>
      </c>
      <c r="D238" s="4" t="s">
        <v>16</v>
      </c>
      <c r="E238" s="3">
        <v>15</v>
      </c>
      <c r="F238" s="3">
        <v>2264</v>
      </c>
      <c r="G238" s="4" t="s">
        <v>1070</v>
      </c>
    </row>
    <row r="239" spans="1:7" x14ac:dyDescent="0.3">
      <c r="A239" t="s">
        <v>2057</v>
      </c>
      <c r="B239" t="s">
        <v>27</v>
      </c>
      <c r="C239" s="4" t="s">
        <v>1078</v>
      </c>
      <c r="D239" s="4" t="s">
        <v>7</v>
      </c>
      <c r="E239" s="3">
        <v>15</v>
      </c>
      <c r="F239" s="3">
        <v>3704</v>
      </c>
      <c r="G239" s="4" t="s">
        <v>1070</v>
      </c>
    </row>
    <row r="240" spans="1:7" x14ac:dyDescent="0.3">
      <c r="A240" t="s">
        <v>2058</v>
      </c>
      <c r="B240" t="s">
        <v>45</v>
      </c>
      <c r="C240" s="4" t="s">
        <v>1078</v>
      </c>
      <c r="D240" s="4" t="s">
        <v>13</v>
      </c>
      <c r="E240" s="3">
        <v>15</v>
      </c>
      <c r="F240" s="3">
        <v>2196</v>
      </c>
      <c r="G240" s="4" t="s">
        <v>1070</v>
      </c>
    </row>
    <row r="241" spans="1:7" x14ac:dyDescent="0.3">
      <c r="A241" t="s">
        <v>2059</v>
      </c>
      <c r="B241" t="s">
        <v>23</v>
      </c>
      <c r="C241" s="4" t="s">
        <v>1078</v>
      </c>
      <c r="D241" s="4" t="s">
        <v>7</v>
      </c>
      <c r="E241" s="3">
        <v>15</v>
      </c>
      <c r="F241" s="3">
        <v>279</v>
      </c>
      <c r="G241" s="4" t="s">
        <v>1070</v>
      </c>
    </row>
    <row r="242" spans="1:7" x14ac:dyDescent="0.3">
      <c r="A242" t="s">
        <v>2067</v>
      </c>
      <c r="B242" t="s">
        <v>61</v>
      </c>
      <c r="C242" s="4" t="s">
        <v>1078</v>
      </c>
      <c r="D242" s="4" t="s">
        <v>7</v>
      </c>
      <c r="E242" s="3">
        <v>15</v>
      </c>
      <c r="F242" s="3">
        <v>310</v>
      </c>
      <c r="G242" s="4" t="s">
        <v>1070</v>
      </c>
    </row>
    <row r="243" spans="1:7" x14ac:dyDescent="0.3">
      <c r="A243" t="s">
        <v>2069</v>
      </c>
      <c r="B243" t="s">
        <v>102</v>
      </c>
      <c r="C243" s="4" t="s">
        <v>1078</v>
      </c>
      <c r="D243" s="4" t="s">
        <v>13</v>
      </c>
      <c r="E243" s="3">
        <v>15</v>
      </c>
      <c r="F243" s="3">
        <v>4638</v>
      </c>
      <c r="G243" s="4" t="s">
        <v>1070</v>
      </c>
    </row>
    <row r="244" spans="1:7" x14ac:dyDescent="0.3">
      <c r="A244" t="s">
        <v>1072</v>
      </c>
      <c r="B244" t="s">
        <v>29</v>
      </c>
      <c r="C244" s="4" t="s">
        <v>1073</v>
      </c>
      <c r="D244" s="4" t="s">
        <v>7</v>
      </c>
      <c r="E244" s="3">
        <v>30</v>
      </c>
      <c r="F244" s="3">
        <v>2109</v>
      </c>
      <c r="G244" s="4" t="s">
        <v>1074</v>
      </c>
    </row>
    <row r="245" spans="1:7" x14ac:dyDescent="0.3">
      <c r="A245" t="s">
        <v>1079</v>
      </c>
      <c r="B245" t="s">
        <v>31</v>
      </c>
      <c r="C245" s="4" t="s">
        <v>1073</v>
      </c>
      <c r="D245" s="4" t="s">
        <v>16</v>
      </c>
      <c r="E245" s="3">
        <v>10</v>
      </c>
      <c r="F245" s="3">
        <v>2109</v>
      </c>
      <c r="G245" s="4" t="s">
        <v>1074</v>
      </c>
    </row>
    <row r="246" spans="1:7" x14ac:dyDescent="0.3">
      <c r="A246" t="s">
        <v>1080</v>
      </c>
      <c r="B246" t="s">
        <v>11</v>
      </c>
      <c r="C246" s="4" t="s">
        <v>1066</v>
      </c>
      <c r="D246" s="4" t="s">
        <v>16</v>
      </c>
      <c r="E246" s="3">
        <v>30</v>
      </c>
      <c r="F246" s="3">
        <v>2109</v>
      </c>
      <c r="G246" s="4" t="s">
        <v>1074</v>
      </c>
    </row>
    <row r="247" spans="1:7" x14ac:dyDescent="0.3">
      <c r="A247" t="s">
        <v>1083</v>
      </c>
      <c r="B247" t="s">
        <v>19</v>
      </c>
      <c r="C247" s="4" t="s">
        <v>1066</v>
      </c>
      <c r="D247" s="4" t="s">
        <v>7</v>
      </c>
      <c r="E247" s="3">
        <v>10</v>
      </c>
      <c r="F247" s="3">
        <v>2109</v>
      </c>
      <c r="G247" s="4" t="s">
        <v>1074</v>
      </c>
    </row>
    <row r="248" spans="1:7" x14ac:dyDescent="0.3">
      <c r="A248" t="s">
        <v>1092</v>
      </c>
      <c r="B248" t="s">
        <v>25</v>
      </c>
      <c r="C248" s="4" t="s">
        <v>1066</v>
      </c>
      <c r="D248" s="4" t="s">
        <v>13</v>
      </c>
      <c r="E248" s="3">
        <v>15</v>
      </c>
      <c r="F248" s="3">
        <v>2109</v>
      </c>
      <c r="G248" s="4" t="s">
        <v>1074</v>
      </c>
    </row>
    <row r="249" spans="1:7" x14ac:dyDescent="0.3">
      <c r="A249" t="s">
        <v>1093</v>
      </c>
      <c r="B249" t="s">
        <v>19</v>
      </c>
      <c r="C249" s="4" t="s">
        <v>1078</v>
      </c>
      <c r="D249" s="4" t="s">
        <v>16</v>
      </c>
      <c r="E249" s="3">
        <v>10</v>
      </c>
      <c r="F249" s="3">
        <v>2109</v>
      </c>
      <c r="G249" s="4" t="s">
        <v>1074</v>
      </c>
    </row>
    <row r="250" spans="1:7" x14ac:dyDescent="0.3">
      <c r="A250" t="s">
        <v>1095</v>
      </c>
      <c r="B250" t="s">
        <v>45</v>
      </c>
      <c r="C250" s="4" t="s">
        <v>1078</v>
      </c>
      <c r="D250" s="4" t="s">
        <v>16</v>
      </c>
      <c r="E250" s="3">
        <v>15</v>
      </c>
      <c r="F250" s="3">
        <v>2109</v>
      </c>
      <c r="G250" s="4" t="s">
        <v>1074</v>
      </c>
    </row>
    <row r="251" spans="1:7" x14ac:dyDescent="0.3">
      <c r="A251" t="s">
        <v>1096</v>
      </c>
      <c r="B251" t="s">
        <v>21</v>
      </c>
      <c r="C251" s="4" t="s">
        <v>1078</v>
      </c>
      <c r="D251" s="4" t="s">
        <v>7</v>
      </c>
      <c r="E251" s="3">
        <v>15</v>
      </c>
      <c r="F251" s="3">
        <v>2109</v>
      </c>
      <c r="G251" s="4" t="s">
        <v>1074</v>
      </c>
    </row>
    <row r="252" spans="1:7" x14ac:dyDescent="0.3">
      <c r="A252" t="s">
        <v>1100</v>
      </c>
      <c r="B252" t="s">
        <v>56</v>
      </c>
      <c r="C252" s="4" t="s">
        <v>1078</v>
      </c>
      <c r="D252" s="4" t="s">
        <v>7</v>
      </c>
      <c r="E252" s="3">
        <v>15</v>
      </c>
      <c r="F252" s="3">
        <v>2109</v>
      </c>
      <c r="G252" s="4" t="s">
        <v>1074</v>
      </c>
    </row>
    <row r="253" spans="1:7" x14ac:dyDescent="0.3">
      <c r="A253" t="s">
        <v>1102</v>
      </c>
      <c r="B253" t="s">
        <v>69</v>
      </c>
      <c r="C253" s="4" t="s">
        <v>1078</v>
      </c>
      <c r="D253" s="4" t="s">
        <v>13</v>
      </c>
      <c r="E253" s="3">
        <v>15</v>
      </c>
      <c r="F253" s="3">
        <v>2109</v>
      </c>
      <c r="G253" s="4" t="s">
        <v>1074</v>
      </c>
    </row>
    <row r="254" spans="1:7" x14ac:dyDescent="0.3">
      <c r="A254" t="s">
        <v>1112</v>
      </c>
      <c r="B254" t="s">
        <v>109</v>
      </c>
      <c r="C254" s="4" t="s">
        <v>1078</v>
      </c>
      <c r="D254" s="4" t="s">
        <v>7</v>
      </c>
      <c r="E254" s="3">
        <v>20</v>
      </c>
      <c r="F254" s="3">
        <v>2109</v>
      </c>
      <c r="G254" s="4" t="s">
        <v>1074</v>
      </c>
    </row>
    <row r="255" spans="1:7" x14ac:dyDescent="0.3">
      <c r="A255" t="s">
        <v>1120</v>
      </c>
      <c r="B255" t="s">
        <v>21</v>
      </c>
      <c r="C255" s="4" t="s">
        <v>1073</v>
      </c>
      <c r="D255" s="4" t="s">
        <v>13</v>
      </c>
      <c r="E255" s="3">
        <v>15</v>
      </c>
      <c r="F255" s="3">
        <v>2109</v>
      </c>
      <c r="G255" s="4" t="s">
        <v>1074</v>
      </c>
    </row>
    <row r="256" spans="1:7" x14ac:dyDescent="0.3">
      <c r="A256" t="s">
        <v>1121</v>
      </c>
      <c r="B256" t="s">
        <v>11</v>
      </c>
      <c r="C256" s="4" t="s">
        <v>1073</v>
      </c>
      <c r="D256" s="4" t="s">
        <v>7</v>
      </c>
      <c r="E256" s="3">
        <v>15</v>
      </c>
      <c r="F256" s="3">
        <v>2109</v>
      </c>
      <c r="G256" s="4" t="s">
        <v>1074</v>
      </c>
    </row>
    <row r="257" spans="1:7" x14ac:dyDescent="0.3">
      <c r="A257" t="s">
        <v>1126</v>
      </c>
      <c r="B257" t="s">
        <v>114</v>
      </c>
      <c r="C257" s="4" t="s">
        <v>1073</v>
      </c>
      <c r="D257" s="4" t="s">
        <v>7</v>
      </c>
      <c r="E257" s="3">
        <v>10</v>
      </c>
      <c r="F257" s="3">
        <v>2109</v>
      </c>
      <c r="G257" s="4" t="s">
        <v>1074</v>
      </c>
    </row>
    <row r="258" spans="1:7" x14ac:dyDescent="0.3">
      <c r="A258" t="s">
        <v>1137</v>
      </c>
      <c r="B258" t="s">
        <v>29</v>
      </c>
      <c r="C258" s="4" t="s">
        <v>1066</v>
      </c>
      <c r="D258" s="4" t="s">
        <v>13</v>
      </c>
      <c r="E258" s="3">
        <v>10</v>
      </c>
      <c r="F258" s="3">
        <v>2109</v>
      </c>
      <c r="G258" s="4" t="s">
        <v>1074</v>
      </c>
    </row>
    <row r="259" spans="1:7" x14ac:dyDescent="0.3">
      <c r="A259" t="s">
        <v>1138</v>
      </c>
      <c r="B259" t="s">
        <v>29</v>
      </c>
      <c r="C259" s="4" t="s">
        <v>1073</v>
      </c>
      <c r="D259" s="4" t="s">
        <v>16</v>
      </c>
      <c r="E259" s="3">
        <v>10</v>
      </c>
      <c r="F259" s="3">
        <v>2109</v>
      </c>
      <c r="G259" s="4" t="s">
        <v>1074</v>
      </c>
    </row>
    <row r="260" spans="1:7" x14ac:dyDescent="0.3">
      <c r="A260" t="s">
        <v>1140</v>
      </c>
      <c r="B260" t="s">
        <v>51</v>
      </c>
      <c r="C260" s="4" t="s">
        <v>1073</v>
      </c>
      <c r="D260" s="4" t="s">
        <v>7</v>
      </c>
      <c r="E260" s="3">
        <v>5</v>
      </c>
      <c r="F260" s="3">
        <v>2109</v>
      </c>
      <c r="G260" s="4" t="s">
        <v>1074</v>
      </c>
    </row>
    <row r="261" spans="1:7" x14ac:dyDescent="0.3">
      <c r="A261" t="s">
        <v>1142</v>
      </c>
      <c r="B261" t="s">
        <v>35</v>
      </c>
      <c r="C261" s="4" t="s">
        <v>1066</v>
      </c>
      <c r="D261" s="4" t="s">
        <v>13</v>
      </c>
      <c r="E261" s="3">
        <v>15</v>
      </c>
      <c r="F261" s="3">
        <v>2109</v>
      </c>
      <c r="G261" s="4" t="s">
        <v>1074</v>
      </c>
    </row>
    <row r="262" spans="1:7" x14ac:dyDescent="0.3">
      <c r="A262" t="s">
        <v>1143</v>
      </c>
      <c r="B262" t="s">
        <v>102</v>
      </c>
      <c r="C262" s="4" t="s">
        <v>1078</v>
      </c>
      <c r="D262" s="4" t="s">
        <v>13</v>
      </c>
      <c r="E262" s="3">
        <v>10</v>
      </c>
      <c r="F262" s="3">
        <v>2109</v>
      </c>
      <c r="G262" s="4" t="s">
        <v>1074</v>
      </c>
    </row>
    <row r="263" spans="1:7" x14ac:dyDescent="0.3">
      <c r="A263" t="s">
        <v>1146</v>
      </c>
      <c r="B263" t="s">
        <v>45</v>
      </c>
      <c r="C263" s="4" t="s">
        <v>1066</v>
      </c>
      <c r="D263" s="4" t="s">
        <v>13</v>
      </c>
      <c r="E263" s="3">
        <v>15</v>
      </c>
      <c r="F263" s="3">
        <v>2109</v>
      </c>
      <c r="G263" s="4" t="s">
        <v>1074</v>
      </c>
    </row>
    <row r="264" spans="1:7" x14ac:dyDescent="0.3">
      <c r="A264" t="s">
        <v>1150</v>
      </c>
      <c r="B264" t="s">
        <v>25</v>
      </c>
      <c r="C264" s="4" t="s">
        <v>1078</v>
      </c>
      <c r="D264" s="4" t="s">
        <v>16</v>
      </c>
      <c r="E264" s="3">
        <v>15</v>
      </c>
      <c r="F264" s="3">
        <v>2109</v>
      </c>
      <c r="G264" s="4" t="s">
        <v>1074</v>
      </c>
    </row>
    <row r="265" spans="1:7" x14ac:dyDescent="0.3">
      <c r="A265" t="s">
        <v>1155</v>
      </c>
      <c r="B265" t="s">
        <v>11</v>
      </c>
      <c r="C265" s="4" t="s">
        <v>1066</v>
      </c>
      <c r="D265" s="4" t="s">
        <v>13</v>
      </c>
      <c r="E265" s="3">
        <v>20</v>
      </c>
      <c r="F265" s="3">
        <v>2109</v>
      </c>
      <c r="G265" s="4" t="s">
        <v>1074</v>
      </c>
    </row>
    <row r="266" spans="1:7" x14ac:dyDescent="0.3">
      <c r="A266" t="s">
        <v>1157</v>
      </c>
      <c r="B266" t="s">
        <v>45</v>
      </c>
      <c r="C266" s="4" t="s">
        <v>1066</v>
      </c>
      <c r="D266" s="4" t="s">
        <v>7</v>
      </c>
      <c r="E266" s="3">
        <v>10</v>
      </c>
      <c r="F266" s="3">
        <v>2109</v>
      </c>
      <c r="G266" s="4" t="s">
        <v>1074</v>
      </c>
    </row>
    <row r="267" spans="1:7" x14ac:dyDescent="0.3">
      <c r="A267" t="s">
        <v>1158</v>
      </c>
      <c r="B267" t="s">
        <v>35</v>
      </c>
      <c r="C267" s="4" t="s">
        <v>1066</v>
      </c>
      <c r="D267" s="4" t="s">
        <v>16</v>
      </c>
      <c r="E267" s="3">
        <v>10</v>
      </c>
      <c r="F267" s="3">
        <v>2109</v>
      </c>
      <c r="G267" s="4" t="s">
        <v>1074</v>
      </c>
    </row>
    <row r="268" spans="1:7" x14ac:dyDescent="0.3">
      <c r="A268" t="s">
        <v>1159</v>
      </c>
      <c r="B268" t="s">
        <v>56</v>
      </c>
      <c r="C268" s="4" t="s">
        <v>1066</v>
      </c>
      <c r="D268" s="4" t="s">
        <v>7</v>
      </c>
      <c r="E268" s="3">
        <v>10</v>
      </c>
      <c r="F268" s="3">
        <v>2109</v>
      </c>
      <c r="G268" s="4" t="s">
        <v>1074</v>
      </c>
    </row>
    <row r="269" spans="1:7" x14ac:dyDescent="0.3">
      <c r="A269" t="s">
        <v>1160</v>
      </c>
      <c r="B269" t="s">
        <v>109</v>
      </c>
      <c r="C269" s="4" t="s">
        <v>1073</v>
      </c>
      <c r="D269" s="4" t="s">
        <v>13</v>
      </c>
      <c r="E269" s="3">
        <v>10</v>
      </c>
      <c r="F269" s="3">
        <v>2109</v>
      </c>
      <c r="G269" s="4" t="s">
        <v>1074</v>
      </c>
    </row>
    <row r="270" spans="1:7" x14ac:dyDescent="0.3">
      <c r="A270" t="s">
        <v>1161</v>
      </c>
      <c r="B270" t="s">
        <v>31</v>
      </c>
      <c r="C270" s="4" t="s">
        <v>1066</v>
      </c>
      <c r="D270" s="4" t="s">
        <v>13</v>
      </c>
      <c r="E270" s="3">
        <v>15</v>
      </c>
      <c r="F270" s="3">
        <v>2109</v>
      </c>
      <c r="G270" s="4" t="s">
        <v>1074</v>
      </c>
    </row>
    <row r="271" spans="1:7" x14ac:dyDescent="0.3">
      <c r="A271" t="s">
        <v>1167</v>
      </c>
      <c r="B271" t="s">
        <v>92</v>
      </c>
      <c r="C271" s="4" t="s">
        <v>1078</v>
      </c>
      <c r="D271" s="4" t="s">
        <v>16</v>
      </c>
      <c r="E271" s="3">
        <v>15</v>
      </c>
      <c r="F271" s="3">
        <v>2109</v>
      </c>
      <c r="G271" s="4" t="s">
        <v>1074</v>
      </c>
    </row>
    <row r="272" spans="1:7" x14ac:dyDescent="0.3">
      <c r="A272" t="s">
        <v>1173</v>
      </c>
      <c r="B272" t="s">
        <v>88</v>
      </c>
      <c r="C272" s="4" t="s">
        <v>1066</v>
      </c>
      <c r="D272" s="4" t="s">
        <v>13</v>
      </c>
      <c r="E272" s="3">
        <v>10</v>
      </c>
      <c r="F272" s="3">
        <v>2109</v>
      </c>
      <c r="G272" s="4" t="s">
        <v>1074</v>
      </c>
    </row>
    <row r="273" spans="1:7" x14ac:dyDescent="0.3">
      <c r="A273" t="s">
        <v>1177</v>
      </c>
      <c r="B273" t="s">
        <v>114</v>
      </c>
      <c r="C273" s="4" t="s">
        <v>1073</v>
      </c>
      <c r="D273" s="4" t="s">
        <v>16</v>
      </c>
      <c r="E273" s="3">
        <v>15</v>
      </c>
      <c r="F273" s="3">
        <v>2109</v>
      </c>
      <c r="G273" s="4" t="s">
        <v>1074</v>
      </c>
    </row>
    <row r="274" spans="1:7" x14ac:dyDescent="0.3">
      <c r="A274" t="s">
        <v>1183</v>
      </c>
      <c r="B274" t="s">
        <v>31</v>
      </c>
      <c r="C274" s="4" t="s">
        <v>1078</v>
      </c>
      <c r="D274" s="4" t="s">
        <v>16</v>
      </c>
      <c r="E274" s="3">
        <v>15</v>
      </c>
      <c r="F274" s="3">
        <v>2109</v>
      </c>
      <c r="G274" s="4" t="s">
        <v>1074</v>
      </c>
    </row>
    <row r="275" spans="1:7" x14ac:dyDescent="0.3">
      <c r="A275" t="s">
        <v>1189</v>
      </c>
      <c r="B275" t="s">
        <v>92</v>
      </c>
      <c r="C275" s="4" t="s">
        <v>1078</v>
      </c>
      <c r="D275" s="4" t="s">
        <v>13</v>
      </c>
      <c r="E275" s="3">
        <v>30</v>
      </c>
      <c r="F275" s="3">
        <v>2109</v>
      </c>
      <c r="G275" s="4" t="s">
        <v>1074</v>
      </c>
    </row>
    <row r="276" spans="1:7" x14ac:dyDescent="0.3">
      <c r="A276" t="s">
        <v>1190</v>
      </c>
      <c r="B276" t="s">
        <v>35</v>
      </c>
      <c r="C276" s="4" t="s">
        <v>1066</v>
      </c>
      <c r="D276" s="4" t="s">
        <v>7</v>
      </c>
      <c r="E276" s="3">
        <v>10</v>
      </c>
      <c r="F276" s="3">
        <v>2109</v>
      </c>
      <c r="G276" s="4" t="s">
        <v>1074</v>
      </c>
    </row>
    <row r="277" spans="1:7" x14ac:dyDescent="0.3">
      <c r="A277" t="s">
        <v>1192</v>
      </c>
      <c r="B277" t="s">
        <v>58</v>
      </c>
      <c r="C277" s="4" t="s">
        <v>1066</v>
      </c>
      <c r="D277" s="4" t="s">
        <v>16</v>
      </c>
      <c r="E277" s="3">
        <v>20</v>
      </c>
      <c r="F277" s="3">
        <v>2109</v>
      </c>
      <c r="G277" s="4" t="s">
        <v>1074</v>
      </c>
    </row>
    <row r="278" spans="1:7" x14ac:dyDescent="0.3">
      <c r="A278" t="s">
        <v>1193</v>
      </c>
      <c r="B278" t="s">
        <v>21</v>
      </c>
      <c r="C278" s="4" t="s">
        <v>1066</v>
      </c>
      <c r="D278" s="4" t="s">
        <v>16</v>
      </c>
      <c r="E278" s="3">
        <v>15</v>
      </c>
      <c r="F278" s="3">
        <v>2109</v>
      </c>
      <c r="G278" s="4" t="s">
        <v>1074</v>
      </c>
    </row>
    <row r="279" spans="1:7" x14ac:dyDescent="0.3">
      <c r="A279" t="s">
        <v>1200</v>
      </c>
      <c r="B279" t="s">
        <v>114</v>
      </c>
      <c r="C279" s="4" t="s">
        <v>1073</v>
      </c>
      <c r="D279" s="4" t="s">
        <v>16</v>
      </c>
      <c r="E279" s="3">
        <v>5</v>
      </c>
      <c r="F279" s="3">
        <v>2109</v>
      </c>
      <c r="G279" s="4" t="s">
        <v>1074</v>
      </c>
    </row>
    <row r="280" spans="1:7" x14ac:dyDescent="0.3">
      <c r="A280" t="s">
        <v>1203</v>
      </c>
      <c r="B280" t="s">
        <v>19</v>
      </c>
      <c r="C280" s="4" t="s">
        <v>1078</v>
      </c>
      <c r="D280" s="4" t="s">
        <v>16</v>
      </c>
      <c r="E280" s="3">
        <v>15</v>
      </c>
      <c r="F280" s="3">
        <v>2109</v>
      </c>
      <c r="G280" s="4" t="s">
        <v>1074</v>
      </c>
    </row>
    <row r="281" spans="1:7" x14ac:dyDescent="0.3">
      <c r="A281" t="s">
        <v>1212</v>
      </c>
      <c r="B281" t="s">
        <v>19</v>
      </c>
      <c r="C281" s="4" t="s">
        <v>1066</v>
      </c>
      <c r="D281" s="4" t="s">
        <v>13</v>
      </c>
      <c r="E281" s="3">
        <v>30</v>
      </c>
      <c r="F281" s="3">
        <v>2109</v>
      </c>
      <c r="G281" s="4" t="s">
        <v>1074</v>
      </c>
    </row>
    <row r="282" spans="1:7" x14ac:dyDescent="0.3">
      <c r="A282" t="s">
        <v>1215</v>
      </c>
      <c r="B282" t="s">
        <v>86</v>
      </c>
      <c r="C282" s="4" t="s">
        <v>1066</v>
      </c>
      <c r="D282" s="4" t="s">
        <v>7</v>
      </c>
      <c r="E282" s="3">
        <v>20</v>
      </c>
      <c r="F282" s="3">
        <v>2109</v>
      </c>
      <c r="G282" s="4" t="s">
        <v>1074</v>
      </c>
    </row>
    <row r="283" spans="1:7" x14ac:dyDescent="0.3">
      <c r="A283" t="s">
        <v>1216</v>
      </c>
      <c r="B283" t="s">
        <v>96</v>
      </c>
      <c r="C283" s="4" t="s">
        <v>1066</v>
      </c>
      <c r="D283" s="4" t="s">
        <v>13</v>
      </c>
      <c r="E283" s="3">
        <v>10</v>
      </c>
      <c r="F283" s="3">
        <v>2109</v>
      </c>
      <c r="G283" s="4" t="s">
        <v>1074</v>
      </c>
    </row>
    <row r="284" spans="1:7" x14ac:dyDescent="0.3">
      <c r="A284" t="s">
        <v>1220</v>
      </c>
      <c r="B284" t="s">
        <v>114</v>
      </c>
      <c r="C284" s="4" t="s">
        <v>1066</v>
      </c>
      <c r="D284" s="4" t="s">
        <v>16</v>
      </c>
      <c r="E284" s="3">
        <v>10</v>
      </c>
      <c r="F284" s="3">
        <v>2109</v>
      </c>
      <c r="G284" s="4" t="s">
        <v>1074</v>
      </c>
    </row>
    <row r="285" spans="1:7" x14ac:dyDescent="0.3">
      <c r="A285" t="s">
        <v>1232</v>
      </c>
      <c r="B285" t="s">
        <v>69</v>
      </c>
      <c r="C285" s="4" t="s">
        <v>1073</v>
      </c>
      <c r="D285" s="4" t="s">
        <v>13</v>
      </c>
      <c r="E285" s="3">
        <v>20</v>
      </c>
      <c r="F285" s="3">
        <v>2109</v>
      </c>
      <c r="G285" s="4" t="s">
        <v>1074</v>
      </c>
    </row>
    <row r="286" spans="1:7" x14ac:dyDescent="0.3">
      <c r="A286" t="s">
        <v>1234</v>
      </c>
      <c r="B286" t="s">
        <v>29</v>
      </c>
      <c r="C286" s="4" t="s">
        <v>1073</v>
      </c>
      <c r="D286" s="4" t="s">
        <v>16</v>
      </c>
      <c r="E286" s="3">
        <v>5</v>
      </c>
      <c r="F286" s="3">
        <v>2109</v>
      </c>
      <c r="G286" s="4" t="s">
        <v>1074</v>
      </c>
    </row>
    <row r="287" spans="1:7" x14ac:dyDescent="0.3">
      <c r="A287" t="s">
        <v>1239</v>
      </c>
      <c r="B287" t="s">
        <v>25</v>
      </c>
      <c r="C287" s="4" t="s">
        <v>1073</v>
      </c>
      <c r="D287" s="4" t="s">
        <v>7</v>
      </c>
      <c r="E287" s="3">
        <v>15</v>
      </c>
      <c r="F287" s="3">
        <v>2109</v>
      </c>
      <c r="G287" s="4" t="s">
        <v>1074</v>
      </c>
    </row>
    <row r="288" spans="1:7" x14ac:dyDescent="0.3">
      <c r="A288" t="s">
        <v>1244</v>
      </c>
      <c r="B288" t="s">
        <v>54</v>
      </c>
      <c r="C288" s="4" t="s">
        <v>1078</v>
      </c>
      <c r="D288" s="4" t="s">
        <v>7</v>
      </c>
      <c r="E288" s="3">
        <v>5</v>
      </c>
      <c r="F288" s="3">
        <v>2109</v>
      </c>
      <c r="G288" s="4" t="s">
        <v>1074</v>
      </c>
    </row>
    <row r="289" spans="1:7" x14ac:dyDescent="0.3">
      <c r="A289" t="s">
        <v>1245</v>
      </c>
      <c r="B289" t="s">
        <v>40</v>
      </c>
      <c r="C289" s="4" t="s">
        <v>1066</v>
      </c>
      <c r="D289" s="4" t="s">
        <v>16</v>
      </c>
      <c r="E289" s="3">
        <v>20</v>
      </c>
      <c r="F289" s="3">
        <v>3877</v>
      </c>
      <c r="G289" s="4" t="s">
        <v>1074</v>
      </c>
    </row>
    <row r="290" spans="1:7" x14ac:dyDescent="0.3">
      <c r="A290" t="s">
        <v>1247</v>
      </c>
      <c r="B290" t="s">
        <v>86</v>
      </c>
      <c r="C290" s="4" t="s">
        <v>1066</v>
      </c>
      <c r="D290" s="4" t="s">
        <v>7</v>
      </c>
      <c r="E290" s="3">
        <v>20</v>
      </c>
      <c r="F290" s="3">
        <v>795</v>
      </c>
      <c r="G290" s="4" t="s">
        <v>1074</v>
      </c>
    </row>
    <row r="291" spans="1:7" x14ac:dyDescent="0.3">
      <c r="A291" t="s">
        <v>1249</v>
      </c>
      <c r="B291" t="s">
        <v>31</v>
      </c>
      <c r="C291" s="4" t="s">
        <v>1073</v>
      </c>
      <c r="D291" s="4" t="s">
        <v>7</v>
      </c>
      <c r="E291" s="3">
        <v>20</v>
      </c>
      <c r="F291" s="3">
        <v>3027</v>
      </c>
      <c r="G291" s="4" t="s">
        <v>1074</v>
      </c>
    </row>
    <row r="292" spans="1:7" x14ac:dyDescent="0.3">
      <c r="A292" t="s">
        <v>1251</v>
      </c>
      <c r="B292" t="s">
        <v>11</v>
      </c>
      <c r="C292" s="4" t="s">
        <v>1078</v>
      </c>
      <c r="D292" s="4" t="s">
        <v>16</v>
      </c>
      <c r="E292" s="3">
        <v>20</v>
      </c>
      <c r="F292" s="3">
        <v>4995</v>
      </c>
      <c r="G292" s="4" t="s">
        <v>1074</v>
      </c>
    </row>
    <row r="293" spans="1:7" x14ac:dyDescent="0.3">
      <c r="A293" t="s">
        <v>1265</v>
      </c>
      <c r="B293" t="s">
        <v>31</v>
      </c>
      <c r="C293" s="4" t="s">
        <v>1078</v>
      </c>
      <c r="D293" s="4" t="s">
        <v>7</v>
      </c>
      <c r="E293" s="3">
        <v>20</v>
      </c>
      <c r="F293" s="3">
        <v>4217</v>
      </c>
      <c r="G293" s="4" t="s">
        <v>1074</v>
      </c>
    </row>
    <row r="294" spans="1:7" x14ac:dyDescent="0.3">
      <c r="A294" t="s">
        <v>1270</v>
      </c>
      <c r="B294" t="s">
        <v>63</v>
      </c>
      <c r="C294" s="4" t="s">
        <v>1066</v>
      </c>
      <c r="D294" s="4" t="s">
        <v>13</v>
      </c>
      <c r="E294" s="3">
        <v>20</v>
      </c>
      <c r="F294" s="3">
        <v>4017</v>
      </c>
      <c r="G294" s="4" t="s">
        <v>1074</v>
      </c>
    </row>
    <row r="295" spans="1:7" x14ac:dyDescent="0.3">
      <c r="A295" t="s">
        <v>1272</v>
      </c>
      <c r="B295" t="s">
        <v>40</v>
      </c>
      <c r="C295" s="4" t="s">
        <v>1078</v>
      </c>
      <c r="D295" s="4" t="s">
        <v>7</v>
      </c>
      <c r="E295" s="3">
        <v>20</v>
      </c>
      <c r="F295" s="3">
        <v>3222</v>
      </c>
      <c r="G295" s="4" t="s">
        <v>1074</v>
      </c>
    </row>
    <row r="296" spans="1:7" x14ac:dyDescent="0.3">
      <c r="A296" t="s">
        <v>1277</v>
      </c>
      <c r="B296" t="s">
        <v>58</v>
      </c>
      <c r="C296" s="4" t="s">
        <v>1066</v>
      </c>
      <c r="D296" s="4" t="s">
        <v>13</v>
      </c>
      <c r="E296" s="3">
        <v>20</v>
      </c>
      <c r="F296" s="3">
        <v>4102</v>
      </c>
      <c r="G296" s="4" t="s">
        <v>1074</v>
      </c>
    </row>
    <row r="297" spans="1:7" x14ac:dyDescent="0.3">
      <c r="A297" t="s">
        <v>1279</v>
      </c>
      <c r="B297" t="s">
        <v>27</v>
      </c>
      <c r="C297" s="4" t="s">
        <v>1066</v>
      </c>
      <c r="D297" s="4" t="s">
        <v>7</v>
      </c>
      <c r="E297" s="3">
        <v>20</v>
      </c>
      <c r="F297" s="3">
        <v>3338</v>
      </c>
      <c r="G297" s="4" t="s">
        <v>1074</v>
      </c>
    </row>
    <row r="298" spans="1:7" x14ac:dyDescent="0.3">
      <c r="A298" t="s">
        <v>1280</v>
      </c>
      <c r="B298" t="s">
        <v>45</v>
      </c>
      <c r="C298" s="4" t="s">
        <v>1073</v>
      </c>
      <c r="D298" s="4" t="s">
        <v>16</v>
      </c>
      <c r="E298" s="3">
        <v>20</v>
      </c>
      <c r="F298" s="3">
        <v>776</v>
      </c>
      <c r="G298" s="4" t="s">
        <v>1074</v>
      </c>
    </row>
    <row r="299" spans="1:7" x14ac:dyDescent="0.3">
      <c r="A299" t="s">
        <v>1286</v>
      </c>
      <c r="B299" t="s">
        <v>61</v>
      </c>
      <c r="C299" s="4" t="s">
        <v>1078</v>
      </c>
      <c r="D299" s="4" t="s">
        <v>7</v>
      </c>
      <c r="E299" s="3">
        <v>20</v>
      </c>
      <c r="F299" s="3">
        <v>784</v>
      </c>
      <c r="G299" s="4" t="s">
        <v>1074</v>
      </c>
    </row>
    <row r="300" spans="1:7" x14ac:dyDescent="0.3">
      <c r="A300" t="s">
        <v>1288</v>
      </c>
      <c r="B300" t="s">
        <v>109</v>
      </c>
      <c r="C300" s="4" t="s">
        <v>1066</v>
      </c>
      <c r="D300" s="4" t="s">
        <v>7</v>
      </c>
      <c r="E300" s="3">
        <v>20</v>
      </c>
      <c r="F300" s="3">
        <v>1326</v>
      </c>
      <c r="G300" s="4" t="s">
        <v>1074</v>
      </c>
    </row>
    <row r="301" spans="1:7" x14ac:dyDescent="0.3">
      <c r="A301" t="s">
        <v>1301</v>
      </c>
      <c r="B301" t="s">
        <v>92</v>
      </c>
      <c r="C301" s="4" t="s">
        <v>1066</v>
      </c>
      <c r="D301" s="4" t="s">
        <v>13</v>
      </c>
      <c r="E301" s="3">
        <v>20</v>
      </c>
      <c r="F301" s="3">
        <v>4202</v>
      </c>
      <c r="G301" s="4" t="s">
        <v>1074</v>
      </c>
    </row>
    <row r="302" spans="1:7" x14ac:dyDescent="0.3">
      <c r="A302" t="s">
        <v>1308</v>
      </c>
      <c r="B302" t="s">
        <v>172</v>
      </c>
      <c r="C302" s="4" t="s">
        <v>1066</v>
      </c>
      <c r="D302" s="4" t="s">
        <v>16</v>
      </c>
      <c r="E302" s="3">
        <v>20</v>
      </c>
      <c r="F302" s="3">
        <v>2429</v>
      </c>
      <c r="G302" s="4" t="s">
        <v>1074</v>
      </c>
    </row>
    <row r="303" spans="1:7" x14ac:dyDescent="0.3">
      <c r="A303" t="s">
        <v>1312</v>
      </c>
      <c r="B303" t="s">
        <v>92</v>
      </c>
      <c r="C303" s="4" t="s">
        <v>1073</v>
      </c>
      <c r="D303" s="4" t="s">
        <v>16</v>
      </c>
      <c r="E303" s="3">
        <v>20</v>
      </c>
      <c r="F303" s="3">
        <v>649</v>
      </c>
      <c r="G303" s="4" t="s">
        <v>1074</v>
      </c>
    </row>
    <row r="304" spans="1:7" x14ac:dyDescent="0.3">
      <c r="A304" t="s">
        <v>1313</v>
      </c>
      <c r="B304" t="s">
        <v>19</v>
      </c>
      <c r="C304" s="4" t="s">
        <v>1073</v>
      </c>
      <c r="D304" s="4" t="s">
        <v>7</v>
      </c>
      <c r="E304" s="3">
        <v>20</v>
      </c>
      <c r="F304" s="3">
        <v>1851</v>
      </c>
      <c r="G304" s="4" t="s">
        <v>1074</v>
      </c>
    </row>
    <row r="305" spans="1:7" x14ac:dyDescent="0.3">
      <c r="A305" t="s">
        <v>1314</v>
      </c>
      <c r="B305" t="s">
        <v>27</v>
      </c>
      <c r="C305" s="4" t="s">
        <v>1078</v>
      </c>
      <c r="D305" s="4" t="s">
        <v>13</v>
      </c>
      <c r="E305" s="3">
        <v>20</v>
      </c>
      <c r="F305" s="3">
        <v>2236</v>
      </c>
      <c r="G305" s="4" t="s">
        <v>1074</v>
      </c>
    </row>
    <row r="306" spans="1:7" x14ac:dyDescent="0.3">
      <c r="A306" t="s">
        <v>1318</v>
      </c>
      <c r="B306" t="s">
        <v>45</v>
      </c>
      <c r="C306" s="4" t="s">
        <v>1073</v>
      </c>
      <c r="D306" s="4" t="s">
        <v>7</v>
      </c>
      <c r="E306" s="3">
        <v>20</v>
      </c>
      <c r="F306" s="3">
        <v>2088</v>
      </c>
      <c r="G306" s="4" t="s">
        <v>1074</v>
      </c>
    </row>
    <row r="307" spans="1:7" x14ac:dyDescent="0.3">
      <c r="A307" t="s">
        <v>1319</v>
      </c>
      <c r="B307" t="s">
        <v>23</v>
      </c>
      <c r="C307" s="4" t="s">
        <v>1078</v>
      </c>
      <c r="D307" s="4" t="s">
        <v>13</v>
      </c>
      <c r="E307" s="3">
        <v>20</v>
      </c>
      <c r="F307" s="3">
        <v>1862</v>
      </c>
      <c r="G307" s="4" t="s">
        <v>1074</v>
      </c>
    </row>
    <row r="308" spans="1:7" x14ac:dyDescent="0.3">
      <c r="A308" t="s">
        <v>1323</v>
      </c>
      <c r="B308" t="s">
        <v>19</v>
      </c>
      <c r="C308" s="4" t="s">
        <v>1078</v>
      </c>
      <c r="D308" s="4" t="s">
        <v>13</v>
      </c>
      <c r="E308" s="3">
        <v>20</v>
      </c>
      <c r="F308" s="3">
        <v>4764</v>
      </c>
      <c r="G308" s="4" t="s">
        <v>1074</v>
      </c>
    </row>
    <row r="309" spans="1:7" x14ac:dyDescent="0.3">
      <c r="A309" t="s">
        <v>1329</v>
      </c>
      <c r="B309" t="s">
        <v>96</v>
      </c>
      <c r="C309" s="4" t="s">
        <v>1066</v>
      </c>
      <c r="D309" s="4" t="s">
        <v>13</v>
      </c>
      <c r="E309" s="3">
        <v>20</v>
      </c>
      <c r="F309" s="3">
        <v>3035</v>
      </c>
      <c r="G309" s="4" t="s">
        <v>1074</v>
      </c>
    </row>
    <row r="310" spans="1:7" x14ac:dyDescent="0.3">
      <c r="A310" t="s">
        <v>1338</v>
      </c>
      <c r="B310" t="s">
        <v>23</v>
      </c>
      <c r="C310" s="4" t="s">
        <v>1078</v>
      </c>
      <c r="D310" s="4" t="s">
        <v>13</v>
      </c>
      <c r="E310" s="3">
        <v>20</v>
      </c>
      <c r="F310" s="3">
        <v>4172</v>
      </c>
      <c r="G310" s="4" t="s">
        <v>1074</v>
      </c>
    </row>
    <row r="311" spans="1:7" x14ac:dyDescent="0.3">
      <c r="A311" t="s">
        <v>1340</v>
      </c>
      <c r="B311" t="s">
        <v>76</v>
      </c>
      <c r="C311" s="4" t="s">
        <v>1078</v>
      </c>
      <c r="D311" s="4" t="s">
        <v>7</v>
      </c>
      <c r="E311" s="3">
        <v>30</v>
      </c>
      <c r="F311" s="3">
        <v>2008</v>
      </c>
      <c r="G311" s="4" t="s">
        <v>1074</v>
      </c>
    </row>
    <row r="312" spans="1:7" x14ac:dyDescent="0.3">
      <c r="A312" t="s">
        <v>1341</v>
      </c>
      <c r="B312" t="s">
        <v>17</v>
      </c>
      <c r="C312" s="4" t="s">
        <v>1073</v>
      </c>
      <c r="D312" s="4" t="s">
        <v>13</v>
      </c>
      <c r="E312" s="3">
        <v>30</v>
      </c>
      <c r="F312" s="3">
        <v>4571</v>
      </c>
      <c r="G312" s="4" t="s">
        <v>1074</v>
      </c>
    </row>
    <row r="313" spans="1:7" x14ac:dyDescent="0.3">
      <c r="A313" t="s">
        <v>1346</v>
      </c>
      <c r="B313" t="s">
        <v>114</v>
      </c>
      <c r="C313" s="4" t="s">
        <v>1073</v>
      </c>
      <c r="D313" s="4" t="s">
        <v>13</v>
      </c>
      <c r="E313" s="3">
        <v>30</v>
      </c>
      <c r="F313" s="3">
        <v>135</v>
      </c>
      <c r="G313" s="4" t="s">
        <v>1074</v>
      </c>
    </row>
    <row r="314" spans="1:7" x14ac:dyDescent="0.3">
      <c r="A314" t="s">
        <v>1350</v>
      </c>
      <c r="B314" t="s">
        <v>40</v>
      </c>
      <c r="C314" s="4" t="s">
        <v>1073</v>
      </c>
      <c r="D314" s="4" t="s">
        <v>7</v>
      </c>
      <c r="E314" s="3">
        <v>30</v>
      </c>
      <c r="F314" s="3">
        <v>900</v>
      </c>
      <c r="G314" s="4" t="s">
        <v>1074</v>
      </c>
    </row>
    <row r="315" spans="1:7" x14ac:dyDescent="0.3">
      <c r="A315" t="s">
        <v>1352</v>
      </c>
      <c r="B315" t="s">
        <v>92</v>
      </c>
      <c r="C315" s="4" t="s">
        <v>1066</v>
      </c>
      <c r="D315" s="4" t="s">
        <v>16</v>
      </c>
      <c r="E315" s="3">
        <v>30</v>
      </c>
      <c r="F315" s="3">
        <v>4321</v>
      </c>
      <c r="G315" s="4" t="s">
        <v>1074</v>
      </c>
    </row>
    <row r="316" spans="1:7" x14ac:dyDescent="0.3">
      <c r="A316" t="s">
        <v>1354</v>
      </c>
      <c r="B316" t="s">
        <v>76</v>
      </c>
      <c r="C316" s="4" t="s">
        <v>1078</v>
      </c>
      <c r="D316" s="4" t="s">
        <v>13</v>
      </c>
      <c r="E316" s="3">
        <v>30</v>
      </c>
      <c r="F316" s="3">
        <v>2034</v>
      </c>
      <c r="G316" s="4" t="s">
        <v>1074</v>
      </c>
    </row>
    <row r="317" spans="1:7" x14ac:dyDescent="0.3">
      <c r="A317" t="s">
        <v>1362</v>
      </c>
      <c r="B317" t="s">
        <v>17</v>
      </c>
      <c r="C317" s="4" t="s">
        <v>1078</v>
      </c>
      <c r="D317" s="4" t="s">
        <v>16</v>
      </c>
      <c r="E317" s="3">
        <v>30</v>
      </c>
      <c r="F317" s="3">
        <v>2899</v>
      </c>
      <c r="G317" s="4" t="s">
        <v>1074</v>
      </c>
    </row>
    <row r="318" spans="1:7" x14ac:dyDescent="0.3">
      <c r="A318" t="s">
        <v>1369</v>
      </c>
      <c r="B318" t="s">
        <v>29</v>
      </c>
      <c r="C318" s="4" t="s">
        <v>1073</v>
      </c>
      <c r="D318" s="4" t="s">
        <v>13</v>
      </c>
      <c r="E318" s="3">
        <v>30</v>
      </c>
      <c r="F318" s="3">
        <v>1303</v>
      </c>
      <c r="G318" s="4" t="s">
        <v>1074</v>
      </c>
    </row>
    <row r="319" spans="1:7" x14ac:dyDescent="0.3">
      <c r="A319" t="s">
        <v>1370</v>
      </c>
      <c r="B319" t="s">
        <v>31</v>
      </c>
      <c r="C319" s="4" t="s">
        <v>1066</v>
      </c>
      <c r="D319" s="4" t="s">
        <v>16</v>
      </c>
      <c r="E319" s="3">
        <v>30</v>
      </c>
      <c r="F319" s="3">
        <v>2840</v>
      </c>
      <c r="G319" s="4" t="s">
        <v>1074</v>
      </c>
    </row>
    <row r="320" spans="1:7" x14ac:dyDescent="0.3">
      <c r="A320" t="s">
        <v>1372</v>
      </c>
      <c r="B320" t="s">
        <v>19</v>
      </c>
      <c r="C320" s="4" t="s">
        <v>1073</v>
      </c>
      <c r="D320" s="4" t="s">
        <v>13</v>
      </c>
      <c r="E320" s="3">
        <v>30</v>
      </c>
      <c r="F320" s="3">
        <v>4733</v>
      </c>
      <c r="G320" s="4" t="s">
        <v>1074</v>
      </c>
    </row>
    <row r="321" spans="1:7" x14ac:dyDescent="0.3">
      <c r="A321" t="s">
        <v>1377</v>
      </c>
      <c r="B321" t="s">
        <v>25</v>
      </c>
      <c r="C321" s="4" t="s">
        <v>1078</v>
      </c>
      <c r="D321" s="4" t="s">
        <v>7</v>
      </c>
      <c r="E321" s="3">
        <v>30</v>
      </c>
      <c r="F321" s="3">
        <v>290</v>
      </c>
      <c r="G321" s="4" t="s">
        <v>1074</v>
      </c>
    </row>
    <row r="322" spans="1:7" x14ac:dyDescent="0.3">
      <c r="A322" t="s">
        <v>1379</v>
      </c>
      <c r="B322" t="s">
        <v>21</v>
      </c>
      <c r="C322" s="4" t="s">
        <v>1066</v>
      </c>
      <c r="D322" s="4" t="s">
        <v>16</v>
      </c>
      <c r="E322" s="3">
        <v>30</v>
      </c>
      <c r="F322" s="3">
        <v>2491</v>
      </c>
      <c r="G322" s="4" t="s">
        <v>1074</v>
      </c>
    </row>
    <row r="323" spans="1:7" x14ac:dyDescent="0.3">
      <c r="A323" t="s">
        <v>1381</v>
      </c>
      <c r="B323" t="s">
        <v>63</v>
      </c>
      <c r="C323" s="4" t="s">
        <v>1066</v>
      </c>
      <c r="D323" s="4" t="s">
        <v>16</v>
      </c>
      <c r="E323" s="3">
        <v>30</v>
      </c>
      <c r="F323" s="3">
        <v>4192</v>
      </c>
      <c r="G323" s="4" t="s">
        <v>1074</v>
      </c>
    </row>
    <row r="324" spans="1:7" x14ac:dyDescent="0.3">
      <c r="A324" t="s">
        <v>1382</v>
      </c>
      <c r="B324" t="s">
        <v>114</v>
      </c>
      <c r="C324" s="4" t="s">
        <v>1073</v>
      </c>
      <c r="D324" s="4" t="s">
        <v>13</v>
      </c>
      <c r="E324" s="3">
        <v>30</v>
      </c>
      <c r="F324" s="3">
        <v>3777</v>
      </c>
      <c r="G324" s="4" t="s">
        <v>1074</v>
      </c>
    </row>
    <row r="325" spans="1:7" x14ac:dyDescent="0.3">
      <c r="A325" t="s">
        <v>1392</v>
      </c>
      <c r="B325" t="s">
        <v>109</v>
      </c>
      <c r="C325" s="4" t="s">
        <v>1066</v>
      </c>
      <c r="D325" s="4" t="s">
        <v>7</v>
      </c>
      <c r="E325" s="3">
        <v>30</v>
      </c>
      <c r="F325" s="3">
        <v>4028</v>
      </c>
      <c r="G325" s="4" t="s">
        <v>1074</v>
      </c>
    </row>
    <row r="326" spans="1:7" x14ac:dyDescent="0.3">
      <c r="A326" t="s">
        <v>1418</v>
      </c>
      <c r="B326" t="s">
        <v>58</v>
      </c>
      <c r="C326" s="4" t="s">
        <v>1078</v>
      </c>
      <c r="D326" s="4" t="s">
        <v>16</v>
      </c>
      <c r="E326" s="3">
        <v>30</v>
      </c>
      <c r="F326" s="3">
        <v>2854</v>
      </c>
      <c r="G326" s="4" t="s">
        <v>1074</v>
      </c>
    </row>
    <row r="327" spans="1:7" x14ac:dyDescent="0.3">
      <c r="A327" t="s">
        <v>1421</v>
      </c>
      <c r="B327" t="s">
        <v>14</v>
      </c>
      <c r="C327" s="4" t="s">
        <v>1073</v>
      </c>
      <c r="D327" s="4" t="s">
        <v>13</v>
      </c>
      <c r="E327" s="3">
        <v>30</v>
      </c>
      <c r="F327" s="3">
        <v>726</v>
      </c>
      <c r="G327" s="4" t="s">
        <v>1074</v>
      </c>
    </row>
    <row r="328" spans="1:7" x14ac:dyDescent="0.3">
      <c r="A328" t="s">
        <v>1428</v>
      </c>
      <c r="B328" t="s">
        <v>23</v>
      </c>
      <c r="C328" s="4" t="s">
        <v>1073</v>
      </c>
      <c r="D328" s="4" t="s">
        <v>7</v>
      </c>
      <c r="E328" s="3">
        <v>30</v>
      </c>
      <c r="F328" s="3">
        <v>4103</v>
      </c>
      <c r="G328" s="4" t="s">
        <v>1074</v>
      </c>
    </row>
    <row r="329" spans="1:7" x14ac:dyDescent="0.3">
      <c r="A329" t="s">
        <v>1435</v>
      </c>
      <c r="B329" t="s">
        <v>54</v>
      </c>
      <c r="C329" s="4" t="s">
        <v>1073</v>
      </c>
      <c r="D329" s="4" t="s">
        <v>16</v>
      </c>
      <c r="E329" s="3">
        <v>30</v>
      </c>
      <c r="F329" s="3">
        <v>3382</v>
      </c>
      <c r="G329" s="4" t="s">
        <v>1074</v>
      </c>
    </row>
    <row r="330" spans="1:7" x14ac:dyDescent="0.3">
      <c r="A330" t="s">
        <v>1436</v>
      </c>
      <c r="B330" t="s">
        <v>17</v>
      </c>
      <c r="C330" s="4" t="s">
        <v>1073</v>
      </c>
      <c r="D330" s="4" t="s">
        <v>7</v>
      </c>
      <c r="E330" s="3">
        <v>30</v>
      </c>
      <c r="F330" s="3">
        <v>1725</v>
      </c>
      <c r="G330" s="4" t="s">
        <v>1074</v>
      </c>
    </row>
    <row r="331" spans="1:7" x14ac:dyDescent="0.3">
      <c r="A331" t="s">
        <v>1438</v>
      </c>
      <c r="B331" t="s">
        <v>19</v>
      </c>
      <c r="C331" s="4" t="s">
        <v>1073</v>
      </c>
      <c r="D331" s="4" t="s">
        <v>13</v>
      </c>
      <c r="E331" s="3">
        <v>30</v>
      </c>
      <c r="F331" s="3">
        <v>2237</v>
      </c>
      <c r="G331" s="4" t="s">
        <v>1074</v>
      </c>
    </row>
    <row r="332" spans="1:7" x14ac:dyDescent="0.3">
      <c r="A332" t="s">
        <v>1440</v>
      </c>
      <c r="B332" t="s">
        <v>21</v>
      </c>
      <c r="C332" s="4" t="s">
        <v>1066</v>
      </c>
      <c r="D332" s="4" t="s">
        <v>13</v>
      </c>
      <c r="E332" s="3">
        <v>30</v>
      </c>
      <c r="F332" s="3">
        <v>1010</v>
      </c>
      <c r="G332" s="4" t="s">
        <v>1074</v>
      </c>
    </row>
    <row r="333" spans="1:7" x14ac:dyDescent="0.3">
      <c r="A333" t="s">
        <v>1444</v>
      </c>
      <c r="B333" t="s">
        <v>61</v>
      </c>
      <c r="C333" s="4" t="s">
        <v>1073</v>
      </c>
      <c r="D333" s="4" t="s">
        <v>16</v>
      </c>
      <c r="E333" s="3">
        <v>30</v>
      </c>
      <c r="F333" s="3">
        <v>1596</v>
      </c>
      <c r="G333" s="4" t="s">
        <v>1074</v>
      </c>
    </row>
    <row r="334" spans="1:7" x14ac:dyDescent="0.3">
      <c r="A334" t="s">
        <v>1448</v>
      </c>
      <c r="B334" t="s">
        <v>58</v>
      </c>
      <c r="C334" s="4" t="s">
        <v>1078</v>
      </c>
      <c r="D334" s="4" t="s">
        <v>7</v>
      </c>
      <c r="E334" s="3">
        <v>30</v>
      </c>
      <c r="F334" s="3">
        <v>3498</v>
      </c>
      <c r="G334" s="4" t="s">
        <v>1074</v>
      </c>
    </row>
    <row r="335" spans="1:7" x14ac:dyDescent="0.3">
      <c r="A335" t="s">
        <v>1449</v>
      </c>
      <c r="B335" t="s">
        <v>40</v>
      </c>
      <c r="C335" s="4" t="s">
        <v>1066</v>
      </c>
      <c r="D335" s="4" t="s">
        <v>7</v>
      </c>
      <c r="E335" s="3">
        <v>30</v>
      </c>
      <c r="F335" s="3">
        <v>4402</v>
      </c>
      <c r="G335" s="4" t="s">
        <v>1074</v>
      </c>
    </row>
    <row r="336" spans="1:7" x14ac:dyDescent="0.3">
      <c r="A336" t="s">
        <v>1457</v>
      </c>
      <c r="B336" t="s">
        <v>25</v>
      </c>
      <c r="C336" s="4" t="s">
        <v>1066</v>
      </c>
      <c r="D336" s="4" t="s">
        <v>13</v>
      </c>
      <c r="E336" s="3">
        <v>5</v>
      </c>
      <c r="F336" s="3">
        <v>565</v>
      </c>
      <c r="G336" s="4" t="s">
        <v>1074</v>
      </c>
    </row>
    <row r="337" spans="1:7" x14ac:dyDescent="0.3">
      <c r="A337" t="s">
        <v>1458</v>
      </c>
      <c r="B337" t="s">
        <v>31</v>
      </c>
      <c r="C337" s="4" t="s">
        <v>1078</v>
      </c>
      <c r="D337" s="4" t="s">
        <v>7</v>
      </c>
      <c r="E337" s="3">
        <v>5</v>
      </c>
      <c r="F337" s="3">
        <v>807</v>
      </c>
      <c r="G337" s="4" t="s">
        <v>1074</v>
      </c>
    </row>
    <row r="338" spans="1:7" x14ac:dyDescent="0.3">
      <c r="A338" t="s">
        <v>1465</v>
      </c>
      <c r="B338" t="s">
        <v>114</v>
      </c>
      <c r="C338" s="4" t="s">
        <v>1066</v>
      </c>
      <c r="D338" s="4" t="s">
        <v>16</v>
      </c>
      <c r="E338" s="3">
        <v>5</v>
      </c>
      <c r="F338" s="3">
        <v>4019</v>
      </c>
      <c r="G338" s="4" t="s">
        <v>1074</v>
      </c>
    </row>
    <row r="339" spans="1:7" x14ac:dyDescent="0.3">
      <c r="A339" t="s">
        <v>1477</v>
      </c>
      <c r="B339" t="s">
        <v>51</v>
      </c>
      <c r="C339" s="4" t="s">
        <v>1073</v>
      </c>
      <c r="D339" s="4" t="s">
        <v>7</v>
      </c>
      <c r="E339" s="3">
        <v>5</v>
      </c>
      <c r="F339" s="3">
        <v>1605</v>
      </c>
      <c r="G339" s="4" t="s">
        <v>1074</v>
      </c>
    </row>
    <row r="340" spans="1:7" x14ac:dyDescent="0.3">
      <c r="A340" t="s">
        <v>1478</v>
      </c>
      <c r="B340" t="s">
        <v>86</v>
      </c>
      <c r="C340" s="4" t="s">
        <v>1073</v>
      </c>
      <c r="D340" s="4" t="s">
        <v>7</v>
      </c>
      <c r="E340" s="3">
        <v>5</v>
      </c>
      <c r="F340" s="3">
        <v>3385</v>
      </c>
      <c r="G340" s="4" t="s">
        <v>1074</v>
      </c>
    </row>
    <row r="341" spans="1:7" x14ac:dyDescent="0.3">
      <c r="A341" t="s">
        <v>1484</v>
      </c>
      <c r="B341" t="s">
        <v>92</v>
      </c>
      <c r="C341" s="4" t="s">
        <v>1073</v>
      </c>
      <c r="D341" s="4" t="s">
        <v>13</v>
      </c>
      <c r="E341" s="3">
        <v>5</v>
      </c>
      <c r="F341" s="3">
        <v>1663</v>
      </c>
      <c r="G341" s="4" t="s">
        <v>1074</v>
      </c>
    </row>
    <row r="342" spans="1:7" x14ac:dyDescent="0.3">
      <c r="A342" t="s">
        <v>1485</v>
      </c>
      <c r="B342" t="s">
        <v>19</v>
      </c>
      <c r="C342" s="4" t="s">
        <v>1066</v>
      </c>
      <c r="D342" s="4" t="s">
        <v>7</v>
      </c>
      <c r="E342" s="3">
        <v>5</v>
      </c>
      <c r="F342" s="3">
        <v>3039</v>
      </c>
      <c r="G342" s="4" t="s">
        <v>1074</v>
      </c>
    </row>
    <row r="343" spans="1:7" x14ac:dyDescent="0.3">
      <c r="A343" t="s">
        <v>1489</v>
      </c>
      <c r="B343" t="s">
        <v>31</v>
      </c>
      <c r="C343" s="4" t="s">
        <v>1078</v>
      </c>
      <c r="D343" s="4" t="s">
        <v>7</v>
      </c>
      <c r="E343" s="3">
        <v>5</v>
      </c>
      <c r="F343" s="3">
        <v>4291</v>
      </c>
      <c r="G343" s="4" t="s">
        <v>1074</v>
      </c>
    </row>
    <row r="344" spans="1:7" x14ac:dyDescent="0.3">
      <c r="A344" t="s">
        <v>1495</v>
      </c>
      <c r="B344" t="s">
        <v>8</v>
      </c>
      <c r="C344" s="4" t="s">
        <v>1066</v>
      </c>
      <c r="D344" s="4" t="s">
        <v>13</v>
      </c>
      <c r="E344" s="3">
        <v>5</v>
      </c>
      <c r="F344" s="3">
        <v>1363</v>
      </c>
      <c r="G344" s="4" t="s">
        <v>1074</v>
      </c>
    </row>
    <row r="345" spans="1:7" x14ac:dyDescent="0.3">
      <c r="A345" t="s">
        <v>1498</v>
      </c>
      <c r="B345" t="s">
        <v>114</v>
      </c>
      <c r="C345" s="4" t="s">
        <v>1066</v>
      </c>
      <c r="D345" s="4" t="s">
        <v>16</v>
      </c>
      <c r="E345" s="3">
        <v>5</v>
      </c>
      <c r="F345" s="3">
        <v>2399</v>
      </c>
      <c r="G345" s="4" t="s">
        <v>1074</v>
      </c>
    </row>
    <row r="346" spans="1:7" x14ac:dyDescent="0.3">
      <c r="A346" t="s">
        <v>1499</v>
      </c>
      <c r="B346" t="s">
        <v>8</v>
      </c>
      <c r="C346" s="4" t="s">
        <v>1066</v>
      </c>
      <c r="D346" s="4" t="s">
        <v>7</v>
      </c>
      <c r="E346" s="3">
        <v>5</v>
      </c>
      <c r="F346" s="3">
        <v>1143</v>
      </c>
      <c r="G346" s="4" t="s">
        <v>1074</v>
      </c>
    </row>
    <row r="347" spans="1:7" x14ac:dyDescent="0.3">
      <c r="A347" t="s">
        <v>1507</v>
      </c>
      <c r="B347" t="s">
        <v>23</v>
      </c>
      <c r="C347" s="4" t="s">
        <v>1073</v>
      </c>
      <c r="D347" s="4" t="s">
        <v>13</v>
      </c>
      <c r="E347" s="3">
        <v>5</v>
      </c>
      <c r="F347" s="3">
        <v>3554</v>
      </c>
      <c r="G347" s="4" t="s">
        <v>1074</v>
      </c>
    </row>
    <row r="348" spans="1:7" x14ac:dyDescent="0.3">
      <c r="A348" t="s">
        <v>1511</v>
      </c>
      <c r="B348" t="s">
        <v>17</v>
      </c>
      <c r="C348" s="4" t="s">
        <v>1066</v>
      </c>
      <c r="D348" s="4" t="s">
        <v>16</v>
      </c>
      <c r="E348" s="3">
        <v>5</v>
      </c>
      <c r="F348" s="3">
        <v>2559</v>
      </c>
      <c r="G348" s="4" t="s">
        <v>1074</v>
      </c>
    </row>
    <row r="349" spans="1:7" x14ac:dyDescent="0.3">
      <c r="A349" t="s">
        <v>1513</v>
      </c>
      <c r="B349" t="s">
        <v>29</v>
      </c>
      <c r="C349" s="4" t="s">
        <v>1073</v>
      </c>
      <c r="D349" s="4" t="s">
        <v>7</v>
      </c>
      <c r="E349" s="3">
        <v>5</v>
      </c>
      <c r="F349" s="3">
        <v>4347</v>
      </c>
      <c r="G349" s="4" t="s">
        <v>1074</v>
      </c>
    </row>
    <row r="350" spans="1:7" x14ac:dyDescent="0.3">
      <c r="A350" t="s">
        <v>1515</v>
      </c>
      <c r="B350" t="s">
        <v>21</v>
      </c>
      <c r="C350" s="4" t="s">
        <v>1066</v>
      </c>
      <c r="D350" s="4" t="s">
        <v>13</v>
      </c>
      <c r="E350" s="3">
        <v>5</v>
      </c>
      <c r="F350" s="3">
        <v>4871</v>
      </c>
      <c r="G350" s="4" t="s">
        <v>1074</v>
      </c>
    </row>
    <row r="351" spans="1:7" x14ac:dyDescent="0.3">
      <c r="A351" t="s">
        <v>1522</v>
      </c>
      <c r="B351" t="s">
        <v>40</v>
      </c>
      <c r="C351" s="4" t="s">
        <v>1073</v>
      </c>
      <c r="D351" s="4" t="s">
        <v>7</v>
      </c>
      <c r="E351" s="3">
        <v>5</v>
      </c>
      <c r="F351" s="3">
        <v>4307</v>
      </c>
      <c r="G351" s="4" t="s">
        <v>1074</v>
      </c>
    </row>
    <row r="352" spans="1:7" x14ac:dyDescent="0.3">
      <c r="A352" t="s">
        <v>1525</v>
      </c>
      <c r="B352" t="s">
        <v>92</v>
      </c>
      <c r="C352" s="4" t="s">
        <v>1073</v>
      </c>
      <c r="D352" s="4" t="s">
        <v>16</v>
      </c>
      <c r="E352" s="3">
        <v>5</v>
      </c>
      <c r="F352" s="3">
        <v>211</v>
      </c>
      <c r="G352" s="4" t="s">
        <v>1074</v>
      </c>
    </row>
    <row r="353" spans="1:7" x14ac:dyDescent="0.3">
      <c r="A353" t="s">
        <v>1543</v>
      </c>
      <c r="B353" t="s">
        <v>17</v>
      </c>
      <c r="C353" s="4" t="s">
        <v>1073</v>
      </c>
      <c r="D353" s="4" t="s">
        <v>13</v>
      </c>
      <c r="E353" s="3">
        <v>5</v>
      </c>
      <c r="F353" s="3">
        <v>242</v>
      </c>
      <c r="G353" s="4" t="s">
        <v>1074</v>
      </c>
    </row>
    <row r="354" spans="1:7" x14ac:dyDescent="0.3">
      <c r="A354" t="s">
        <v>1546</v>
      </c>
      <c r="B354" t="s">
        <v>69</v>
      </c>
      <c r="C354" s="4" t="s">
        <v>1078</v>
      </c>
      <c r="D354" s="4" t="s">
        <v>16</v>
      </c>
      <c r="E354" s="3">
        <v>5</v>
      </c>
      <c r="F354" s="3">
        <v>2556</v>
      </c>
      <c r="G354" s="4" t="s">
        <v>1074</v>
      </c>
    </row>
    <row r="355" spans="1:7" x14ac:dyDescent="0.3">
      <c r="A355" t="s">
        <v>1548</v>
      </c>
      <c r="B355" t="s">
        <v>17</v>
      </c>
      <c r="C355" s="4" t="s">
        <v>1078</v>
      </c>
      <c r="D355" s="4" t="s">
        <v>16</v>
      </c>
      <c r="E355" s="3">
        <v>5</v>
      </c>
      <c r="F355" s="3">
        <v>4062</v>
      </c>
      <c r="G355" s="4" t="s">
        <v>1074</v>
      </c>
    </row>
    <row r="356" spans="1:7" x14ac:dyDescent="0.3">
      <c r="A356" t="s">
        <v>1551</v>
      </c>
      <c r="B356" t="s">
        <v>88</v>
      </c>
      <c r="C356" s="4" t="s">
        <v>1073</v>
      </c>
      <c r="D356" s="4" t="s">
        <v>16</v>
      </c>
      <c r="E356" s="3">
        <v>5</v>
      </c>
      <c r="F356" s="3">
        <v>1393</v>
      </c>
      <c r="G356" s="4" t="s">
        <v>1074</v>
      </c>
    </row>
    <row r="357" spans="1:7" x14ac:dyDescent="0.3">
      <c r="A357" t="s">
        <v>1562</v>
      </c>
      <c r="B357" t="s">
        <v>14</v>
      </c>
      <c r="C357" s="4" t="s">
        <v>1078</v>
      </c>
      <c r="D357" s="4" t="s">
        <v>13</v>
      </c>
      <c r="E357" s="3">
        <v>5</v>
      </c>
      <c r="F357" s="3">
        <v>3634</v>
      </c>
      <c r="G357" s="4" t="s">
        <v>1074</v>
      </c>
    </row>
    <row r="358" spans="1:7" x14ac:dyDescent="0.3">
      <c r="A358" t="s">
        <v>1563</v>
      </c>
      <c r="B358" t="s">
        <v>96</v>
      </c>
      <c r="C358" s="4" t="s">
        <v>1066</v>
      </c>
      <c r="D358" s="4" t="s">
        <v>7</v>
      </c>
      <c r="E358" s="3">
        <v>5</v>
      </c>
      <c r="F358" s="3">
        <v>1794</v>
      </c>
      <c r="G358" s="4" t="s">
        <v>1074</v>
      </c>
    </row>
    <row r="359" spans="1:7" x14ac:dyDescent="0.3">
      <c r="A359" t="s">
        <v>1576</v>
      </c>
      <c r="B359" t="s">
        <v>56</v>
      </c>
      <c r="C359" s="4" t="s">
        <v>1066</v>
      </c>
      <c r="D359" s="4" t="s">
        <v>16</v>
      </c>
      <c r="E359" s="3">
        <v>5</v>
      </c>
      <c r="F359" s="3">
        <v>3956</v>
      </c>
      <c r="G359" s="4" t="s">
        <v>1074</v>
      </c>
    </row>
    <row r="360" spans="1:7" x14ac:dyDescent="0.3">
      <c r="A360" t="s">
        <v>1581</v>
      </c>
      <c r="B360" t="s">
        <v>40</v>
      </c>
      <c r="C360" s="4" t="s">
        <v>1078</v>
      </c>
      <c r="D360" s="4" t="s">
        <v>13</v>
      </c>
      <c r="E360" s="3">
        <v>5</v>
      </c>
      <c r="F360" s="3">
        <v>3289</v>
      </c>
      <c r="G360" s="4" t="s">
        <v>1074</v>
      </c>
    </row>
    <row r="361" spans="1:7" x14ac:dyDescent="0.3">
      <c r="A361" t="s">
        <v>1586</v>
      </c>
      <c r="B361" t="s">
        <v>23</v>
      </c>
      <c r="C361" s="4" t="s">
        <v>1073</v>
      </c>
      <c r="D361" s="4" t="s">
        <v>13</v>
      </c>
      <c r="E361" s="3">
        <v>5</v>
      </c>
      <c r="F361" s="3">
        <v>2758</v>
      </c>
      <c r="G361" s="4" t="s">
        <v>1074</v>
      </c>
    </row>
    <row r="362" spans="1:7" x14ac:dyDescent="0.3">
      <c r="A362" t="s">
        <v>1587</v>
      </c>
      <c r="B362" t="s">
        <v>23</v>
      </c>
      <c r="C362" s="4" t="s">
        <v>1066</v>
      </c>
      <c r="D362" s="4" t="s">
        <v>16</v>
      </c>
      <c r="E362" s="3">
        <v>5</v>
      </c>
      <c r="F362" s="3">
        <v>3294</v>
      </c>
      <c r="G362" s="4" t="s">
        <v>1074</v>
      </c>
    </row>
    <row r="363" spans="1:7" x14ac:dyDescent="0.3">
      <c r="A363" t="s">
        <v>1593</v>
      </c>
      <c r="B363" t="s">
        <v>61</v>
      </c>
      <c r="C363" s="4" t="s">
        <v>1078</v>
      </c>
      <c r="D363" s="4" t="s">
        <v>13</v>
      </c>
      <c r="E363" s="3">
        <v>5</v>
      </c>
      <c r="F363" s="3">
        <v>621</v>
      </c>
      <c r="G363" s="4" t="s">
        <v>1074</v>
      </c>
    </row>
    <row r="364" spans="1:7" x14ac:dyDescent="0.3">
      <c r="A364" t="s">
        <v>1599</v>
      </c>
      <c r="B364" t="s">
        <v>11</v>
      </c>
      <c r="C364" s="4" t="s">
        <v>1078</v>
      </c>
      <c r="D364" s="4" t="s">
        <v>7</v>
      </c>
      <c r="E364" s="3">
        <v>10</v>
      </c>
      <c r="F364" s="3">
        <v>1804</v>
      </c>
      <c r="G364" s="4" t="s">
        <v>1074</v>
      </c>
    </row>
    <row r="365" spans="1:7" x14ac:dyDescent="0.3">
      <c r="A365" t="s">
        <v>1602</v>
      </c>
      <c r="B365" t="s">
        <v>86</v>
      </c>
      <c r="C365" s="4" t="s">
        <v>1078</v>
      </c>
      <c r="D365" s="4" t="s">
        <v>7</v>
      </c>
      <c r="E365" s="3">
        <v>10</v>
      </c>
      <c r="F365" s="3">
        <v>4593</v>
      </c>
      <c r="G365" s="4" t="s">
        <v>1074</v>
      </c>
    </row>
    <row r="366" spans="1:7" x14ac:dyDescent="0.3">
      <c r="A366" t="s">
        <v>1606</v>
      </c>
      <c r="B366" t="s">
        <v>58</v>
      </c>
      <c r="C366" s="4" t="s">
        <v>1078</v>
      </c>
      <c r="D366" s="4" t="s">
        <v>7</v>
      </c>
      <c r="E366" s="3">
        <v>10</v>
      </c>
      <c r="F366" s="3">
        <v>4836</v>
      </c>
      <c r="G366" s="4" t="s">
        <v>1074</v>
      </c>
    </row>
    <row r="367" spans="1:7" x14ac:dyDescent="0.3">
      <c r="A367" t="s">
        <v>1612</v>
      </c>
      <c r="B367" t="s">
        <v>172</v>
      </c>
      <c r="C367" s="4" t="s">
        <v>1078</v>
      </c>
      <c r="D367" s="4" t="s">
        <v>13</v>
      </c>
      <c r="E367" s="3">
        <v>10</v>
      </c>
      <c r="F367" s="3">
        <v>3183</v>
      </c>
      <c r="G367" s="4" t="s">
        <v>1074</v>
      </c>
    </row>
    <row r="368" spans="1:7" x14ac:dyDescent="0.3">
      <c r="A368" t="s">
        <v>1624</v>
      </c>
      <c r="B368" t="s">
        <v>51</v>
      </c>
      <c r="C368" s="4" t="s">
        <v>1078</v>
      </c>
      <c r="D368" s="4" t="s">
        <v>16</v>
      </c>
      <c r="E368" s="3">
        <v>10</v>
      </c>
      <c r="F368" s="3">
        <v>1934</v>
      </c>
      <c r="G368" s="4" t="s">
        <v>1074</v>
      </c>
    </row>
    <row r="369" spans="1:7" x14ac:dyDescent="0.3">
      <c r="A369" t="s">
        <v>1625</v>
      </c>
      <c r="B369" t="s">
        <v>92</v>
      </c>
      <c r="C369" s="4" t="s">
        <v>1078</v>
      </c>
      <c r="D369" s="4" t="s">
        <v>16</v>
      </c>
      <c r="E369" s="3">
        <v>10</v>
      </c>
      <c r="F369" s="3">
        <v>1555</v>
      </c>
      <c r="G369" s="4" t="s">
        <v>1074</v>
      </c>
    </row>
    <row r="370" spans="1:7" x14ac:dyDescent="0.3">
      <c r="A370" t="s">
        <v>1628</v>
      </c>
      <c r="B370" t="s">
        <v>45</v>
      </c>
      <c r="C370" s="4" t="s">
        <v>1078</v>
      </c>
      <c r="D370" s="4" t="s">
        <v>13</v>
      </c>
      <c r="E370" s="3">
        <v>10</v>
      </c>
      <c r="F370" s="3">
        <v>2326</v>
      </c>
      <c r="G370" s="4" t="s">
        <v>1074</v>
      </c>
    </row>
    <row r="371" spans="1:7" x14ac:dyDescent="0.3">
      <c r="A371" t="s">
        <v>1630</v>
      </c>
      <c r="B371" t="s">
        <v>27</v>
      </c>
      <c r="C371" s="4" t="s">
        <v>1078</v>
      </c>
      <c r="D371" s="4" t="s">
        <v>7</v>
      </c>
      <c r="E371" s="3">
        <v>10</v>
      </c>
      <c r="F371" s="3">
        <v>2105</v>
      </c>
      <c r="G371" s="4" t="s">
        <v>1074</v>
      </c>
    </row>
    <row r="372" spans="1:7" x14ac:dyDescent="0.3">
      <c r="A372" t="s">
        <v>1631</v>
      </c>
      <c r="B372" t="s">
        <v>35</v>
      </c>
      <c r="C372" s="4" t="s">
        <v>1078</v>
      </c>
      <c r="D372" s="4" t="s">
        <v>16</v>
      </c>
      <c r="E372" s="3">
        <v>10</v>
      </c>
      <c r="F372" s="3">
        <v>367</v>
      </c>
      <c r="G372" s="4" t="s">
        <v>1074</v>
      </c>
    </row>
    <row r="373" spans="1:7" x14ac:dyDescent="0.3">
      <c r="A373" t="s">
        <v>1633</v>
      </c>
      <c r="B373" t="s">
        <v>40</v>
      </c>
      <c r="C373" s="4" t="s">
        <v>1078</v>
      </c>
      <c r="D373" s="4" t="s">
        <v>16</v>
      </c>
      <c r="E373" s="3">
        <v>10</v>
      </c>
      <c r="F373" s="3">
        <v>4445</v>
      </c>
      <c r="G373" s="4" t="s">
        <v>1074</v>
      </c>
    </row>
    <row r="374" spans="1:7" x14ac:dyDescent="0.3">
      <c r="A374" t="s">
        <v>1636</v>
      </c>
      <c r="B374" t="s">
        <v>69</v>
      </c>
      <c r="C374" s="4" t="s">
        <v>1078</v>
      </c>
      <c r="D374" s="4" t="s">
        <v>13</v>
      </c>
      <c r="E374" s="3">
        <v>10</v>
      </c>
      <c r="F374" s="3">
        <v>4385</v>
      </c>
      <c r="G374" s="4" t="s">
        <v>1074</v>
      </c>
    </row>
    <row r="375" spans="1:7" x14ac:dyDescent="0.3">
      <c r="A375" t="s">
        <v>1639</v>
      </c>
      <c r="B375" t="s">
        <v>8</v>
      </c>
      <c r="C375" s="4" t="s">
        <v>1078</v>
      </c>
      <c r="D375" s="4" t="s">
        <v>16</v>
      </c>
      <c r="E375" s="3">
        <v>10</v>
      </c>
      <c r="F375" s="3">
        <v>826</v>
      </c>
      <c r="G375" s="4" t="s">
        <v>1074</v>
      </c>
    </row>
    <row r="376" spans="1:7" x14ac:dyDescent="0.3">
      <c r="A376" t="s">
        <v>1640</v>
      </c>
      <c r="B376" t="s">
        <v>86</v>
      </c>
      <c r="C376" s="4" t="s">
        <v>1078</v>
      </c>
      <c r="D376" s="4" t="s">
        <v>16</v>
      </c>
      <c r="E376" s="3">
        <v>10</v>
      </c>
      <c r="F376" s="3">
        <v>2956</v>
      </c>
      <c r="G376" s="4" t="s">
        <v>1074</v>
      </c>
    </row>
    <row r="377" spans="1:7" x14ac:dyDescent="0.3">
      <c r="A377" t="s">
        <v>1642</v>
      </c>
      <c r="B377" t="s">
        <v>54</v>
      </c>
      <c r="C377" s="4" t="s">
        <v>1078</v>
      </c>
      <c r="D377" s="4" t="s">
        <v>13</v>
      </c>
      <c r="E377" s="3">
        <v>10</v>
      </c>
      <c r="F377" s="3">
        <v>1386</v>
      </c>
      <c r="G377" s="4" t="s">
        <v>1074</v>
      </c>
    </row>
    <row r="378" spans="1:7" x14ac:dyDescent="0.3">
      <c r="A378" t="s">
        <v>1643</v>
      </c>
      <c r="B378" t="s">
        <v>25</v>
      </c>
      <c r="C378" s="4" t="s">
        <v>1078</v>
      </c>
      <c r="D378" s="4" t="s">
        <v>7</v>
      </c>
      <c r="E378" s="3">
        <v>10</v>
      </c>
      <c r="F378" s="3">
        <v>734</v>
      </c>
      <c r="G378" s="4" t="s">
        <v>1074</v>
      </c>
    </row>
    <row r="379" spans="1:7" x14ac:dyDescent="0.3">
      <c r="A379" t="s">
        <v>1644</v>
      </c>
      <c r="B379" t="s">
        <v>23</v>
      </c>
      <c r="C379" s="4" t="s">
        <v>1078</v>
      </c>
      <c r="D379" s="4" t="s">
        <v>16</v>
      </c>
      <c r="E379" s="3">
        <v>10</v>
      </c>
      <c r="F379" s="3">
        <v>4376</v>
      </c>
      <c r="G379" s="4" t="s">
        <v>1074</v>
      </c>
    </row>
    <row r="380" spans="1:7" x14ac:dyDescent="0.3">
      <c r="A380" t="s">
        <v>1652</v>
      </c>
      <c r="B380" t="s">
        <v>51</v>
      </c>
      <c r="C380" s="4" t="s">
        <v>1078</v>
      </c>
      <c r="D380" s="4" t="s">
        <v>7</v>
      </c>
      <c r="E380" s="3">
        <v>10</v>
      </c>
      <c r="F380" s="3">
        <v>1672</v>
      </c>
      <c r="G380" s="4" t="s">
        <v>1074</v>
      </c>
    </row>
    <row r="381" spans="1:7" x14ac:dyDescent="0.3">
      <c r="A381" t="s">
        <v>1653</v>
      </c>
      <c r="B381" t="s">
        <v>58</v>
      </c>
      <c r="C381" s="4" t="s">
        <v>1078</v>
      </c>
      <c r="D381" s="4" t="s">
        <v>13</v>
      </c>
      <c r="E381" s="3">
        <v>10</v>
      </c>
      <c r="F381" s="3">
        <v>818</v>
      </c>
      <c r="G381" s="4" t="s">
        <v>1074</v>
      </c>
    </row>
    <row r="382" spans="1:7" x14ac:dyDescent="0.3">
      <c r="A382" t="s">
        <v>1654</v>
      </c>
      <c r="B382" t="s">
        <v>27</v>
      </c>
      <c r="C382" s="4" t="s">
        <v>1078</v>
      </c>
      <c r="D382" s="4" t="s">
        <v>13</v>
      </c>
      <c r="E382" s="3">
        <v>10</v>
      </c>
      <c r="F382" s="3">
        <v>1587</v>
      </c>
      <c r="G382" s="4" t="s">
        <v>1074</v>
      </c>
    </row>
    <row r="383" spans="1:7" x14ac:dyDescent="0.3">
      <c r="A383" t="s">
        <v>1663</v>
      </c>
      <c r="B383" t="s">
        <v>31</v>
      </c>
      <c r="C383" s="4" t="s">
        <v>1066</v>
      </c>
      <c r="D383" s="4" t="s">
        <v>16</v>
      </c>
      <c r="E383" s="3">
        <v>10</v>
      </c>
      <c r="F383" s="3">
        <v>1417</v>
      </c>
      <c r="G383" s="4" t="s">
        <v>1074</v>
      </c>
    </row>
    <row r="384" spans="1:7" x14ac:dyDescent="0.3">
      <c r="A384" t="s">
        <v>1666</v>
      </c>
      <c r="B384" t="s">
        <v>19</v>
      </c>
      <c r="C384" s="4" t="s">
        <v>1066</v>
      </c>
      <c r="D384" s="4" t="s">
        <v>7</v>
      </c>
      <c r="E384" s="3">
        <v>10</v>
      </c>
      <c r="F384" s="3">
        <v>1613</v>
      </c>
      <c r="G384" s="4" t="s">
        <v>1074</v>
      </c>
    </row>
    <row r="385" spans="1:7" x14ac:dyDescent="0.3">
      <c r="A385" t="s">
        <v>1671</v>
      </c>
      <c r="B385" t="s">
        <v>25</v>
      </c>
      <c r="C385" s="4" t="s">
        <v>1066</v>
      </c>
      <c r="D385" s="4" t="s">
        <v>13</v>
      </c>
      <c r="E385" s="3">
        <v>10</v>
      </c>
      <c r="F385" s="3">
        <v>3323</v>
      </c>
      <c r="G385" s="4" t="s">
        <v>1074</v>
      </c>
    </row>
    <row r="386" spans="1:7" x14ac:dyDescent="0.3">
      <c r="A386" t="s">
        <v>1673</v>
      </c>
      <c r="B386" t="s">
        <v>51</v>
      </c>
      <c r="C386" s="4" t="s">
        <v>1066</v>
      </c>
      <c r="D386" s="4" t="s">
        <v>13</v>
      </c>
      <c r="E386" s="3">
        <v>10</v>
      </c>
      <c r="F386" s="3">
        <v>2334</v>
      </c>
      <c r="G386" s="4" t="s">
        <v>1074</v>
      </c>
    </row>
    <row r="387" spans="1:7" x14ac:dyDescent="0.3">
      <c r="A387" t="s">
        <v>1674</v>
      </c>
      <c r="B387" t="s">
        <v>19</v>
      </c>
      <c r="C387" s="4" t="s">
        <v>1066</v>
      </c>
      <c r="D387" s="4" t="s">
        <v>13</v>
      </c>
      <c r="E387" s="3">
        <v>10</v>
      </c>
      <c r="F387" s="3">
        <v>3282</v>
      </c>
      <c r="G387" s="4" t="s">
        <v>1074</v>
      </c>
    </row>
    <row r="388" spans="1:7" x14ac:dyDescent="0.3">
      <c r="A388" t="s">
        <v>1677</v>
      </c>
      <c r="B388" t="s">
        <v>88</v>
      </c>
      <c r="C388" s="4" t="s">
        <v>1066</v>
      </c>
      <c r="D388" s="4" t="s">
        <v>13</v>
      </c>
      <c r="E388" s="3">
        <v>10</v>
      </c>
      <c r="F388" s="3">
        <v>2080</v>
      </c>
      <c r="G388" s="4" t="s">
        <v>1074</v>
      </c>
    </row>
    <row r="389" spans="1:7" x14ac:dyDescent="0.3">
      <c r="A389" t="s">
        <v>1678</v>
      </c>
      <c r="B389" t="s">
        <v>76</v>
      </c>
      <c r="C389" s="4" t="s">
        <v>1066</v>
      </c>
      <c r="D389" s="4" t="s">
        <v>16</v>
      </c>
      <c r="E389" s="3">
        <v>10</v>
      </c>
      <c r="F389" s="3">
        <v>3982</v>
      </c>
      <c r="G389" s="4" t="s">
        <v>1074</v>
      </c>
    </row>
    <row r="390" spans="1:7" x14ac:dyDescent="0.3">
      <c r="A390" t="s">
        <v>1679</v>
      </c>
      <c r="B390" t="s">
        <v>35</v>
      </c>
      <c r="C390" s="4" t="s">
        <v>1066</v>
      </c>
      <c r="D390" s="4" t="s">
        <v>7</v>
      </c>
      <c r="E390" s="3">
        <v>10</v>
      </c>
      <c r="F390" s="3">
        <v>3507</v>
      </c>
      <c r="G390" s="4" t="s">
        <v>1074</v>
      </c>
    </row>
    <row r="391" spans="1:7" x14ac:dyDescent="0.3">
      <c r="A391" t="s">
        <v>1684</v>
      </c>
      <c r="B391" t="s">
        <v>56</v>
      </c>
      <c r="C391" s="4" t="s">
        <v>1066</v>
      </c>
      <c r="D391" s="4" t="s">
        <v>7</v>
      </c>
      <c r="E391" s="3">
        <v>10</v>
      </c>
      <c r="F391" s="3">
        <v>2595</v>
      </c>
      <c r="G391" s="4" t="s">
        <v>1074</v>
      </c>
    </row>
    <row r="392" spans="1:7" x14ac:dyDescent="0.3">
      <c r="A392" t="s">
        <v>1691</v>
      </c>
      <c r="B392" t="s">
        <v>63</v>
      </c>
      <c r="C392" s="4" t="s">
        <v>1066</v>
      </c>
      <c r="D392" s="4" t="s">
        <v>16</v>
      </c>
      <c r="E392" s="3">
        <v>10</v>
      </c>
      <c r="F392" s="3">
        <v>4801</v>
      </c>
      <c r="G392" s="4" t="s">
        <v>1074</v>
      </c>
    </row>
    <row r="393" spans="1:7" x14ac:dyDescent="0.3">
      <c r="A393" t="s">
        <v>1694</v>
      </c>
      <c r="B393" t="s">
        <v>21</v>
      </c>
      <c r="C393" s="4" t="s">
        <v>1066</v>
      </c>
      <c r="D393" s="4" t="s">
        <v>16</v>
      </c>
      <c r="E393" s="3">
        <v>10</v>
      </c>
      <c r="F393" s="3">
        <v>526</v>
      </c>
      <c r="G393" s="4" t="s">
        <v>1074</v>
      </c>
    </row>
    <row r="394" spans="1:7" x14ac:dyDescent="0.3">
      <c r="A394" t="s">
        <v>1703</v>
      </c>
      <c r="B394" t="s">
        <v>56</v>
      </c>
      <c r="C394" s="4" t="s">
        <v>1066</v>
      </c>
      <c r="D394" s="4" t="s">
        <v>13</v>
      </c>
      <c r="E394" s="3">
        <v>10</v>
      </c>
      <c r="F394" s="3">
        <v>2872</v>
      </c>
      <c r="G394" s="4" t="s">
        <v>1074</v>
      </c>
    </row>
    <row r="395" spans="1:7" x14ac:dyDescent="0.3">
      <c r="A395" t="s">
        <v>1714</v>
      </c>
      <c r="B395" t="s">
        <v>88</v>
      </c>
      <c r="C395" s="4" t="s">
        <v>1066</v>
      </c>
      <c r="D395" s="4" t="s">
        <v>16</v>
      </c>
      <c r="E395" s="3">
        <v>10</v>
      </c>
      <c r="F395" s="3">
        <v>4212</v>
      </c>
      <c r="G395" s="4" t="s">
        <v>1074</v>
      </c>
    </row>
    <row r="396" spans="1:7" x14ac:dyDescent="0.3">
      <c r="A396" t="s">
        <v>1715</v>
      </c>
      <c r="B396" t="s">
        <v>14</v>
      </c>
      <c r="C396" s="4" t="s">
        <v>1066</v>
      </c>
      <c r="D396" s="4" t="s">
        <v>13</v>
      </c>
      <c r="E396" s="3">
        <v>10</v>
      </c>
      <c r="F396" s="3">
        <v>2969</v>
      </c>
      <c r="G396" s="4" t="s">
        <v>1074</v>
      </c>
    </row>
    <row r="397" spans="1:7" x14ac:dyDescent="0.3">
      <c r="A397" t="s">
        <v>1717</v>
      </c>
      <c r="B397" t="s">
        <v>58</v>
      </c>
      <c r="C397" s="4" t="s">
        <v>1066</v>
      </c>
      <c r="D397" s="4" t="s">
        <v>7</v>
      </c>
      <c r="E397" s="3">
        <v>10</v>
      </c>
      <c r="F397" s="3">
        <v>2994</v>
      </c>
      <c r="G397" s="4" t="s">
        <v>1074</v>
      </c>
    </row>
    <row r="398" spans="1:7" x14ac:dyDescent="0.3">
      <c r="A398" t="s">
        <v>1718</v>
      </c>
      <c r="B398" t="s">
        <v>29</v>
      </c>
      <c r="C398" s="4" t="s">
        <v>1066</v>
      </c>
      <c r="D398" s="4" t="s">
        <v>16</v>
      </c>
      <c r="E398" s="3">
        <v>10</v>
      </c>
      <c r="F398" s="3">
        <v>4818</v>
      </c>
      <c r="G398" s="4" t="s">
        <v>1074</v>
      </c>
    </row>
    <row r="399" spans="1:7" x14ac:dyDescent="0.3">
      <c r="A399" t="s">
        <v>1719</v>
      </c>
      <c r="B399" t="s">
        <v>31</v>
      </c>
      <c r="C399" s="4" t="s">
        <v>1066</v>
      </c>
      <c r="D399" s="4" t="s">
        <v>7</v>
      </c>
      <c r="E399" s="3">
        <v>10</v>
      </c>
      <c r="F399" s="3">
        <v>1702</v>
      </c>
      <c r="G399" s="4" t="s">
        <v>1074</v>
      </c>
    </row>
    <row r="400" spans="1:7" x14ac:dyDescent="0.3">
      <c r="A400" t="s">
        <v>1732</v>
      </c>
      <c r="B400" t="s">
        <v>102</v>
      </c>
      <c r="C400" s="4" t="s">
        <v>1066</v>
      </c>
      <c r="D400" s="4" t="s">
        <v>7</v>
      </c>
      <c r="E400" s="3">
        <v>10</v>
      </c>
      <c r="F400" s="3">
        <v>907</v>
      </c>
      <c r="G400" s="4" t="s">
        <v>1074</v>
      </c>
    </row>
    <row r="401" spans="1:7" x14ac:dyDescent="0.3">
      <c r="A401" t="s">
        <v>1740</v>
      </c>
      <c r="B401" t="s">
        <v>14</v>
      </c>
      <c r="C401" s="4" t="s">
        <v>1073</v>
      </c>
      <c r="D401" s="4" t="s">
        <v>16</v>
      </c>
      <c r="E401" s="3">
        <v>10</v>
      </c>
      <c r="F401" s="3">
        <v>2028</v>
      </c>
      <c r="G401" s="4" t="s">
        <v>1074</v>
      </c>
    </row>
    <row r="402" spans="1:7" x14ac:dyDescent="0.3">
      <c r="A402" t="s">
        <v>1743</v>
      </c>
      <c r="B402" t="s">
        <v>96</v>
      </c>
      <c r="C402" s="4" t="s">
        <v>1073</v>
      </c>
      <c r="D402" s="4" t="s">
        <v>13</v>
      </c>
      <c r="E402" s="3">
        <v>10</v>
      </c>
      <c r="F402" s="3">
        <v>1865</v>
      </c>
      <c r="G402" s="4" t="s">
        <v>1074</v>
      </c>
    </row>
    <row r="403" spans="1:7" x14ac:dyDescent="0.3">
      <c r="A403" t="s">
        <v>1748</v>
      </c>
      <c r="B403" t="s">
        <v>56</v>
      </c>
      <c r="C403" s="4" t="s">
        <v>1073</v>
      </c>
      <c r="D403" s="4" t="s">
        <v>16</v>
      </c>
      <c r="E403" s="3">
        <v>10</v>
      </c>
      <c r="F403" s="3">
        <v>4792</v>
      </c>
      <c r="G403" s="4" t="s">
        <v>1074</v>
      </c>
    </row>
    <row r="404" spans="1:7" x14ac:dyDescent="0.3">
      <c r="A404" t="s">
        <v>1750</v>
      </c>
      <c r="B404" t="s">
        <v>29</v>
      </c>
      <c r="C404" s="4" t="s">
        <v>1073</v>
      </c>
      <c r="D404" s="4" t="s">
        <v>16</v>
      </c>
      <c r="E404" s="3">
        <v>10</v>
      </c>
      <c r="F404" s="3">
        <v>3214</v>
      </c>
      <c r="G404" s="4" t="s">
        <v>1074</v>
      </c>
    </row>
    <row r="405" spans="1:7" x14ac:dyDescent="0.3">
      <c r="A405" t="s">
        <v>1753</v>
      </c>
      <c r="B405" t="s">
        <v>172</v>
      </c>
      <c r="C405" s="4" t="s">
        <v>1073</v>
      </c>
      <c r="D405" s="4" t="s">
        <v>7</v>
      </c>
      <c r="E405" s="3">
        <v>10</v>
      </c>
      <c r="F405" s="3">
        <v>788</v>
      </c>
      <c r="G405" s="4" t="s">
        <v>1074</v>
      </c>
    </row>
    <row r="406" spans="1:7" x14ac:dyDescent="0.3">
      <c r="A406" t="s">
        <v>1754</v>
      </c>
      <c r="B406" t="s">
        <v>88</v>
      </c>
      <c r="C406" s="4" t="s">
        <v>1073</v>
      </c>
      <c r="D406" s="4" t="s">
        <v>7</v>
      </c>
      <c r="E406" s="3">
        <v>10</v>
      </c>
      <c r="F406" s="3">
        <v>1322</v>
      </c>
      <c r="G406" s="4" t="s">
        <v>1074</v>
      </c>
    </row>
    <row r="407" spans="1:7" x14ac:dyDescent="0.3">
      <c r="A407" t="s">
        <v>1756</v>
      </c>
      <c r="B407" t="s">
        <v>21</v>
      </c>
      <c r="C407" s="4" t="s">
        <v>1073</v>
      </c>
      <c r="D407" s="4" t="s">
        <v>13</v>
      </c>
      <c r="E407" s="3">
        <v>10</v>
      </c>
      <c r="F407" s="3">
        <v>3612</v>
      </c>
      <c r="G407" s="4" t="s">
        <v>1074</v>
      </c>
    </row>
    <row r="408" spans="1:7" x14ac:dyDescent="0.3">
      <c r="A408" t="s">
        <v>1762</v>
      </c>
      <c r="B408" t="s">
        <v>61</v>
      </c>
      <c r="C408" s="4" t="s">
        <v>1073</v>
      </c>
      <c r="D408" s="4" t="s">
        <v>7</v>
      </c>
      <c r="E408" s="3">
        <v>10</v>
      </c>
      <c r="F408" s="3">
        <v>1746</v>
      </c>
      <c r="G408" s="4" t="s">
        <v>1074</v>
      </c>
    </row>
    <row r="409" spans="1:7" x14ac:dyDescent="0.3">
      <c r="A409" t="s">
        <v>1765</v>
      </c>
      <c r="B409" t="s">
        <v>54</v>
      </c>
      <c r="C409" s="4" t="s">
        <v>1073</v>
      </c>
      <c r="D409" s="4" t="s">
        <v>7</v>
      </c>
      <c r="E409" s="3">
        <v>10</v>
      </c>
      <c r="F409" s="3">
        <v>3719</v>
      </c>
      <c r="G409" s="4" t="s">
        <v>1074</v>
      </c>
    </row>
    <row r="410" spans="1:7" x14ac:dyDescent="0.3">
      <c r="A410" t="s">
        <v>1766</v>
      </c>
      <c r="B410" t="s">
        <v>29</v>
      </c>
      <c r="C410" s="4" t="s">
        <v>1073</v>
      </c>
      <c r="D410" s="4" t="s">
        <v>13</v>
      </c>
      <c r="E410" s="3">
        <v>10</v>
      </c>
      <c r="F410" s="3">
        <v>3652</v>
      </c>
      <c r="G410" s="4" t="s">
        <v>1074</v>
      </c>
    </row>
    <row r="411" spans="1:7" x14ac:dyDescent="0.3">
      <c r="A411" t="s">
        <v>1767</v>
      </c>
      <c r="B411" t="s">
        <v>61</v>
      </c>
      <c r="C411" s="4" t="s">
        <v>1073</v>
      </c>
      <c r="D411" s="4" t="s">
        <v>16</v>
      </c>
      <c r="E411" s="3">
        <v>10</v>
      </c>
      <c r="F411" s="3">
        <v>1949</v>
      </c>
      <c r="G411" s="4" t="s">
        <v>1074</v>
      </c>
    </row>
    <row r="412" spans="1:7" x14ac:dyDescent="0.3">
      <c r="A412" t="s">
        <v>1769</v>
      </c>
      <c r="B412" t="s">
        <v>21</v>
      </c>
      <c r="C412" s="4" t="s">
        <v>1073</v>
      </c>
      <c r="D412" s="4" t="s">
        <v>7</v>
      </c>
      <c r="E412" s="3">
        <v>10</v>
      </c>
      <c r="F412" s="3">
        <v>1754</v>
      </c>
      <c r="G412" s="4" t="s">
        <v>1074</v>
      </c>
    </row>
    <row r="413" spans="1:7" x14ac:dyDescent="0.3">
      <c r="A413" t="s">
        <v>1770</v>
      </c>
      <c r="B413" t="s">
        <v>172</v>
      </c>
      <c r="C413" s="4" t="s">
        <v>1073</v>
      </c>
      <c r="D413" s="4" t="s">
        <v>13</v>
      </c>
      <c r="E413" s="3">
        <v>10</v>
      </c>
      <c r="F413" s="3">
        <v>522</v>
      </c>
      <c r="G413" s="4" t="s">
        <v>1074</v>
      </c>
    </row>
    <row r="414" spans="1:7" x14ac:dyDescent="0.3">
      <c r="A414" t="s">
        <v>1772</v>
      </c>
      <c r="B414" t="s">
        <v>56</v>
      </c>
      <c r="C414" s="4" t="s">
        <v>1073</v>
      </c>
      <c r="D414" s="4" t="s">
        <v>7</v>
      </c>
      <c r="E414" s="3">
        <v>10</v>
      </c>
      <c r="F414" s="3">
        <v>1436</v>
      </c>
      <c r="G414" s="4" t="s">
        <v>1074</v>
      </c>
    </row>
    <row r="415" spans="1:7" x14ac:dyDescent="0.3">
      <c r="A415" t="s">
        <v>1774</v>
      </c>
      <c r="B415" t="s">
        <v>8</v>
      </c>
      <c r="C415" s="4" t="s">
        <v>1073</v>
      </c>
      <c r="D415" s="4" t="s">
        <v>16</v>
      </c>
      <c r="E415" s="3">
        <v>10</v>
      </c>
      <c r="F415" s="3">
        <v>4617</v>
      </c>
      <c r="G415" s="4" t="s">
        <v>1074</v>
      </c>
    </row>
    <row r="416" spans="1:7" x14ac:dyDescent="0.3">
      <c r="A416" t="s">
        <v>1788</v>
      </c>
      <c r="B416" t="s">
        <v>21</v>
      </c>
      <c r="C416" s="4" t="s">
        <v>1073</v>
      </c>
      <c r="D416" s="4" t="s">
        <v>13</v>
      </c>
      <c r="E416" s="3">
        <v>10</v>
      </c>
      <c r="F416" s="3">
        <v>2362</v>
      </c>
      <c r="G416" s="4" t="s">
        <v>1074</v>
      </c>
    </row>
    <row r="417" spans="1:7" x14ac:dyDescent="0.3">
      <c r="A417" t="s">
        <v>1791</v>
      </c>
      <c r="B417" t="s">
        <v>19</v>
      </c>
      <c r="C417" s="4" t="s">
        <v>1073</v>
      </c>
      <c r="D417" s="4" t="s">
        <v>16</v>
      </c>
      <c r="E417" s="3">
        <v>10</v>
      </c>
      <c r="F417" s="3">
        <v>1561</v>
      </c>
      <c r="G417" s="4" t="s">
        <v>1074</v>
      </c>
    </row>
    <row r="418" spans="1:7" x14ac:dyDescent="0.3">
      <c r="A418" t="s">
        <v>1796</v>
      </c>
      <c r="B418" t="s">
        <v>86</v>
      </c>
      <c r="C418" s="4" t="s">
        <v>1073</v>
      </c>
      <c r="D418" s="4" t="s">
        <v>7</v>
      </c>
      <c r="E418" s="3">
        <v>10</v>
      </c>
      <c r="F418" s="3">
        <v>4384</v>
      </c>
      <c r="G418" s="4" t="s">
        <v>1074</v>
      </c>
    </row>
    <row r="419" spans="1:7" x14ac:dyDescent="0.3">
      <c r="A419" t="s">
        <v>1799</v>
      </c>
      <c r="B419" t="s">
        <v>23</v>
      </c>
      <c r="C419" s="4" t="s">
        <v>1073</v>
      </c>
      <c r="D419" s="4" t="s">
        <v>16</v>
      </c>
      <c r="E419" s="3">
        <v>10</v>
      </c>
      <c r="F419" s="3">
        <v>1535</v>
      </c>
      <c r="G419" s="4" t="s">
        <v>1074</v>
      </c>
    </row>
    <row r="420" spans="1:7" x14ac:dyDescent="0.3">
      <c r="A420" t="s">
        <v>1801</v>
      </c>
      <c r="B420" t="s">
        <v>109</v>
      </c>
      <c r="C420" s="4" t="s">
        <v>1073</v>
      </c>
      <c r="D420" s="4" t="s">
        <v>7</v>
      </c>
      <c r="E420" s="3">
        <v>10</v>
      </c>
      <c r="F420" s="3">
        <v>4333</v>
      </c>
      <c r="G420" s="4" t="s">
        <v>1074</v>
      </c>
    </row>
    <row r="421" spans="1:7" x14ac:dyDescent="0.3">
      <c r="A421" t="s">
        <v>1805</v>
      </c>
      <c r="B421" t="s">
        <v>102</v>
      </c>
      <c r="C421" s="4" t="s">
        <v>1073</v>
      </c>
      <c r="D421" s="4" t="s">
        <v>7</v>
      </c>
      <c r="E421" s="3">
        <v>10</v>
      </c>
      <c r="F421" s="3">
        <v>2197</v>
      </c>
      <c r="G421" s="4" t="s">
        <v>1074</v>
      </c>
    </row>
    <row r="422" spans="1:7" x14ac:dyDescent="0.3">
      <c r="A422" t="s">
        <v>1806</v>
      </c>
      <c r="B422" t="s">
        <v>102</v>
      </c>
      <c r="C422" s="4" t="s">
        <v>1073</v>
      </c>
      <c r="D422" s="4" t="s">
        <v>7</v>
      </c>
      <c r="E422" s="3">
        <v>10</v>
      </c>
      <c r="F422" s="3">
        <v>4445</v>
      </c>
      <c r="G422" s="4" t="s">
        <v>1074</v>
      </c>
    </row>
    <row r="423" spans="1:7" x14ac:dyDescent="0.3">
      <c r="A423" t="s">
        <v>1809</v>
      </c>
      <c r="B423" t="s">
        <v>8</v>
      </c>
      <c r="C423" s="4" t="s">
        <v>1073</v>
      </c>
      <c r="D423" s="4" t="s">
        <v>13</v>
      </c>
      <c r="E423" s="3">
        <v>10</v>
      </c>
      <c r="F423" s="3">
        <v>2775</v>
      </c>
      <c r="G423" s="4" t="s">
        <v>1074</v>
      </c>
    </row>
    <row r="424" spans="1:7" x14ac:dyDescent="0.3">
      <c r="A424" t="s">
        <v>1814</v>
      </c>
      <c r="B424" t="s">
        <v>29</v>
      </c>
      <c r="C424" s="4" t="s">
        <v>1073</v>
      </c>
      <c r="D424" s="4" t="s">
        <v>13</v>
      </c>
      <c r="E424" s="3">
        <v>10</v>
      </c>
      <c r="F424" s="3">
        <v>828</v>
      </c>
      <c r="G424" s="4" t="s">
        <v>1074</v>
      </c>
    </row>
    <row r="425" spans="1:7" x14ac:dyDescent="0.3">
      <c r="A425" t="s">
        <v>1816</v>
      </c>
      <c r="B425" t="s">
        <v>88</v>
      </c>
      <c r="C425" s="4" t="s">
        <v>1073</v>
      </c>
      <c r="D425" s="4" t="s">
        <v>13</v>
      </c>
      <c r="E425" s="3">
        <v>10</v>
      </c>
      <c r="F425" s="3">
        <v>3165</v>
      </c>
      <c r="G425" s="4" t="s">
        <v>1074</v>
      </c>
    </row>
    <row r="426" spans="1:7" x14ac:dyDescent="0.3">
      <c r="A426" t="s">
        <v>1821</v>
      </c>
      <c r="B426" t="s">
        <v>25</v>
      </c>
      <c r="C426" s="4" t="s">
        <v>1073</v>
      </c>
      <c r="D426" s="4" t="s">
        <v>7</v>
      </c>
      <c r="E426" s="3">
        <v>15</v>
      </c>
      <c r="F426" s="3">
        <v>1535</v>
      </c>
      <c r="G426" s="4" t="s">
        <v>1074</v>
      </c>
    </row>
    <row r="427" spans="1:7" x14ac:dyDescent="0.3">
      <c r="A427" t="s">
        <v>1822</v>
      </c>
      <c r="B427" t="s">
        <v>8</v>
      </c>
      <c r="C427" s="4" t="s">
        <v>1073</v>
      </c>
      <c r="D427" s="4" t="s">
        <v>16</v>
      </c>
      <c r="E427" s="3">
        <v>15</v>
      </c>
      <c r="F427" s="3">
        <v>275</v>
      </c>
      <c r="G427" s="4" t="s">
        <v>1074</v>
      </c>
    </row>
    <row r="428" spans="1:7" x14ac:dyDescent="0.3">
      <c r="A428" t="s">
        <v>1824</v>
      </c>
      <c r="B428" t="s">
        <v>31</v>
      </c>
      <c r="C428" s="4" t="s">
        <v>1073</v>
      </c>
      <c r="D428" s="4" t="s">
        <v>7</v>
      </c>
      <c r="E428" s="3">
        <v>15</v>
      </c>
      <c r="F428" s="3">
        <v>885</v>
      </c>
      <c r="G428" s="4" t="s">
        <v>1074</v>
      </c>
    </row>
    <row r="429" spans="1:7" x14ac:dyDescent="0.3">
      <c r="A429" t="s">
        <v>1826</v>
      </c>
      <c r="B429" t="s">
        <v>35</v>
      </c>
      <c r="C429" s="4" t="s">
        <v>1073</v>
      </c>
      <c r="D429" s="4" t="s">
        <v>7</v>
      </c>
      <c r="E429" s="3">
        <v>15</v>
      </c>
      <c r="F429" s="3">
        <v>2118</v>
      </c>
      <c r="G429" s="4" t="s">
        <v>1074</v>
      </c>
    </row>
    <row r="430" spans="1:7" x14ac:dyDescent="0.3">
      <c r="A430" t="s">
        <v>1831</v>
      </c>
      <c r="B430" t="s">
        <v>54</v>
      </c>
      <c r="C430" s="4" t="s">
        <v>1073</v>
      </c>
      <c r="D430" s="4" t="s">
        <v>13</v>
      </c>
      <c r="E430" s="3">
        <v>15</v>
      </c>
      <c r="F430" s="3">
        <v>806</v>
      </c>
      <c r="G430" s="4" t="s">
        <v>1074</v>
      </c>
    </row>
    <row r="431" spans="1:7" x14ac:dyDescent="0.3">
      <c r="A431" t="s">
        <v>1833</v>
      </c>
      <c r="B431" t="s">
        <v>76</v>
      </c>
      <c r="C431" s="4" t="s">
        <v>1073</v>
      </c>
      <c r="D431" s="4" t="s">
        <v>16</v>
      </c>
      <c r="E431" s="3">
        <v>15</v>
      </c>
      <c r="F431" s="3">
        <v>2508</v>
      </c>
      <c r="G431" s="4" t="s">
        <v>1074</v>
      </c>
    </row>
    <row r="432" spans="1:7" x14ac:dyDescent="0.3">
      <c r="A432" t="s">
        <v>1837</v>
      </c>
      <c r="B432" t="s">
        <v>61</v>
      </c>
      <c r="C432" s="4" t="s">
        <v>1073</v>
      </c>
      <c r="D432" s="4" t="s">
        <v>13</v>
      </c>
      <c r="E432" s="3">
        <v>15</v>
      </c>
      <c r="F432" s="3">
        <v>770</v>
      </c>
      <c r="G432" s="4" t="s">
        <v>1074</v>
      </c>
    </row>
    <row r="433" spans="1:7" x14ac:dyDescent="0.3">
      <c r="A433" t="s">
        <v>1838</v>
      </c>
      <c r="B433" t="s">
        <v>69</v>
      </c>
      <c r="C433" s="4" t="s">
        <v>1073</v>
      </c>
      <c r="D433" s="4" t="s">
        <v>13</v>
      </c>
      <c r="E433" s="3">
        <v>15</v>
      </c>
      <c r="F433" s="3">
        <v>1927</v>
      </c>
      <c r="G433" s="4" t="s">
        <v>1074</v>
      </c>
    </row>
    <row r="434" spans="1:7" x14ac:dyDescent="0.3">
      <c r="A434" t="s">
        <v>1840</v>
      </c>
      <c r="B434" t="s">
        <v>102</v>
      </c>
      <c r="C434" s="4" t="s">
        <v>1073</v>
      </c>
      <c r="D434" s="4" t="s">
        <v>16</v>
      </c>
      <c r="E434" s="3">
        <v>15</v>
      </c>
      <c r="F434" s="3">
        <v>4883</v>
      </c>
      <c r="G434" s="4" t="s">
        <v>1074</v>
      </c>
    </row>
    <row r="435" spans="1:7" x14ac:dyDescent="0.3">
      <c r="A435" t="s">
        <v>1844</v>
      </c>
      <c r="B435" t="s">
        <v>63</v>
      </c>
      <c r="C435" s="4" t="s">
        <v>1073</v>
      </c>
      <c r="D435" s="4" t="s">
        <v>13</v>
      </c>
      <c r="E435" s="3">
        <v>15</v>
      </c>
      <c r="F435" s="3">
        <v>3283</v>
      </c>
      <c r="G435" s="4" t="s">
        <v>1074</v>
      </c>
    </row>
    <row r="436" spans="1:7" x14ac:dyDescent="0.3">
      <c r="A436" t="s">
        <v>1848</v>
      </c>
      <c r="B436" t="s">
        <v>109</v>
      </c>
      <c r="C436" s="4" t="s">
        <v>1073</v>
      </c>
      <c r="D436" s="4" t="s">
        <v>13</v>
      </c>
      <c r="E436" s="3">
        <v>15</v>
      </c>
      <c r="F436" s="3">
        <v>4001</v>
      </c>
      <c r="G436" s="4" t="s">
        <v>1074</v>
      </c>
    </row>
    <row r="437" spans="1:7" x14ac:dyDescent="0.3">
      <c r="A437" t="s">
        <v>1852</v>
      </c>
      <c r="B437" t="s">
        <v>61</v>
      </c>
      <c r="C437" s="4" t="s">
        <v>1073</v>
      </c>
      <c r="D437" s="4" t="s">
        <v>7</v>
      </c>
      <c r="E437" s="3">
        <v>15</v>
      </c>
      <c r="F437" s="3">
        <v>195</v>
      </c>
      <c r="G437" s="4" t="s">
        <v>1074</v>
      </c>
    </row>
    <row r="438" spans="1:7" x14ac:dyDescent="0.3">
      <c r="A438" t="s">
        <v>1854</v>
      </c>
      <c r="B438" t="s">
        <v>96</v>
      </c>
      <c r="C438" s="4" t="s">
        <v>1073</v>
      </c>
      <c r="D438" s="4" t="s">
        <v>16</v>
      </c>
      <c r="E438" s="3">
        <v>15</v>
      </c>
      <c r="F438" s="3">
        <v>3584</v>
      </c>
      <c r="G438" s="4" t="s">
        <v>1074</v>
      </c>
    </row>
    <row r="439" spans="1:7" x14ac:dyDescent="0.3">
      <c r="A439" t="s">
        <v>1855</v>
      </c>
      <c r="B439" t="s">
        <v>17</v>
      </c>
      <c r="C439" s="4" t="s">
        <v>1073</v>
      </c>
      <c r="D439" s="4" t="s">
        <v>16</v>
      </c>
      <c r="E439" s="3">
        <v>15</v>
      </c>
      <c r="F439" s="3">
        <v>751</v>
      </c>
      <c r="G439" s="4" t="s">
        <v>1074</v>
      </c>
    </row>
    <row r="440" spans="1:7" x14ac:dyDescent="0.3">
      <c r="A440" t="s">
        <v>1857</v>
      </c>
      <c r="B440" t="s">
        <v>58</v>
      </c>
      <c r="C440" s="4" t="s">
        <v>1073</v>
      </c>
      <c r="D440" s="4" t="s">
        <v>16</v>
      </c>
      <c r="E440" s="3">
        <v>15</v>
      </c>
      <c r="F440" s="3">
        <v>3285</v>
      </c>
      <c r="G440" s="4" t="s">
        <v>1074</v>
      </c>
    </row>
    <row r="441" spans="1:7" x14ac:dyDescent="0.3">
      <c r="A441" t="s">
        <v>1861</v>
      </c>
      <c r="B441" t="s">
        <v>69</v>
      </c>
      <c r="C441" s="4" t="s">
        <v>1073</v>
      </c>
      <c r="D441" s="4" t="s">
        <v>16</v>
      </c>
      <c r="E441" s="3">
        <v>15</v>
      </c>
      <c r="F441" s="3">
        <v>725</v>
      </c>
      <c r="G441" s="4" t="s">
        <v>1074</v>
      </c>
    </row>
    <row r="442" spans="1:7" x14ac:dyDescent="0.3">
      <c r="A442" t="s">
        <v>1862</v>
      </c>
      <c r="B442" t="s">
        <v>172</v>
      </c>
      <c r="C442" s="4" t="s">
        <v>1073</v>
      </c>
      <c r="D442" s="4" t="s">
        <v>13</v>
      </c>
      <c r="E442" s="3">
        <v>15</v>
      </c>
      <c r="F442" s="3">
        <v>363</v>
      </c>
      <c r="G442" s="4" t="s">
        <v>1074</v>
      </c>
    </row>
    <row r="443" spans="1:7" x14ac:dyDescent="0.3">
      <c r="A443" t="s">
        <v>1866</v>
      </c>
      <c r="B443" t="s">
        <v>8</v>
      </c>
      <c r="C443" s="4" t="s">
        <v>1073</v>
      </c>
      <c r="D443" s="4" t="s">
        <v>16</v>
      </c>
      <c r="E443" s="3">
        <v>15</v>
      </c>
      <c r="F443" s="3">
        <v>3533</v>
      </c>
      <c r="G443" s="4" t="s">
        <v>1074</v>
      </c>
    </row>
    <row r="444" spans="1:7" x14ac:dyDescent="0.3">
      <c r="A444" t="s">
        <v>1872</v>
      </c>
      <c r="B444" t="s">
        <v>58</v>
      </c>
      <c r="C444" s="4" t="s">
        <v>1073</v>
      </c>
      <c r="D444" s="4" t="s">
        <v>16</v>
      </c>
      <c r="E444" s="3">
        <v>15</v>
      </c>
      <c r="F444" s="3">
        <v>2297</v>
      </c>
      <c r="G444" s="4" t="s">
        <v>1074</v>
      </c>
    </row>
    <row r="445" spans="1:7" x14ac:dyDescent="0.3">
      <c r="A445" t="s">
        <v>1879</v>
      </c>
      <c r="B445" t="s">
        <v>27</v>
      </c>
      <c r="C445" s="4" t="s">
        <v>1073</v>
      </c>
      <c r="D445" s="4" t="s">
        <v>16</v>
      </c>
      <c r="E445" s="3">
        <v>15</v>
      </c>
      <c r="F445" s="3">
        <v>473</v>
      </c>
      <c r="G445" s="4" t="s">
        <v>1074</v>
      </c>
    </row>
    <row r="446" spans="1:7" x14ac:dyDescent="0.3">
      <c r="A446" t="s">
        <v>1893</v>
      </c>
      <c r="B446" t="s">
        <v>27</v>
      </c>
      <c r="C446" s="4" t="s">
        <v>1073</v>
      </c>
      <c r="D446" s="4" t="s">
        <v>13</v>
      </c>
      <c r="E446" s="3">
        <v>15</v>
      </c>
      <c r="F446" s="3">
        <v>706</v>
      </c>
      <c r="G446" s="4" t="s">
        <v>1074</v>
      </c>
    </row>
    <row r="447" spans="1:7" x14ac:dyDescent="0.3">
      <c r="A447" t="s">
        <v>1900</v>
      </c>
      <c r="B447" t="s">
        <v>102</v>
      </c>
      <c r="C447" s="4" t="s">
        <v>1073</v>
      </c>
      <c r="D447" s="4" t="s">
        <v>7</v>
      </c>
      <c r="E447" s="3">
        <v>15</v>
      </c>
      <c r="F447" s="3">
        <v>1201</v>
      </c>
      <c r="G447" s="4" t="s">
        <v>1074</v>
      </c>
    </row>
    <row r="448" spans="1:7" x14ac:dyDescent="0.3">
      <c r="A448" t="s">
        <v>1904</v>
      </c>
      <c r="B448" t="s">
        <v>35</v>
      </c>
      <c r="C448" s="4" t="s">
        <v>1066</v>
      </c>
      <c r="D448" s="4" t="s">
        <v>13</v>
      </c>
      <c r="E448" s="3">
        <v>15</v>
      </c>
      <c r="F448" s="3">
        <v>285</v>
      </c>
      <c r="G448" s="4" t="s">
        <v>1074</v>
      </c>
    </row>
    <row r="449" spans="1:7" x14ac:dyDescent="0.3">
      <c r="A449" t="s">
        <v>1906</v>
      </c>
      <c r="B449" t="s">
        <v>27</v>
      </c>
      <c r="C449" s="4" t="s">
        <v>1066</v>
      </c>
      <c r="D449" s="4" t="s">
        <v>16</v>
      </c>
      <c r="E449" s="3">
        <v>15</v>
      </c>
      <c r="F449" s="3">
        <v>729</v>
      </c>
      <c r="G449" s="4" t="s">
        <v>1074</v>
      </c>
    </row>
    <row r="450" spans="1:7" x14ac:dyDescent="0.3">
      <c r="A450" t="s">
        <v>1907</v>
      </c>
      <c r="B450" t="s">
        <v>27</v>
      </c>
      <c r="C450" s="4" t="s">
        <v>1066</v>
      </c>
      <c r="D450" s="4" t="s">
        <v>13</v>
      </c>
      <c r="E450" s="3">
        <v>15</v>
      </c>
      <c r="F450" s="3">
        <v>4072</v>
      </c>
      <c r="G450" s="4" t="s">
        <v>1074</v>
      </c>
    </row>
    <row r="451" spans="1:7" x14ac:dyDescent="0.3">
      <c r="A451" t="s">
        <v>1908</v>
      </c>
      <c r="B451" t="s">
        <v>102</v>
      </c>
      <c r="C451" s="4" t="s">
        <v>1066</v>
      </c>
      <c r="D451" s="4" t="s">
        <v>13</v>
      </c>
      <c r="E451" s="3">
        <v>15</v>
      </c>
      <c r="F451" s="3">
        <v>4937</v>
      </c>
      <c r="G451" s="4" t="s">
        <v>1074</v>
      </c>
    </row>
    <row r="452" spans="1:7" x14ac:dyDescent="0.3">
      <c r="A452" t="s">
        <v>1912</v>
      </c>
      <c r="B452" t="s">
        <v>69</v>
      </c>
      <c r="C452" s="4" t="s">
        <v>1066</v>
      </c>
      <c r="D452" s="4" t="s">
        <v>16</v>
      </c>
      <c r="E452" s="3">
        <v>15</v>
      </c>
      <c r="F452" s="3">
        <v>839</v>
      </c>
      <c r="G452" s="4" t="s">
        <v>1074</v>
      </c>
    </row>
    <row r="453" spans="1:7" x14ac:dyDescent="0.3">
      <c r="A453" t="s">
        <v>1913</v>
      </c>
      <c r="B453" t="s">
        <v>40</v>
      </c>
      <c r="C453" s="4" t="s">
        <v>1066</v>
      </c>
      <c r="D453" s="4" t="s">
        <v>16</v>
      </c>
      <c r="E453" s="3">
        <v>15</v>
      </c>
      <c r="F453" s="3">
        <v>2670</v>
      </c>
      <c r="G453" s="4" t="s">
        <v>1074</v>
      </c>
    </row>
    <row r="454" spans="1:7" x14ac:dyDescent="0.3">
      <c r="A454" t="s">
        <v>1914</v>
      </c>
      <c r="B454" t="s">
        <v>11</v>
      </c>
      <c r="C454" s="4" t="s">
        <v>1066</v>
      </c>
      <c r="D454" s="4" t="s">
        <v>13</v>
      </c>
      <c r="E454" s="3">
        <v>15</v>
      </c>
      <c r="F454" s="3">
        <v>1973</v>
      </c>
      <c r="G454" s="4" t="s">
        <v>1074</v>
      </c>
    </row>
    <row r="455" spans="1:7" x14ac:dyDescent="0.3">
      <c r="A455" t="s">
        <v>1916</v>
      </c>
      <c r="B455" t="s">
        <v>35</v>
      </c>
      <c r="C455" s="4" t="s">
        <v>1066</v>
      </c>
      <c r="D455" s="4" t="s">
        <v>7</v>
      </c>
      <c r="E455" s="3">
        <v>15</v>
      </c>
      <c r="F455" s="3">
        <v>4734</v>
      </c>
      <c r="G455" s="4" t="s">
        <v>1074</v>
      </c>
    </row>
    <row r="456" spans="1:7" x14ac:dyDescent="0.3">
      <c r="A456" t="s">
        <v>1917</v>
      </c>
      <c r="B456" t="s">
        <v>31</v>
      </c>
      <c r="C456" s="4" t="s">
        <v>1066</v>
      </c>
      <c r="D456" s="4" t="s">
        <v>13</v>
      </c>
      <c r="E456" s="3">
        <v>15</v>
      </c>
      <c r="F456" s="3">
        <v>545</v>
      </c>
      <c r="G456" s="4" t="s">
        <v>1074</v>
      </c>
    </row>
    <row r="457" spans="1:7" x14ac:dyDescent="0.3">
      <c r="A457" t="s">
        <v>1918</v>
      </c>
      <c r="B457" t="s">
        <v>96</v>
      </c>
      <c r="C457" s="4" t="s">
        <v>1066</v>
      </c>
      <c r="D457" s="4" t="s">
        <v>13</v>
      </c>
      <c r="E457" s="3">
        <v>15</v>
      </c>
      <c r="F457" s="3">
        <v>1527</v>
      </c>
      <c r="G457" s="4" t="s">
        <v>1074</v>
      </c>
    </row>
    <row r="458" spans="1:7" x14ac:dyDescent="0.3">
      <c r="A458" t="s">
        <v>1923</v>
      </c>
      <c r="B458" t="s">
        <v>27</v>
      </c>
      <c r="C458" s="4" t="s">
        <v>1066</v>
      </c>
      <c r="D458" s="4" t="s">
        <v>16</v>
      </c>
      <c r="E458" s="3">
        <v>15</v>
      </c>
      <c r="F458" s="3">
        <v>3360</v>
      </c>
      <c r="G458" s="4" t="s">
        <v>1074</v>
      </c>
    </row>
    <row r="459" spans="1:7" x14ac:dyDescent="0.3">
      <c r="A459" t="s">
        <v>1926</v>
      </c>
      <c r="B459" t="s">
        <v>109</v>
      </c>
      <c r="C459" s="4" t="s">
        <v>1066</v>
      </c>
      <c r="D459" s="4" t="s">
        <v>16</v>
      </c>
      <c r="E459" s="3">
        <v>15</v>
      </c>
      <c r="F459" s="3">
        <v>1825</v>
      </c>
      <c r="G459" s="4" t="s">
        <v>1074</v>
      </c>
    </row>
    <row r="460" spans="1:7" x14ac:dyDescent="0.3">
      <c r="A460" t="s">
        <v>1928</v>
      </c>
      <c r="B460" t="s">
        <v>86</v>
      </c>
      <c r="C460" s="4" t="s">
        <v>1066</v>
      </c>
      <c r="D460" s="4" t="s">
        <v>13</v>
      </c>
      <c r="E460" s="3">
        <v>15</v>
      </c>
      <c r="F460" s="3">
        <v>1863</v>
      </c>
      <c r="G460" s="4" t="s">
        <v>1074</v>
      </c>
    </row>
    <row r="461" spans="1:7" x14ac:dyDescent="0.3">
      <c r="A461" t="s">
        <v>1929</v>
      </c>
      <c r="B461" t="s">
        <v>109</v>
      </c>
      <c r="C461" s="4" t="s">
        <v>1066</v>
      </c>
      <c r="D461" s="4" t="s">
        <v>7</v>
      </c>
      <c r="E461" s="3">
        <v>15</v>
      </c>
      <c r="F461" s="3">
        <v>1678</v>
      </c>
      <c r="G461" s="4" t="s">
        <v>1074</v>
      </c>
    </row>
    <row r="462" spans="1:7" x14ac:dyDescent="0.3">
      <c r="A462" t="s">
        <v>1935</v>
      </c>
      <c r="B462" t="s">
        <v>56</v>
      </c>
      <c r="C462" s="4" t="s">
        <v>1066</v>
      </c>
      <c r="D462" s="4" t="s">
        <v>13</v>
      </c>
      <c r="E462" s="3">
        <v>15</v>
      </c>
      <c r="F462" s="3">
        <v>3056</v>
      </c>
      <c r="G462" s="4" t="s">
        <v>1074</v>
      </c>
    </row>
    <row r="463" spans="1:7" x14ac:dyDescent="0.3">
      <c r="A463" t="s">
        <v>1937</v>
      </c>
      <c r="B463" t="s">
        <v>14</v>
      </c>
      <c r="C463" s="4" t="s">
        <v>1066</v>
      </c>
      <c r="D463" s="4" t="s">
        <v>7</v>
      </c>
      <c r="E463" s="3">
        <v>15</v>
      </c>
      <c r="F463" s="3">
        <v>1997</v>
      </c>
      <c r="G463" s="4" t="s">
        <v>1074</v>
      </c>
    </row>
    <row r="464" spans="1:7" x14ac:dyDescent="0.3">
      <c r="A464" t="s">
        <v>1959</v>
      </c>
      <c r="B464" t="s">
        <v>29</v>
      </c>
      <c r="C464" s="4" t="s">
        <v>1066</v>
      </c>
      <c r="D464" s="4" t="s">
        <v>13</v>
      </c>
      <c r="E464" s="3">
        <v>15</v>
      </c>
      <c r="F464" s="3">
        <v>1054</v>
      </c>
      <c r="G464" s="4" t="s">
        <v>1074</v>
      </c>
    </row>
    <row r="465" spans="1:7" x14ac:dyDescent="0.3">
      <c r="A465" t="s">
        <v>1960</v>
      </c>
      <c r="B465" t="s">
        <v>92</v>
      </c>
      <c r="C465" s="4" t="s">
        <v>1066</v>
      </c>
      <c r="D465" s="4" t="s">
        <v>7</v>
      </c>
      <c r="E465" s="3">
        <v>15</v>
      </c>
      <c r="F465" s="3">
        <v>391</v>
      </c>
      <c r="G465" s="4" t="s">
        <v>1074</v>
      </c>
    </row>
    <row r="466" spans="1:7" x14ac:dyDescent="0.3">
      <c r="A466" t="s">
        <v>1969</v>
      </c>
      <c r="B466" t="s">
        <v>58</v>
      </c>
      <c r="C466" s="4" t="s">
        <v>1066</v>
      </c>
      <c r="D466" s="4" t="s">
        <v>7</v>
      </c>
      <c r="E466" s="3">
        <v>15</v>
      </c>
      <c r="F466" s="3">
        <v>3915</v>
      </c>
      <c r="G466" s="4" t="s">
        <v>1074</v>
      </c>
    </row>
    <row r="467" spans="1:7" x14ac:dyDescent="0.3">
      <c r="A467" t="s">
        <v>1971</v>
      </c>
      <c r="B467" t="s">
        <v>21</v>
      </c>
      <c r="C467" s="4" t="s">
        <v>1066</v>
      </c>
      <c r="D467" s="4" t="s">
        <v>7</v>
      </c>
      <c r="E467" s="3">
        <v>15</v>
      </c>
      <c r="F467" s="3">
        <v>3948</v>
      </c>
      <c r="G467" s="4" t="s">
        <v>1074</v>
      </c>
    </row>
    <row r="468" spans="1:7" x14ac:dyDescent="0.3">
      <c r="A468" t="s">
        <v>1972</v>
      </c>
      <c r="B468" t="s">
        <v>56</v>
      </c>
      <c r="C468" s="4" t="s">
        <v>1066</v>
      </c>
      <c r="D468" s="4" t="s">
        <v>16</v>
      </c>
      <c r="E468" s="3">
        <v>15</v>
      </c>
      <c r="F468" s="3">
        <v>889</v>
      </c>
      <c r="G468" s="4" t="s">
        <v>1074</v>
      </c>
    </row>
    <row r="469" spans="1:7" x14ac:dyDescent="0.3">
      <c r="A469" t="s">
        <v>1975</v>
      </c>
      <c r="B469" t="s">
        <v>172</v>
      </c>
      <c r="C469" s="4" t="s">
        <v>1066</v>
      </c>
      <c r="D469" s="4" t="s">
        <v>13</v>
      </c>
      <c r="E469" s="3">
        <v>15</v>
      </c>
      <c r="F469" s="3">
        <v>1250</v>
      </c>
      <c r="G469" s="4" t="s">
        <v>1074</v>
      </c>
    </row>
    <row r="470" spans="1:7" x14ac:dyDescent="0.3">
      <c r="A470" t="s">
        <v>1977</v>
      </c>
      <c r="B470" t="s">
        <v>54</v>
      </c>
      <c r="C470" s="4" t="s">
        <v>1066</v>
      </c>
      <c r="D470" s="4" t="s">
        <v>7</v>
      </c>
      <c r="E470" s="3">
        <v>15</v>
      </c>
      <c r="F470" s="3">
        <v>315</v>
      </c>
      <c r="G470" s="4" t="s">
        <v>1074</v>
      </c>
    </row>
    <row r="471" spans="1:7" x14ac:dyDescent="0.3">
      <c r="A471" t="s">
        <v>1979</v>
      </c>
      <c r="B471" t="s">
        <v>58</v>
      </c>
      <c r="C471" s="4" t="s">
        <v>1066</v>
      </c>
      <c r="D471" s="4" t="s">
        <v>7</v>
      </c>
      <c r="E471" s="3">
        <v>15</v>
      </c>
      <c r="F471" s="3">
        <v>571</v>
      </c>
      <c r="G471" s="4" t="s">
        <v>1074</v>
      </c>
    </row>
    <row r="472" spans="1:7" x14ac:dyDescent="0.3">
      <c r="A472" t="s">
        <v>1981</v>
      </c>
      <c r="B472" t="s">
        <v>54</v>
      </c>
      <c r="C472" s="4" t="s">
        <v>1078</v>
      </c>
      <c r="D472" s="4" t="s">
        <v>13</v>
      </c>
      <c r="E472" s="3">
        <v>15</v>
      </c>
      <c r="F472" s="3">
        <v>2319</v>
      </c>
      <c r="G472" s="4" t="s">
        <v>1074</v>
      </c>
    </row>
    <row r="473" spans="1:7" x14ac:dyDescent="0.3">
      <c r="A473" t="s">
        <v>1982</v>
      </c>
      <c r="B473" t="s">
        <v>56</v>
      </c>
      <c r="C473" s="4" t="s">
        <v>1078</v>
      </c>
      <c r="D473" s="4" t="s">
        <v>13</v>
      </c>
      <c r="E473" s="3">
        <v>15</v>
      </c>
      <c r="F473" s="3">
        <v>1492</v>
      </c>
      <c r="G473" s="4" t="s">
        <v>1074</v>
      </c>
    </row>
    <row r="474" spans="1:7" x14ac:dyDescent="0.3">
      <c r="A474" t="s">
        <v>1989</v>
      </c>
      <c r="B474" t="s">
        <v>69</v>
      </c>
      <c r="C474" s="4" t="s">
        <v>1078</v>
      </c>
      <c r="D474" s="4" t="s">
        <v>7</v>
      </c>
      <c r="E474" s="3">
        <v>15</v>
      </c>
      <c r="F474" s="3">
        <v>2456</v>
      </c>
      <c r="G474" s="4" t="s">
        <v>1074</v>
      </c>
    </row>
    <row r="475" spans="1:7" x14ac:dyDescent="0.3">
      <c r="A475" t="s">
        <v>1998</v>
      </c>
      <c r="B475" t="s">
        <v>35</v>
      </c>
      <c r="C475" s="4" t="s">
        <v>1078</v>
      </c>
      <c r="D475" s="4" t="s">
        <v>13</v>
      </c>
      <c r="E475" s="3">
        <v>15</v>
      </c>
      <c r="F475" s="3">
        <v>2841</v>
      </c>
      <c r="G475" s="4" t="s">
        <v>1074</v>
      </c>
    </row>
    <row r="476" spans="1:7" x14ac:dyDescent="0.3">
      <c r="A476" t="s">
        <v>1999</v>
      </c>
      <c r="B476" t="s">
        <v>17</v>
      </c>
      <c r="C476" s="4" t="s">
        <v>1078</v>
      </c>
      <c r="D476" s="4" t="s">
        <v>13</v>
      </c>
      <c r="E476" s="3">
        <v>15</v>
      </c>
      <c r="F476" s="3">
        <v>3499</v>
      </c>
      <c r="G476" s="4" t="s">
        <v>1074</v>
      </c>
    </row>
    <row r="477" spans="1:7" x14ac:dyDescent="0.3">
      <c r="A477" t="s">
        <v>2001</v>
      </c>
      <c r="B477" t="s">
        <v>14</v>
      </c>
      <c r="C477" s="4" t="s">
        <v>1078</v>
      </c>
      <c r="D477" s="4" t="s">
        <v>16</v>
      </c>
      <c r="E477" s="3">
        <v>15</v>
      </c>
      <c r="F477" s="3">
        <v>4110</v>
      </c>
      <c r="G477" s="4" t="s">
        <v>1074</v>
      </c>
    </row>
    <row r="478" spans="1:7" x14ac:dyDescent="0.3">
      <c r="A478" t="s">
        <v>2004</v>
      </c>
      <c r="B478" t="s">
        <v>172</v>
      </c>
      <c r="C478" s="4" t="s">
        <v>1078</v>
      </c>
      <c r="D478" s="4" t="s">
        <v>13</v>
      </c>
      <c r="E478" s="3">
        <v>15</v>
      </c>
      <c r="F478" s="3">
        <v>4658</v>
      </c>
      <c r="G478" s="4" t="s">
        <v>1074</v>
      </c>
    </row>
    <row r="479" spans="1:7" x14ac:dyDescent="0.3">
      <c r="A479" t="s">
        <v>2011</v>
      </c>
      <c r="B479" t="s">
        <v>40</v>
      </c>
      <c r="C479" s="4" t="s">
        <v>1078</v>
      </c>
      <c r="D479" s="4" t="s">
        <v>7</v>
      </c>
      <c r="E479" s="3">
        <v>15</v>
      </c>
      <c r="F479" s="3">
        <v>1311</v>
      </c>
      <c r="G479" s="4" t="s">
        <v>1074</v>
      </c>
    </row>
    <row r="480" spans="1:7" x14ac:dyDescent="0.3">
      <c r="A480" t="s">
        <v>2014</v>
      </c>
      <c r="B480" t="s">
        <v>54</v>
      </c>
      <c r="C480" s="4" t="s">
        <v>1078</v>
      </c>
      <c r="D480" s="4" t="s">
        <v>7</v>
      </c>
      <c r="E480" s="3">
        <v>15</v>
      </c>
      <c r="F480" s="3">
        <v>3252</v>
      </c>
      <c r="G480" s="4" t="s">
        <v>1074</v>
      </c>
    </row>
    <row r="481" spans="1:7" x14ac:dyDescent="0.3">
      <c r="A481" t="s">
        <v>2019</v>
      </c>
      <c r="B481" t="s">
        <v>45</v>
      </c>
      <c r="C481" s="4" t="s">
        <v>1078</v>
      </c>
      <c r="D481" s="4" t="s">
        <v>7</v>
      </c>
      <c r="E481" s="3">
        <v>15</v>
      </c>
      <c r="F481" s="3">
        <v>1042</v>
      </c>
      <c r="G481" s="4" t="s">
        <v>1074</v>
      </c>
    </row>
    <row r="482" spans="1:7" x14ac:dyDescent="0.3">
      <c r="A482" t="s">
        <v>2020</v>
      </c>
      <c r="B482" t="s">
        <v>23</v>
      </c>
      <c r="C482" s="4" t="s">
        <v>1078</v>
      </c>
      <c r="D482" s="4" t="s">
        <v>16</v>
      </c>
      <c r="E482" s="3">
        <v>15</v>
      </c>
      <c r="F482" s="3">
        <v>944</v>
      </c>
      <c r="G482" s="4" t="s">
        <v>1074</v>
      </c>
    </row>
    <row r="483" spans="1:7" x14ac:dyDescent="0.3">
      <c r="A483" t="s">
        <v>2025</v>
      </c>
      <c r="B483" t="s">
        <v>17</v>
      </c>
      <c r="C483" s="4" t="s">
        <v>1078</v>
      </c>
      <c r="D483" s="4" t="s">
        <v>7</v>
      </c>
      <c r="E483" s="3">
        <v>15</v>
      </c>
      <c r="F483" s="3">
        <v>2208</v>
      </c>
      <c r="G483" s="4" t="s">
        <v>1074</v>
      </c>
    </row>
    <row r="484" spans="1:7" x14ac:dyDescent="0.3">
      <c r="A484" t="s">
        <v>2029</v>
      </c>
      <c r="B484" t="s">
        <v>58</v>
      </c>
      <c r="C484" s="4" t="s">
        <v>1078</v>
      </c>
      <c r="D484" s="4" t="s">
        <v>16</v>
      </c>
      <c r="E484" s="3">
        <v>15</v>
      </c>
      <c r="F484" s="3">
        <v>4772</v>
      </c>
      <c r="G484" s="4" t="s">
        <v>1074</v>
      </c>
    </row>
    <row r="485" spans="1:7" x14ac:dyDescent="0.3">
      <c r="A485" t="s">
        <v>2034</v>
      </c>
      <c r="B485" t="s">
        <v>63</v>
      </c>
      <c r="C485" s="4" t="s">
        <v>1078</v>
      </c>
      <c r="D485" s="4" t="s">
        <v>7</v>
      </c>
      <c r="E485" s="3">
        <v>15</v>
      </c>
      <c r="F485" s="3">
        <v>4401</v>
      </c>
      <c r="G485" s="4" t="s">
        <v>1074</v>
      </c>
    </row>
    <row r="486" spans="1:7" x14ac:dyDescent="0.3">
      <c r="A486" t="s">
        <v>2035</v>
      </c>
      <c r="B486" t="s">
        <v>56</v>
      </c>
      <c r="C486" s="4" t="s">
        <v>1078</v>
      </c>
      <c r="D486" s="4" t="s">
        <v>13</v>
      </c>
      <c r="E486" s="3">
        <v>15</v>
      </c>
      <c r="F486" s="3">
        <v>4002</v>
      </c>
      <c r="G486" s="4" t="s">
        <v>1074</v>
      </c>
    </row>
    <row r="487" spans="1:7" x14ac:dyDescent="0.3">
      <c r="A487" t="s">
        <v>2036</v>
      </c>
      <c r="B487" t="s">
        <v>35</v>
      </c>
      <c r="C487" s="4" t="s">
        <v>1078</v>
      </c>
      <c r="D487" s="4" t="s">
        <v>7</v>
      </c>
      <c r="E487" s="3">
        <v>15</v>
      </c>
      <c r="F487" s="3">
        <v>4756</v>
      </c>
      <c r="G487" s="4" t="s">
        <v>1074</v>
      </c>
    </row>
    <row r="488" spans="1:7" x14ac:dyDescent="0.3">
      <c r="A488" t="s">
        <v>2037</v>
      </c>
      <c r="B488" t="s">
        <v>45</v>
      </c>
      <c r="C488" s="4" t="s">
        <v>1078</v>
      </c>
      <c r="D488" s="4" t="s">
        <v>13</v>
      </c>
      <c r="E488" s="3">
        <v>15</v>
      </c>
      <c r="F488" s="3">
        <v>4396</v>
      </c>
      <c r="G488" s="4" t="s">
        <v>1074</v>
      </c>
    </row>
    <row r="489" spans="1:7" x14ac:dyDescent="0.3">
      <c r="A489" t="s">
        <v>2038</v>
      </c>
      <c r="B489" t="s">
        <v>54</v>
      </c>
      <c r="C489" s="4" t="s">
        <v>1078</v>
      </c>
      <c r="D489" s="4" t="s">
        <v>16</v>
      </c>
      <c r="E489" s="3">
        <v>15</v>
      </c>
      <c r="F489" s="3">
        <v>2091</v>
      </c>
      <c r="G489" s="4" t="s">
        <v>1074</v>
      </c>
    </row>
    <row r="490" spans="1:7" x14ac:dyDescent="0.3">
      <c r="A490" t="s">
        <v>2047</v>
      </c>
      <c r="B490" t="s">
        <v>35</v>
      </c>
      <c r="C490" s="4" t="s">
        <v>1078</v>
      </c>
      <c r="D490" s="4" t="s">
        <v>13</v>
      </c>
      <c r="E490" s="3">
        <v>15</v>
      </c>
      <c r="F490" s="3">
        <v>399</v>
      </c>
      <c r="G490" s="4" t="s">
        <v>1074</v>
      </c>
    </row>
    <row r="491" spans="1:7" x14ac:dyDescent="0.3">
      <c r="A491" t="s">
        <v>2049</v>
      </c>
      <c r="B491" t="s">
        <v>51</v>
      </c>
      <c r="C491" s="4" t="s">
        <v>1078</v>
      </c>
      <c r="D491" s="4" t="s">
        <v>7</v>
      </c>
      <c r="E491" s="3">
        <v>15</v>
      </c>
      <c r="F491" s="3">
        <v>4085</v>
      </c>
      <c r="G491" s="4" t="s">
        <v>1074</v>
      </c>
    </row>
    <row r="492" spans="1:7" x14ac:dyDescent="0.3">
      <c r="A492" t="s">
        <v>2050</v>
      </c>
      <c r="B492" t="s">
        <v>88</v>
      </c>
      <c r="C492" s="4" t="s">
        <v>1078</v>
      </c>
      <c r="D492" s="4" t="s">
        <v>7</v>
      </c>
      <c r="E492" s="3">
        <v>15</v>
      </c>
      <c r="F492" s="3">
        <v>2683</v>
      </c>
      <c r="G492" s="4" t="s">
        <v>1074</v>
      </c>
    </row>
    <row r="493" spans="1:7" x14ac:dyDescent="0.3">
      <c r="A493" t="s">
        <v>2052</v>
      </c>
      <c r="B493" t="s">
        <v>86</v>
      </c>
      <c r="C493" s="4" t="s">
        <v>1078</v>
      </c>
      <c r="D493" s="4" t="s">
        <v>13</v>
      </c>
      <c r="E493" s="3">
        <v>15</v>
      </c>
      <c r="F493" s="3">
        <v>2703</v>
      </c>
      <c r="G493" s="4" t="s">
        <v>1074</v>
      </c>
    </row>
    <row r="494" spans="1:7" x14ac:dyDescent="0.3">
      <c r="A494" t="s">
        <v>2054</v>
      </c>
      <c r="B494" t="s">
        <v>8</v>
      </c>
      <c r="C494" s="4" t="s">
        <v>1078</v>
      </c>
      <c r="D494" s="4" t="s">
        <v>13</v>
      </c>
      <c r="E494" s="3">
        <v>15</v>
      </c>
      <c r="F494" s="3">
        <v>2883</v>
      </c>
      <c r="G494" s="4" t="s">
        <v>1074</v>
      </c>
    </row>
    <row r="495" spans="1:7" x14ac:dyDescent="0.3">
      <c r="A495" t="s">
        <v>2062</v>
      </c>
      <c r="B495" t="s">
        <v>56</v>
      </c>
      <c r="C495" s="4" t="s">
        <v>1078</v>
      </c>
      <c r="D495" s="4" t="s">
        <v>16</v>
      </c>
      <c r="E495" s="3">
        <v>15</v>
      </c>
      <c r="F495" s="3">
        <v>4825</v>
      </c>
      <c r="G495" s="4" t="s">
        <v>1074</v>
      </c>
    </row>
    <row r="496" spans="1:7" x14ac:dyDescent="0.3">
      <c r="A496" t="s">
        <v>2064</v>
      </c>
      <c r="B496" t="s">
        <v>86</v>
      </c>
      <c r="C496" s="4" t="s">
        <v>1078</v>
      </c>
      <c r="D496" s="4" t="s">
        <v>16</v>
      </c>
      <c r="E496" s="3">
        <v>15</v>
      </c>
      <c r="F496" s="3">
        <v>4448</v>
      </c>
      <c r="G496" s="4" t="s">
        <v>1074</v>
      </c>
    </row>
    <row r="497" spans="1:7" x14ac:dyDescent="0.3">
      <c r="A497" t="s">
        <v>2068</v>
      </c>
      <c r="B497" t="s">
        <v>61</v>
      </c>
      <c r="C497" s="4" t="s">
        <v>1078</v>
      </c>
      <c r="D497" s="4" t="s">
        <v>16</v>
      </c>
      <c r="E497" s="3">
        <v>15</v>
      </c>
      <c r="F497" s="3">
        <v>3633</v>
      </c>
      <c r="G497" s="4" t="s">
        <v>1074</v>
      </c>
    </row>
    <row r="498" spans="1:7" x14ac:dyDescent="0.3">
      <c r="A498" t="s">
        <v>1065</v>
      </c>
      <c r="B498" t="s">
        <v>14</v>
      </c>
      <c r="C498" s="4" t="s">
        <v>1066</v>
      </c>
      <c r="D498" s="4" t="s">
        <v>16</v>
      </c>
      <c r="E498" s="3">
        <v>10</v>
      </c>
      <c r="F498" s="3">
        <v>2109</v>
      </c>
      <c r="G498" s="4" t="s">
        <v>1067</v>
      </c>
    </row>
    <row r="499" spans="1:7" x14ac:dyDescent="0.3">
      <c r="A499" t="s">
        <v>1068</v>
      </c>
      <c r="B499" t="s">
        <v>23</v>
      </c>
      <c r="C499" s="4" t="s">
        <v>1066</v>
      </c>
      <c r="D499" s="4" t="s">
        <v>7</v>
      </c>
      <c r="E499" s="3">
        <v>20</v>
      </c>
      <c r="F499" s="3">
        <v>2109</v>
      </c>
      <c r="G499" s="4" t="s">
        <v>1067</v>
      </c>
    </row>
    <row r="500" spans="1:7" x14ac:dyDescent="0.3">
      <c r="A500" t="s">
        <v>1071</v>
      </c>
      <c r="B500" t="s">
        <v>14</v>
      </c>
      <c r="C500" s="4" t="s">
        <v>1066</v>
      </c>
      <c r="D500" s="4" t="s">
        <v>16</v>
      </c>
      <c r="E500" s="3">
        <v>5</v>
      </c>
      <c r="F500" s="3">
        <v>2109</v>
      </c>
      <c r="G500" s="4" t="s">
        <v>1067</v>
      </c>
    </row>
    <row r="501" spans="1:7" x14ac:dyDescent="0.3">
      <c r="A501" t="s">
        <v>1075</v>
      </c>
      <c r="B501" t="s">
        <v>17</v>
      </c>
      <c r="C501" s="4" t="s">
        <v>1073</v>
      </c>
      <c r="D501" s="4" t="s">
        <v>13</v>
      </c>
      <c r="E501" s="3">
        <v>10</v>
      </c>
      <c r="F501" s="3">
        <v>2109</v>
      </c>
      <c r="G501" s="4" t="s">
        <v>1067</v>
      </c>
    </row>
    <row r="502" spans="1:7" x14ac:dyDescent="0.3">
      <c r="A502" t="s">
        <v>1077</v>
      </c>
      <c r="B502" t="s">
        <v>61</v>
      </c>
      <c r="C502" s="4" t="s">
        <v>1078</v>
      </c>
      <c r="D502" s="4" t="s">
        <v>16</v>
      </c>
      <c r="E502" s="3">
        <v>10</v>
      </c>
      <c r="F502" s="3">
        <v>2109</v>
      </c>
      <c r="G502" s="4" t="s">
        <v>1067</v>
      </c>
    </row>
    <row r="503" spans="1:7" x14ac:dyDescent="0.3">
      <c r="A503" t="s">
        <v>1086</v>
      </c>
      <c r="B503" t="s">
        <v>92</v>
      </c>
      <c r="C503" s="4" t="s">
        <v>1073</v>
      </c>
      <c r="D503" s="4" t="s">
        <v>7</v>
      </c>
      <c r="E503" s="3">
        <v>15</v>
      </c>
      <c r="F503" s="3">
        <v>2109</v>
      </c>
      <c r="G503" s="4" t="s">
        <v>1067</v>
      </c>
    </row>
    <row r="504" spans="1:7" x14ac:dyDescent="0.3">
      <c r="A504" t="s">
        <v>1091</v>
      </c>
      <c r="B504" t="s">
        <v>51</v>
      </c>
      <c r="C504" s="4" t="s">
        <v>1073</v>
      </c>
      <c r="D504" s="4" t="s">
        <v>16</v>
      </c>
      <c r="E504" s="3">
        <v>20</v>
      </c>
      <c r="F504" s="3">
        <v>2109</v>
      </c>
      <c r="G504" s="4" t="s">
        <v>1067</v>
      </c>
    </row>
    <row r="505" spans="1:7" x14ac:dyDescent="0.3">
      <c r="A505" t="s">
        <v>1099</v>
      </c>
      <c r="B505" t="s">
        <v>92</v>
      </c>
      <c r="C505" s="4" t="s">
        <v>1073</v>
      </c>
      <c r="D505" s="4" t="s">
        <v>16</v>
      </c>
      <c r="E505" s="3">
        <v>10</v>
      </c>
      <c r="F505" s="3">
        <v>2109</v>
      </c>
      <c r="G505" s="4" t="s">
        <v>1067</v>
      </c>
    </row>
    <row r="506" spans="1:7" x14ac:dyDescent="0.3">
      <c r="A506" t="s">
        <v>1101</v>
      </c>
      <c r="B506" t="s">
        <v>88</v>
      </c>
      <c r="C506" s="4" t="s">
        <v>1078</v>
      </c>
      <c r="D506" s="4" t="s">
        <v>13</v>
      </c>
      <c r="E506" s="3">
        <v>10</v>
      </c>
      <c r="F506" s="3">
        <v>2109</v>
      </c>
      <c r="G506" s="4" t="s">
        <v>1067</v>
      </c>
    </row>
    <row r="507" spans="1:7" x14ac:dyDescent="0.3">
      <c r="A507" t="s">
        <v>1105</v>
      </c>
      <c r="B507" t="s">
        <v>61</v>
      </c>
      <c r="C507" s="4" t="s">
        <v>1066</v>
      </c>
      <c r="D507" s="4" t="s">
        <v>16</v>
      </c>
      <c r="E507" s="3">
        <v>30</v>
      </c>
      <c r="F507" s="3">
        <v>2109</v>
      </c>
      <c r="G507" s="4" t="s">
        <v>1067</v>
      </c>
    </row>
    <row r="508" spans="1:7" x14ac:dyDescent="0.3">
      <c r="A508" t="s">
        <v>1106</v>
      </c>
      <c r="B508" t="s">
        <v>35</v>
      </c>
      <c r="C508" s="4" t="s">
        <v>1078</v>
      </c>
      <c r="D508" s="4" t="s">
        <v>16</v>
      </c>
      <c r="E508" s="3">
        <v>15</v>
      </c>
      <c r="F508" s="3">
        <v>2109</v>
      </c>
      <c r="G508" s="4" t="s">
        <v>1067</v>
      </c>
    </row>
    <row r="509" spans="1:7" x14ac:dyDescent="0.3">
      <c r="A509" t="s">
        <v>1109</v>
      </c>
      <c r="B509" t="s">
        <v>27</v>
      </c>
      <c r="C509" s="4" t="s">
        <v>1066</v>
      </c>
      <c r="D509" s="4" t="s">
        <v>13</v>
      </c>
      <c r="E509" s="3">
        <v>10</v>
      </c>
      <c r="F509" s="3">
        <v>2109</v>
      </c>
      <c r="G509" s="4" t="s">
        <v>1067</v>
      </c>
    </row>
    <row r="510" spans="1:7" x14ac:dyDescent="0.3">
      <c r="A510" t="s">
        <v>1110</v>
      </c>
      <c r="B510" t="s">
        <v>69</v>
      </c>
      <c r="C510" s="4" t="s">
        <v>1073</v>
      </c>
      <c r="D510" s="4" t="s">
        <v>13</v>
      </c>
      <c r="E510" s="3">
        <v>30</v>
      </c>
      <c r="F510" s="3">
        <v>2109</v>
      </c>
      <c r="G510" s="4" t="s">
        <v>1067</v>
      </c>
    </row>
    <row r="511" spans="1:7" x14ac:dyDescent="0.3">
      <c r="A511" t="s">
        <v>1111</v>
      </c>
      <c r="B511" t="s">
        <v>29</v>
      </c>
      <c r="C511" s="4" t="s">
        <v>1078</v>
      </c>
      <c r="D511" s="4" t="s">
        <v>13</v>
      </c>
      <c r="E511" s="3">
        <v>5</v>
      </c>
      <c r="F511" s="3">
        <v>2109</v>
      </c>
      <c r="G511" s="4" t="s">
        <v>1067</v>
      </c>
    </row>
    <row r="512" spans="1:7" x14ac:dyDescent="0.3">
      <c r="A512" t="s">
        <v>1113</v>
      </c>
      <c r="B512" t="s">
        <v>56</v>
      </c>
      <c r="C512" s="4" t="s">
        <v>1066</v>
      </c>
      <c r="D512" s="4" t="s">
        <v>7</v>
      </c>
      <c r="E512" s="3">
        <v>10</v>
      </c>
      <c r="F512" s="3">
        <v>2109</v>
      </c>
      <c r="G512" s="4" t="s">
        <v>1067</v>
      </c>
    </row>
    <row r="513" spans="1:7" x14ac:dyDescent="0.3">
      <c r="A513" t="s">
        <v>1116</v>
      </c>
      <c r="B513" t="s">
        <v>61</v>
      </c>
      <c r="C513" s="4" t="s">
        <v>1073</v>
      </c>
      <c r="D513" s="4" t="s">
        <v>7</v>
      </c>
      <c r="E513" s="3">
        <v>10</v>
      </c>
      <c r="F513" s="3">
        <v>2109</v>
      </c>
      <c r="G513" s="4" t="s">
        <v>1067</v>
      </c>
    </row>
    <row r="514" spans="1:7" x14ac:dyDescent="0.3">
      <c r="A514" t="s">
        <v>1119</v>
      </c>
      <c r="B514" t="s">
        <v>35</v>
      </c>
      <c r="C514" s="4" t="s">
        <v>1066</v>
      </c>
      <c r="D514" s="4" t="s">
        <v>13</v>
      </c>
      <c r="E514" s="3">
        <v>30</v>
      </c>
      <c r="F514" s="3">
        <v>2109</v>
      </c>
      <c r="G514" s="4" t="s">
        <v>1067</v>
      </c>
    </row>
    <row r="515" spans="1:7" x14ac:dyDescent="0.3">
      <c r="A515" t="s">
        <v>1122</v>
      </c>
      <c r="B515" t="s">
        <v>45</v>
      </c>
      <c r="C515" s="4" t="s">
        <v>1066</v>
      </c>
      <c r="D515" s="4" t="s">
        <v>13</v>
      </c>
      <c r="E515" s="3">
        <v>15</v>
      </c>
      <c r="F515" s="3">
        <v>2109</v>
      </c>
      <c r="G515" s="4" t="s">
        <v>1067</v>
      </c>
    </row>
    <row r="516" spans="1:7" x14ac:dyDescent="0.3">
      <c r="A516" t="s">
        <v>1147</v>
      </c>
      <c r="B516" t="s">
        <v>114</v>
      </c>
      <c r="C516" s="4" t="s">
        <v>1078</v>
      </c>
      <c r="D516" s="4" t="s">
        <v>13</v>
      </c>
      <c r="E516" s="3">
        <v>30</v>
      </c>
      <c r="F516" s="3">
        <v>2109</v>
      </c>
      <c r="G516" s="4" t="s">
        <v>1067</v>
      </c>
    </row>
    <row r="517" spans="1:7" x14ac:dyDescent="0.3">
      <c r="A517" t="s">
        <v>1148</v>
      </c>
      <c r="B517" t="s">
        <v>45</v>
      </c>
      <c r="C517" s="4" t="s">
        <v>1066</v>
      </c>
      <c r="D517" s="4" t="s">
        <v>7</v>
      </c>
      <c r="E517" s="3">
        <v>10</v>
      </c>
      <c r="F517" s="3">
        <v>2109</v>
      </c>
      <c r="G517" s="4" t="s">
        <v>1067</v>
      </c>
    </row>
    <row r="518" spans="1:7" x14ac:dyDescent="0.3">
      <c r="A518" t="s">
        <v>1164</v>
      </c>
      <c r="B518" t="s">
        <v>51</v>
      </c>
      <c r="C518" s="4" t="s">
        <v>1073</v>
      </c>
      <c r="D518" s="4" t="s">
        <v>13</v>
      </c>
      <c r="E518" s="3">
        <v>15</v>
      </c>
      <c r="F518" s="3">
        <v>2109</v>
      </c>
      <c r="G518" s="4" t="s">
        <v>1067</v>
      </c>
    </row>
    <row r="519" spans="1:7" x14ac:dyDescent="0.3">
      <c r="A519" t="s">
        <v>1169</v>
      </c>
      <c r="B519" t="s">
        <v>40</v>
      </c>
      <c r="C519" s="4" t="s">
        <v>1073</v>
      </c>
      <c r="D519" s="4" t="s">
        <v>16</v>
      </c>
      <c r="E519" s="3">
        <v>5</v>
      </c>
      <c r="F519" s="3">
        <v>2109</v>
      </c>
      <c r="G519" s="4" t="s">
        <v>1067</v>
      </c>
    </row>
    <row r="520" spans="1:7" x14ac:dyDescent="0.3">
      <c r="A520" t="s">
        <v>1174</v>
      </c>
      <c r="B520" t="s">
        <v>63</v>
      </c>
      <c r="C520" s="4" t="s">
        <v>1073</v>
      </c>
      <c r="D520" s="4" t="s">
        <v>13</v>
      </c>
      <c r="E520" s="3">
        <v>5</v>
      </c>
      <c r="F520" s="3">
        <v>2109</v>
      </c>
      <c r="G520" s="4" t="s">
        <v>1067</v>
      </c>
    </row>
    <row r="521" spans="1:7" x14ac:dyDescent="0.3">
      <c r="A521" t="s">
        <v>1178</v>
      </c>
      <c r="B521" t="s">
        <v>61</v>
      </c>
      <c r="C521" s="4" t="s">
        <v>1066</v>
      </c>
      <c r="D521" s="4" t="s">
        <v>16</v>
      </c>
      <c r="E521" s="3">
        <v>30</v>
      </c>
      <c r="F521" s="3">
        <v>2109</v>
      </c>
      <c r="G521" s="4" t="s">
        <v>1067</v>
      </c>
    </row>
    <row r="522" spans="1:7" x14ac:dyDescent="0.3">
      <c r="A522" t="s">
        <v>1182</v>
      </c>
      <c r="B522" t="s">
        <v>19</v>
      </c>
      <c r="C522" s="4" t="s">
        <v>1078</v>
      </c>
      <c r="D522" s="4" t="s">
        <v>16</v>
      </c>
      <c r="E522" s="3">
        <v>10</v>
      </c>
      <c r="F522" s="3">
        <v>2109</v>
      </c>
      <c r="G522" s="4" t="s">
        <v>1067</v>
      </c>
    </row>
    <row r="523" spans="1:7" x14ac:dyDescent="0.3">
      <c r="A523" t="s">
        <v>1184</v>
      </c>
      <c r="B523" t="s">
        <v>88</v>
      </c>
      <c r="C523" s="4" t="s">
        <v>1078</v>
      </c>
      <c r="D523" s="4" t="s">
        <v>7</v>
      </c>
      <c r="E523" s="3">
        <v>10</v>
      </c>
      <c r="F523" s="3">
        <v>2109</v>
      </c>
      <c r="G523" s="4" t="s">
        <v>1067</v>
      </c>
    </row>
    <row r="524" spans="1:7" x14ac:dyDescent="0.3">
      <c r="A524" t="s">
        <v>1194</v>
      </c>
      <c r="B524" t="s">
        <v>25</v>
      </c>
      <c r="C524" s="4" t="s">
        <v>1073</v>
      </c>
      <c r="D524" s="4" t="s">
        <v>7</v>
      </c>
      <c r="E524" s="3">
        <v>5</v>
      </c>
      <c r="F524" s="3">
        <v>2109</v>
      </c>
      <c r="G524" s="4" t="s">
        <v>1067</v>
      </c>
    </row>
    <row r="525" spans="1:7" x14ac:dyDescent="0.3">
      <c r="A525" t="s">
        <v>1201</v>
      </c>
      <c r="B525" t="s">
        <v>31</v>
      </c>
      <c r="C525" s="4" t="s">
        <v>1078</v>
      </c>
      <c r="D525" s="4" t="s">
        <v>13</v>
      </c>
      <c r="E525" s="3">
        <v>30</v>
      </c>
      <c r="F525" s="3">
        <v>2109</v>
      </c>
      <c r="G525" s="4" t="s">
        <v>1067</v>
      </c>
    </row>
    <row r="526" spans="1:7" x14ac:dyDescent="0.3">
      <c r="A526" t="s">
        <v>1211</v>
      </c>
      <c r="B526" t="s">
        <v>31</v>
      </c>
      <c r="C526" s="4" t="s">
        <v>1066</v>
      </c>
      <c r="D526" s="4" t="s">
        <v>16</v>
      </c>
      <c r="E526" s="3">
        <v>10</v>
      </c>
      <c r="F526" s="3">
        <v>2109</v>
      </c>
      <c r="G526" s="4" t="s">
        <v>1067</v>
      </c>
    </row>
    <row r="527" spans="1:7" x14ac:dyDescent="0.3">
      <c r="A527" t="s">
        <v>1230</v>
      </c>
      <c r="B527" t="s">
        <v>88</v>
      </c>
      <c r="C527" s="4" t="s">
        <v>1073</v>
      </c>
      <c r="D527" s="4" t="s">
        <v>13</v>
      </c>
      <c r="E527" s="3">
        <v>10</v>
      </c>
      <c r="F527" s="3">
        <v>2109</v>
      </c>
      <c r="G527" s="4" t="s">
        <v>1067</v>
      </c>
    </row>
    <row r="528" spans="1:7" x14ac:dyDescent="0.3">
      <c r="A528" t="s">
        <v>1231</v>
      </c>
      <c r="B528" t="s">
        <v>114</v>
      </c>
      <c r="C528" s="4" t="s">
        <v>1073</v>
      </c>
      <c r="D528" s="4" t="s">
        <v>7</v>
      </c>
      <c r="E528" s="3">
        <v>10</v>
      </c>
      <c r="F528" s="3">
        <v>2109</v>
      </c>
      <c r="G528" s="4" t="s">
        <v>1067</v>
      </c>
    </row>
    <row r="529" spans="1:7" x14ac:dyDescent="0.3">
      <c r="A529" t="s">
        <v>1236</v>
      </c>
      <c r="B529" t="s">
        <v>45</v>
      </c>
      <c r="C529" s="4" t="s">
        <v>1073</v>
      </c>
      <c r="D529" s="4" t="s">
        <v>13</v>
      </c>
      <c r="E529" s="3">
        <v>5</v>
      </c>
      <c r="F529" s="3">
        <v>2109</v>
      </c>
      <c r="G529" s="4" t="s">
        <v>1067</v>
      </c>
    </row>
    <row r="530" spans="1:7" x14ac:dyDescent="0.3">
      <c r="A530" t="s">
        <v>1237</v>
      </c>
      <c r="B530" t="s">
        <v>25</v>
      </c>
      <c r="C530" s="4" t="s">
        <v>1078</v>
      </c>
      <c r="D530" s="4" t="s">
        <v>7</v>
      </c>
      <c r="E530" s="3">
        <v>10</v>
      </c>
      <c r="F530" s="3">
        <v>2109</v>
      </c>
      <c r="G530" s="4" t="s">
        <v>1067</v>
      </c>
    </row>
    <row r="531" spans="1:7" x14ac:dyDescent="0.3">
      <c r="A531" t="s">
        <v>1241</v>
      </c>
      <c r="B531" t="s">
        <v>96</v>
      </c>
      <c r="C531" s="4" t="s">
        <v>1066</v>
      </c>
      <c r="D531" s="4" t="s">
        <v>16</v>
      </c>
      <c r="E531" s="3">
        <v>15</v>
      </c>
      <c r="F531" s="3">
        <v>2109</v>
      </c>
      <c r="G531" s="4" t="s">
        <v>1067</v>
      </c>
    </row>
    <row r="532" spans="1:7" x14ac:dyDescent="0.3">
      <c r="A532" t="s">
        <v>1250</v>
      </c>
      <c r="B532" t="s">
        <v>96</v>
      </c>
      <c r="C532" s="4" t="s">
        <v>1066</v>
      </c>
      <c r="D532" s="4" t="s">
        <v>13</v>
      </c>
      <c r="E532" s="3">
        <v>20</v>
      </c>
      <c r="F532" s="3">
        <v>646</v>
      </c>
      <c r="G532" s="4" t="s">
        <v>1067</v>
      </c>
    </row>
    <row r="533" spans="1:7" x14ac:dyDescent="0.3">
      <c r="A533" t="s">
        <v>1252</v>
      </c>
      <c r="B533" t="s">
        <v>21</v>
      </c>
      <c r="C533" s="4" t="s">
        <v>1066</v>
      </c>
      <c r="D533" s="4" t="s">
        <v>16</v>
      </c>
      <c r="E533" s="3">
        <v>20</v>
      </c>
      <c r="F533" s="3">
        <v>2423</v>
      </c>
      <c r="G533" s="4" t="s">
        <v>1067</v>
      </c>
    </row>
    <row r="534" spans="1:7" x14ac:dyDescent="0.3">
      <c r="A534" t="s">
        <v>1253</v>
      </c>
      <c r="B534" t="s">
        <v>76</v>
      </c>
      <c r="C534" s="4" t="s">
        <v>1073</v>
      </c>
      <c r="D534" s="4" t="s">
        <v>16</v>
      </c>
      <c r="E534" s="3">
        <v>20</v>
      </c>
      <c r="F534" s="3">
        <v>4069</v>
      </c>
      <c r="G534" s="4" t="s">
        <v>1067</v>
      </c>
    </row>
    <row r="535" spans="1:7" x14ac:dyDescent="0.3">
      <c r="A535" t="s">
        <v>1257</v>
      </c>
      <c r="B535" t="s">
        <v>51</v>
      </c>
      <c r="C535" s="4" t="s">
        <v>1066</v>
      </c>
      <c r="D535" s="4" t="s">
        <v>16</v>
      </c>
      <c r="E535" s="3">
        <v>20</v>
      </c>
      <c r="F535" s="3">
        <v>996</v>
      </c>
      <c r="G535" s="4" t="s">
        <v>1067</v>
      </c>
    </row>
    <row r="536" spans="1:7" x14ac:dyDescent="0.3">
      <c r="A536" t="s">
        <v>1260</v>
      </c>
      <c r="B536" t="s">
        <v>51</v>
      </c>
      <c r="C536" s="4" t="s">
        <v>1073</v>
      </c>
      <c r="D536" s="4" t="s">
        <v>13</v>
      </c>
      <c r="E536" s="3">
        <v>20</v>
      </c>
      <c r="F536" s="3">
        <v>434</v>
      </c>
      <c r="G536" s="4" t="s">
        <v>1067</v>
      </c>
    </row>
    <row r="537" spans="1:7" x14ac:dyDescent="0.3">
      <c r="A537" t="s">
        <v>1262</v>
      </c>
      <c r="B537" t="s">
        <v>69</v>
      </c>
      <c r="C537" s="4" t="s">
        <v>1073</v>
      </c>
      <c r="D537" s="4" t="s">
        <v>7</v>
      </c>
      <c r="E537" s="3">
        <v>20</v>
      </c>
      <c r="F537" s="3">
        <v>517</v>
      </c>
      <c r="G537" s="4" t="s">
        <v>1067</v>
      </c>
    </row>
    <row r="538" spans="1:7" x14ac:dyDescent="0.3">
      <c r="A538" t="s">
        <v>1266</v>
      </c>
      <c r="B538" t="s">
        <v>40</v>
      </c>
      <c r="C538" s="4" t="s">
        <v>1066</v>
      </c>
      <c r="D538" s="4" t="s">
        <v>16</v>
      </c>
      <c r="E538" s="3">
        <v>20</v>
      </c>
      <c r="F538" s="3">
        <v>4631</v>
      </c>
      <c r="G538" s="4" t="s">
        <v>1067</v>
      </c>
    </row>
    <row r="539" spans="1:7" x14ac:dyDescent="0.3">
      <c r="A539" t="s">
        <v>1275</v>
      </c>
      <c r="B539" t="s">
        <v>40</v>
      </c>
      <c r="C539" s="4" t="s">
        <v>1078</v>
      </c>
      <c r="D539" s="4" t="s">
        <v>7</v>
      </c>
      <c r="E539" s="3">
        <v>20</v>
      </c>
      <c r="F539" s="3">
        <v>1476</v>
      </c>
      <c r="G539" s="4" t="s">
        <v>1067</v>
      </c>
    </row>
    <row r="540" spans="1:7" x14ac:dyDescent="0.3">
      <c r="A540" t="s">
        <v>1276</v>
      </c>
      <c r="B540" t="s">
        <v>45</v>
      </c>
      <c r="C540" s="4" t="s">
        <v>1078</v>
      </c>
      <c r="D540" s="4" t="s">
        <v>13</v>
      </c>
      <c r="E540" s="3">
        <v>20</v>
      </c>
      <c r="F540" s="3">
        <v>1478</v>
      </c>
      <c r="G540" s="4" t="s">
        <v>1067</v>
      </c>
    </row>
    <row r="541" spans="1:7" x14ac:dyDescent="0.3">
      <c r="A541" t="s">
        <v>1278</v>
      </c>
      <c r="B541" t="s">
        <v>17</v>
      </c>
      <c r="C541" s="4" t="s">
        <v>1066</v>
      </c>
      <c r="D541" s="4" t="s">
        <v>16</v>
      </c>
      <c r="E541" s="3">
        <v>20</v>
      </c>
      <c r="F541" s="3">
        <v>1580</v>
      </c>
      <c r="G541" s="4" t="s">
        <v>1067</v>
      </c>
    </row>
    <row r="542" spans="1:7" x14ac:dyDescent="0.3">
      <c r="A542" t="s">
        <v>1282</v>
      </c>
      <c r="B542" t="s">
        <v>69</v>
      </c>
      <c r="C542" s="4" t="s">
        <v>1066</v>
      </c>
      <c r="D542" s="4" t="s">
        <v>7</v>
      </c>
      <c r="E542" s="3">
        <v>20</v>
      </c>
      <c r="F542" s="3">
        <v>1261</v>
      </c>
      <c r="G542" s="4" t="s">
        <v>1067</v>
      </c>
    </row>
    <row r="543" spans="1:7" x14ac:dyDescent="0.3">
      <c r="A543" t="s">
        <v>1283</v>
      </c>
      <c r="B543" t="s">
        <v>27</v>
      </c>
      <c r="C543" s="4" t="s">
        <v>1078</v>
      </c>
      <c r="D543" s="4" t="s">
        <v>13</v>
      </c>
      <c r="E543" s="3">
        <v>20</v>
      </c>
      <c r="F543" s="3">
        <v>3759</v>
      </c>
      <c r="G543" s="4" t="s">
        <v>1067</v>
      </c>
    </row>
    <row r="544" spans="1:7" x14ac:dyDescent="0.3">
      <c r="A544" t="s">
        <v>1285</v>
      </c>
      <c r="B544" t="s">
        <v>61</v>
      </c>
      <c r="C544" s="4" t="s">
        <v>1066</v>
      </c>
      <c r="D544" s="4" t="s">
        <v>7</v>
      </c>
      <c r="E544" s="3">
        <v>20</v>
      </c>
      <c r="F544" s="3">
        <v>3529</v>
      </c>
      <c r="G544" s="4" t="s">
        <v>1067</v>
      </c>
    </row>
    <row r="545" spans="1:7" x14ac:dyDescent="0.3">
      <c r="A545" t="s">
        <v>1291</v>
      </c>
      <c r="B545" t="s">
        <v>86</v>
      </c>
      <c r="C545" s="4" t="s">
        <v>1073</v>
      </c>
      <c r="D545" s="4" t="s">
        <v>13</v>
      </c>
      <c r="E545" s="3">
        <v>20</v>
      </c>
      <c r="F545" s="3">
        <v>2081</v>
      </c>
      <c r="G545" s="4" t="s">
        <v>1067</v>
      </c>
    </row>
    <row r="546" spans="1:7" x14ac:dyDescent="0.3">
      <c r="A546" t="s">
        <v>1294</v>
      </c>
      <c r="B546" t="s">
        <v>56</v>
      </c>
      <c r="C546" s="4" t="s">
        <v>1078</v>
      </c>
      <c r="D546" s="4" t="s">
        <v>7</v>
      </c>
      <c r="E546" s="3">
        <v>20</v>
      </c>
      <c r="F546" s="3">
        <v>2311</v>
      </c>
      <c r="G546" s="4" t="s">
        <v>1067</v>
      </c>
    </row>
    <row r="547" spans="1:7" x14ac:dyDescent="0.3">
      <c r="A547" t="s">
        <v>1295</v>
      </c>
      <c r="B547" t="s">
        <v>29</v>
      </c>
      <c r="C547" s="4" t="s">
        <v>1078</v>
      </c>
      <c r="D547" s="4" t="s">
        <v>13</v>
      </c>
      <c r="E547" s="3">
        <v>20</v>
      </c>
      <c r="F547" s="3">
        <v>1632</v>
      </c>
      <c r="G547" s="4" t="s">
        <v>1067</v>
      </c>
    </row>
    <row r="548" spans="1:7" x14ac:dyDescent="0.3">
      <c r="A548" t="s">
        <v>1298</v>
      </c>
      <c r="B548" t="s">
        <v>17</v>
      </c>
      <c r="C548" s="4" t="s">
        <v>1073</v>
      </c>
      <c r="D548" s="4" t="s">
        <v>16</v>
      </c>
      <c r="E548" s="3">
        <v>20</v>
      </c>
      <c r="F548" s="3">
        <v>190</v>
      </c>
      <c r="G548" s="4" t="s">
        <v>1067</v>
      </c>
    </row>
    <row r="549" spans="1:7" x14ac:dyDescent="0.3">
      <c r="A549" t="s">
        <v>1303</v>
      </c>
      <c r="B549" t="s">
        <v>17</v>
      </c>
      <c r="C549" s="4" t="s">
        <v>1078</v>
      </c>
      <c r="D549" s="4" t="s">
        <v>7</v>
      </c>
      <c r="E549" s="3">
        <v>20</v>
      </c>
      <c r="F549" s="3">
        <v>564</v>
      </c>
      <c r="G549" s="4" t="s">
        <v>1067</v>
      </c>
    </row>
    <row r="550" spans="1:7" x14ac:dyDescent="0.3">
      <c r="A550" t="s">
        <v>1305</v>
      </c>
      <c r="B550" t="s">
        <v>11</v>
      </c>
      <c r="C550" s="4" t="s">
        <v>1066</v>
      </c>
      <c r="D550" s="4" t="s">
        <v>7</v>
      </c>
      <c r="E550" s="3">
        <v>20</v>
      </c>
      <c r="F550" s="3">
        <v>3449</v>
      </c>
      <c r="G550" s="4" t="s">
        <v>1067</v>
      </c>
    </row>
    <row r="551" spans="1:7" x14ac:dyDescent="0.3">
      <c r="A551" t="s">
        <v>1307</v>
      </c>
      <c r="B551" t="s">
        <v>61</v>
      </c>
      <c r="C551" s="4" t="s">
        <v>1078</v>
      </c>
      <c r="D551" s="4" t="s">
        <v>16</v>
      </c>
      <c r="E551" s="3">
        <v>20</v>
      </c>
      <c r="F551" s="3">
        <v>4297</v>
      </c>
      <c r="G551" s="4" t="s">
        <v>1067</v>
      </c>
    </row>
    <row r="552" spans="1:7" x14ac:dyDescent="0.3">
      <c r="A552" t="s">
        <v>1309</v>
      </c>
      <c r="B552" t="s">
        <v>56</v>
      </c>
      <c r="C552" s="4" t="s">
        <v>1078</v>
      </c>
      <c r="D552" s="4" t="s">
        <v>13</v>
      </c>
      <c r="E552" s="3">
        <v>20</v>
      </c>
      <c r="F552" s="3">
        <v>4961</v>
      </c>
      <c r="G552" s="4" t="s">
        <v>1067</v>
      </c>
    </row>
    <row r="553" spans="1:7" x14ac:dyDescent="0.3">
      <c r="A553" t="s">
        <v>1315</v>
      </c>
      <c r="B553" t="s">
        <v>29</v>
      </c>
      <c r="C553" s="4" t="s">
        <v>1066</v>
      </c>
      <c r="D553" s="4" t="s">
        <v>16</v>
      </c>
      <c r="E553" s="3">
        <v>20</v>
      </c>
      <c r="F553" s="3">
        <v>4579</v>
      </c>
      <c r="G553" s="4" t="s">
        <v>1067</v>
      </c>
    </row>
    <row r="554" spans="1:7" x14ac:dyDescent="0.3">
      <c r="A554" t="s">
        <v>1320</v>
      </c>
      <c r="B554" t="s">
        <v>45</v>
      </c>
      <c r="C554" s="4" t="s">
        <v>1078</v>
      </c>
      <c r="D554" s="4" t="s">
        <v>7</v>
      </c>
      <c r="E554" s="3">
        <v>20</v>
      </c>
      <c r="F554" s="3">
        <v>4916</v>
      </c>
      <c r="G554" s="4" t="s">
        <v>1067</v>
      </c>
    </row>
    <row r="555" spans="1:7" x14ac:dyDescent="0.3">
      <c r="A555" t="s">
        <v>1326</v>
      </c>
      <c r="B555" t="s">
        <v>76</v>
      </c>
      <c r="C555" s="4" t="s">
        <v>1078</v>
      </c>
      <c r="D555" s="4" t="s">
        <v>16</v>
      </c>
      <c r="E555" s="3">
        <v>20</v>
      </c>
      <c r="F555" s="3">
        <v>4714</v>
      </c>
      <c r="G555" s="4" t="s">
        <v>1067</v>
      </c>
    </row>
    <row r="556" spans="1:7" x14ac:dyDescent="0.3">
      <c r="A556" t="s">
        <v>1332</v>
      </c>
      <c r="B556" t="s">
        <v>114</v>
      </c>
      <c r="C556" s="4" t="s">
        <v>1066</v>
      </c>
      <c r="D556" s="4" t="s">
        <v>13</v>
      </c>
      <c r="E556" s="3">
        <v>20</v>
      </c>
      <c r="F556" s="3">
        <v>380</v>
      </c>
      <c r="G556" s="4" t="s">
        <v>1067</v>
      </c>
    </row>
    <row r="557" spans="1:7" x14ac:dyDescent="0.3">
      <c r="A557" t="s">
        <v>1334</v>
      </c>
      <c r="B557" t="s">
        <v>19</v>
      </c>
      <c r="C557" s="4" t="s">
        <v>1066</v>
      </c>
      <c r="D557" s="4" t="s">
        <v>16</v>
      </c>
      <c r="E557" s="3">
        <v>20</v>
      </c>
      <c r="F557" s="3">
        <v>2528</v>
      </c>
      <c r="G557" s="4" t="s">
        <v>1067</v>
      </c>
    </row>
    <row r="558" spans="1:7" x14ac:dyDescent="0.3">
      <c r="A558" t="s">
        <v>1335</v>
      </c>
      <c r="B558" t="s">
        <v>11</v>
      </c>
      <c r="C558" s="4" t="s">
        <v>1073</v>
      </c>
      <c r="D558" s="4" t="s">
        <v>16</v>
      </c>
      <c r="E558" s="3">
        <v>20</v>
      </c>
      <c r="F558" s="3">
        <v>3589</v>
      </c>
      <c r="G558" s="4" t="s">
        <v>1067</v>
      </c>
    </row>
    <row r="559" spans="1:7" x14ac:dyDescent="0.3">
      <c r="A559" t="s">
        <v>1337</v>
      </c>
      <c r="B559" t="s">
        <v>61</v>
      </c>
      <c r="C559" s="4" t="s">
        <v>1078</v>
      </c>
      <c r="D559" s="4" t="s">
        <v>16</v>
      </c>
      <c r="E559" s="3">
        <v>20</v>
      </c>
      <c r="F559" s="3">
        <v>4657</v>
      </c>
      <c r="G559" s="4" t="s">
        <v>1067</v>
      </c>
    </row>
    <row r="560" spans="1:7" x14ac:dyDescent="0.3">
      <c r="A560" t="s">
        <v>1343</v>
      </c>
      <c r="B560" t="s">
        <v>21</v>
      </c>
      <c r="C560" s="4" t="s">
        <v>1078</v>
      </c>
      <c r="D560" s="4" t="s">
        <v>7</v>
      </c>
      <c r="E560" s="3">
        <v>30</v>
      </c>
      <c r="F560" s="3">
        <v>2908</v>
      </c>
      <c r="G560" s="4" t="s">
        <v>1067</v>
      </c>
    </row>
    <row r="561" spans="1:7" x14ac:dyDescent="0.3">
      <c r="A561" t="s">
        <v>1348</v>
      </c>
      <c r="B561" t="s">
        <v>96</v>
      </c>
      <c r="C561" s="4" t="s">
        <v>1073</v>
      </c>
      <c r="D561" s="4" t="s">
        <v>13</v>
      </c>
      <c r="E561" s="3">
        <v>30</v>
      </c>
      <c r="F561" s="3">
        <v>2582</v>
      </c>
      <c r="G561" s="4" t="s">
        <v>1067</v>
      </c>
    </row>
    <row r="562" spans="1:7" x14ac:dyDescent="0.3">
      <c r="A562" t="s">
        <v>1349</v>
      </c>
      <c r="B562" t="s">
        <v>172</v>
      </c>
      <c r="C562" s="4" t="s">
        <v>1073</v>
      </c>
      <c r="D562" s="4" t="s">
        <v>7</v>
      </c>
      <c r="E562" s="3">
        <v>30</v>
      </c>
      <c r="F562" s="3">
        <v>556</v>
      </c>
      <c r="G562" s="4" t="s">
        <v>1067</v>
      </c>
    </row>
    <row r="563" spans="1:7" x14ac:dyDescent="0.3">
      <c r="A563" t="s">
        <v>1358</v>
      </c>
      <c r="B563" t="s">
        <v>14</v>
      </c>
      <c r="C563" s="4" t="s">
        <v>1073</v>
      </c>
      <c r="D563" s="4" t="s">
        <v>7</v>
      </c>
      <c r="E563" s="3">
        <v>30</v>
      </c>
      <c r="F563" s="3">
        <v>436</v>
      </c>
      <c r="G563" s="4" t="s">
        <v>1067</v>
      </c>
    </row>
    <row r="564" spans="1:7" x14ac:dyDescent="0.3">
      <c r="A564" t="s">
        <v>1359</v>
      </c>
      <c r="B564" t="s">
        <v>21</v>
      </c>
      <c r="C564" s="4" t="s">
        <v>1078</v>
      </c>
      <c r="D564" s="4" t="s">
        <v>13</v>
      </c>
      <c r="E564" s="3">
        <v>30</v>
      </c>
      <c r="F564" s="3">
        <v>1579</v>
      </c>
      <c r="G564" s="4" t="s">
        <v>1067</v>
      </c>
    </row>
    <row r="565" spans="1:7" x14ac:dyDescent="0.3">
      <c r="A565" t="s">
        <v>1360</v>
      </c>
      <c r="B565" t="s">
        <v>19</v>
      </c>
      <c r="C565" s="4" t="s">
        <v>1073</v>
      </c>
      <c r="D565" s="4" t="s">
        <v>7</v>
      </c>
      <c r="E565" s="3">
        <v>30</v>
      </c>
      <c r="F565" s="3">
        <v>147</v>
      </c>
      <c r="G565" s="4" t="s">
        <v>1067</v>
      </c>
    </row>
    <row r="566" spans="1:7" x14ac:dyDescent="0.3">
      <c r="A566" t="s">
        <v>1361</v>
      </c>
      <c r="B566" t="s">
        <v>92</v>
      </c>
      <c r="C566" s="4" t="s">
        <v>1078</v>
      </c>
      <c r="D566" s="4" t="s">
        <v>13</v>
      </c>
      <c r="E566" s="3">
        <v>30</v>
      </c>
      <c r="F566" s="3">
        <v>1737</v>
      </c>
      <c r="G566" s="4" t="s">
        <v>1067</v>
      </c>
    </row>
    <row r="567" spans="1:7" x14ac:dyDescent="0.3">
      <c r="A567" t="s">
        <v>1363</v>
      </c>
      <c r="B567" t="s">
        <v>51</v>
      </c>
      <c r="C567" s="4" t="s">
        <v>1073</v>
      </c>
      <c r="D567" s="4" t="s">
        <v>7</v>
      </c>
      <c r="E567" s="3">
        <v>30</v>
      </c>
      <c r="F567" s="3">
        <v>787</v>
      </c>
      <c r="G567" s="4" t="s">
        <v>1067</v>
      </c>
    </row>
    <row r="568" spans="1:7" x14ac:dyDescent="0.3">
      <c r="A568" t="s">
        <v>1364</v>
      </c>
      <c r="B568" t="s">
        <v>27</v>
      </c>
      <c r="C568" s="4" t="s">
        <v>1073</v>
      </c>
      <c r="D568" s="4" t="s">
        <v>7</v>
      </c>
      <c r="E568" s="3">
        <v>30</v>
      </c>
      <c r="F568" s="3">
        <v>3055</v>
      </c>
      <c r="G568" s="4" t="s">
        <v>1067</v>
      </c>
    </row>
    <row r="569" spans="1:7" x14ac:dyDescent="0.3">
      <c r="A569" t="s">
        <v>1365</v>
      </c>
      <c r="B569" t="s">
        <v>172</v>
      </c>
      <c r="C569" s="4" t="s">
        <v>1073</v>
      </c>
      <c r="D569" s="4" t="s">
        <v>16</v>
      </c>
      <c r="E569" s="3">
        <v>30</v>
      </c>
      <c r="F569" s="3">
        <v>4640</v>
      </c>
      <c r="G569" s="4" t="s">
        <v>1067</v>
      </c>
    </row>
    <row r="570" spans="1:7" x14ac:dyDescent="0.3">
      <c r="A570" t="s">
        <v>1366</v>
      </c>
      <c r="B570" t="s">
        <v>8</v>
      </c>
      <c r="C570" s="4" t="s">
        <v>1073</v>
      </c>
      <c r="D570" s="4" t="s">
        <v>7</v>
      </c>
      <c r="E570" s="3">
        <v>30</v>
      </c>
      <c r="F570" s="3">
        <v>4096</v>
      </c>
      <c r="G570" s="4" t="s">
        <v>1067</v>
      </c>
    </row>
    <row r="571" spans="1:7" x14ac:dyDescent="0.3">
      <c r="A571" t="s">
        <v>1367</v>
      </c>
      <c r="B571" t="s">
        <v>96</v>
      </c>
      <c r="C571" s="4" t="s">
        <v>1066</v>
      </c>
      <c r="D571" s="4" t="s">
        <v>7</v>
      </c>
      <c r="E571" s="3">
        <v>30</v>
      </c>
      <c r="F571" s="3">
        <v>953</v>
      </c>
      <c r="G571" s="4" t="s">
        <v>1067</v>
      </c>
    </row>
    <row r="572" spans="1:7" x14ac:dyDescent="0.3">
      <c r="A572" t="s">
        <v>1373</v>
      </c>
      <c r="B572" t="s">
        <v>40</v>
      </c>
      <c r="C572" s="4" t="s">
        <v>1078</v>
      </c>
      <c r="D572" s="4" t="s">
        <v>7</v>
      </c>
      <c r="E572" s="3">
        <v>30</v>
      </c>
      <c r="F572" s="3">
        <v>4351</v>
      </c>
      <c r="G572" s="4" t="s">
        <v>1067</v>
      </c>
    </row>
    <row r="573" spans="1:7" x14ac:dyDescent="0.3">
      <c r="A573" t="s">
        <v>1375</v>
      </c>
      <c r="B573" t="s">
        <v>17</v>
      </c>
      <c r="C573" s="4" t="s">
        <v>1078</v>
      </c>
      <c r="D573" s="4" t="s">
        <v>13</v>
      </c>
      <c r="E573" s="3">
        <v>30</v>
      </c>
      <c r="F573" s="3">
        <v>2855</v>
      </c>
      <c r="G573" s="4" t="s">
        <v>1067</v>
      </c>
    </row>
    <row r="574" spans="1:7" x14ac:dyDescent="0.3">
      <c r="A574" t="s">
        <v>1384</v>
      </c>
      <c r="B574" t="s">
        <v>23</v>
      </c>
      <c r="C574" s="4" t="s">
        <v>1066</v>
      </c>
      <c r="D574" s="4" t="s">
        <v>13</v>
      </c>
      <c r="E574" s="3">
        <v>30</v>
      </c>
      <c r="F574" s="3">
        <v>1774</v>
      </c>
      <c r="G574" s="4" t="s">
        <v>1067</v>
      </c>
    </row>
    <row r="575" spans="1:7" x14ac:dyDescent="0.3">
      <c r="A575" t="s">
        <v>1385</v>
      </c>
      <c r="B575" t="s">
        <v>86</v>
      </c>
      <c r="C575" s="4" t="s">
        <v>1073</v>
      </c>
      <c r="D575" s="4" t="s">
        <v>16</v>
      </c>
      <c r="E575" s="3">
        <v>30</v>
      </c>
      <c r="F575" s="3">
        <v>3650</v>
      </c>
      <c r="G575" s="4" t="s">
        <v>1067</v>
      </c>
    </row>
    <row r="576" spans="1:7" x14ac:dyDescent="0.3">
      <c r="A576" t="s">
        <v>1391</v>
      </c>
      <c r="B576" t="s">
        <v>11</v>
      </c>
      <c r="C576" s="4" t="s">
        <v>1066</v>
      </c>
      <c r="D576" s="4" t="s">
        <v>13</v>
      </c>
      <c r="E576" s="3">
        <v>30</v>
      </c>
      <c r="F576" s="3">
        <v>2872</v>
      </c>
      <c r="G576" s="4" t="s">
        <v>1067</v>
      </c>
    </row>
    <row r="577" spans="1:7" x14ac:dyDescent="0.3">
      <c r="A577" t="s">
        <v>1398</v>
      </c>
      <c r="B577" t="s">
        <v>56</v>
      </c>
      <c r="C577" s="4" t="s">
        <v>1073</v>
      </c>
      <c r="D577" s="4" t="s">
        <v>16</v>
      </c>
      <c r="E577" s="3">
        <v>30</v>
      </c>
      <c r="F577" s="3">
        <v>925</v>
      </c>
      <c r="G577" s="4" t="s">
        <v>1067</v>
      </c>
    </row>
    <row r="578" spans="1:7" x14ac:dyDescent="0.3">
      <c r="A578" t="s">
        <v>1399</v>
      </c>
      <c r="B578" t="s">
        <v>86</v>
      </c>
      <c r="C578" s="4" t="s">
        <v>1078</v>
      </c>
      <c r="D578" s="4" t="s">
        <v>16</v>
      </c>
      <c r="E578" s="3">
        <v>30</v>
      </c>
      <c r="F578" s="3">
        <v>4306</v>
      </c>
      <c r="G578" s="4" t="s">
        <v>1067</v>
      </c>
    </row>
    <row r="579" spans="1:7" x14ac:dyDescent="0.3">
      <c r="A579" t="s">
        <v>1403</v>
      </c>
      <c r="B579" t="s">
        <v>63</v>
      </c>
      <c r="C579" s="4" t="s">
        <v>1066</v>
      </c>
      <c r="D579" s="4" t="s">
        <v>13</v>
      </c>
      <c r="E579" s="3">
        <v>30</v>
      </c>
      <c r="F579" s="3">
        <v>714</v>
      </c>
      <c r="G579" s="4" t="s">
        <v>1067</v>
      </c>
    </row>
    <row r="580" spans="1:7" x14ac:dyDescent="0.3">
      <c r="A580" t="s">
        <v>1405</v>
      </c>
      <c r="B580" t="s">
        <v>102</v>
      </c>
      <c r="C580" s="4" t="s">
        <v>1066</v>
      </c>
      <c r="D580" s="4" t="s">
        <v>16</v>
      </c>
      <c r="E580" s="3">
        <v>30</v>
      </c>
      <c r="F580" s="3">
        <v>3370</v>
      </c>
      <c r="G580" s="4" t="s">
        <v>1067</v>
      </c>
    </row>
    <row r="581" spans="1:7" x14ac:dyDescent="0.3">
      <c r="A581" t="s">
        <v>1407</v>
      </c>
      <c r="B581" t="s">
        <v>21</v>
      </c>
      <c r="C581" s="4" t="s">
        <v>1066</v>
      </c>
      <c r="D581" s="4" t="s">
        <v>16</v>
      </c>
      <c r="E581" s="3">
        <v>30</v>
      </c>
      <c r="F581" s="3">
        <v>1121</v>
      </c>
      <c r="G581" s="4" t="s">
        <v>1067</v>
      </c>
    </row>
    <row r="582" spans="1:7" x14ac:dyDescent="0.3">
      <c r="A582" t="s">
        <v>1408</v>
      </c>
      <c r="B582" t="s">
        <v>8</v>
      </c>
      <c r="C582" s="4" t="s">
        <v>1078</v>
      </c>
      <c r="D582" s="4" t="s">
        <v>7</v>
      </c>
      <c r="E582" s="3">
        <v>30</v>
      </c>
      <c r="F582" s="3">
        <v>4553</v>
      </c>
      <c r="G582" s="4" t="s">
        <v>1067</v>
      </c>
    </row>
    <row r="583" spans="1:7" x14ac:dyDescent="0.3">
      <c r="A583" t="s">
        <v>1411</v>
      </c>
      <c r="B583" t="s">
        <v>35</v>
      </c>
      <c r="C583" s="4" t="s">
        <v>1073</v>
      </c>
      <c r="D583" s="4" t="s">
        <v>16</v>
      </c>
      <c r="E583" s="3">
        <v>30</v>
      </c>
      <c r="F583" s="3">
        <v>788</v>
      </c>
      <c r="G583" s="4" t="s">
        <v>1067</v>
      </c>
    </row>
    <row r="584" spans="1:7" x14ac:dyDescent="0.3">
      <c r="A584" t="s">
        <v>1412</v>
      </c>
      <c r="B584" t="s">
        <v>27</v>
      </c>
      <c r="C584" s="4" t="s">
        <v>1073</v>
      </c>
      <c r="D584" s="4" t="s">
        <v>7</v>
      </c>
      <c r="E584" s="3">
        <v>30</v>
      </c>
      <c r="F584" s="3">
        <v>2459</v>
      </c>
      <c r="G584" s="4" t="s">
        <v>1067</v>
      </c>
    </row>
    <row r="585" spans="1:7" x14ac:dyDescent="0.3">
      <c r="A585" t="s">
        <v>1416</v>
      </c>
      <c r="B585" t="s">
        <v>109</v>
      </c>
      <c r="C585" s="4" t="s">
        <v>1066</v>
      </c>
      <c r="D585" s="4" t="s">
        <v>16</v>
      </c>
      <c r="E585" s="3">
        <v>30</v>
      </c>
      <c r="F585" s="3">
        <v>389</v>
      </c>
      <c r="G585" s="4" t="s">
        <v>1067</v>
      </c>
    </row>
    <row r="586" spans="1:7" x14ac:dyDescent="0.3">
      <c r="A586" t="s">
        <v>1424</v>
      </c>
      <c r="B586" t="s">
        <v>109</v>
      </c>
      <c r="C586" s="4" t="s">
        <v>1073</v>
      </c>
      <c r="D586" s="4" t="s">
        <v>13</v>
      </c>
      <c r="E586" s="3">
        <v>30</v>
      </c>
      <c r="F586" s="3">
        <v>3593</v>
      </c>
      <c r="G586" s="4" t="s">
        <v>1067</v>
      </c>
    </row>
    <row r="587" spans="1:7" x14ac:dyDescent="0.3">
      <c r="A587" t="s">
        <v>1430</v>
      </c>
      <c r="B587" t="s">
        <v>92</v>
      </c>
      <c r="C587" s="4" t="s">
        <v>1078</v>
      </c>
      <c r="D587" s="4" t="s">
        <v>7</v>
      </c>
      <c r="E587" s="3">
        <v>30</v>
      </c>
      <c r="F587" s="3">
        <v>3141</v>
      </c>
      <c r="G587" s="4" t="s">
        <v>1067</v>
      </c>
    </row>
    <row r="588" spans="1:7" x14ac:dyDescent="0.3">
      <c r="A588" t="s">
        <v>1431</v>
      </c>
      <c r="B588" t="s">
        <v>31</v>
      </c>
      <c r="C588" s="4" t="s">
        <v>1073</v>
      </c>
      <c r="D588" s="4" t="s">
        <v>7</v>
      </c>
      <c r="E588" s="3">
        <v>30</v>
      </c>
      <c r="F588" s="3">
        <v>2371</v>
      </c>
      <c r="G588" s="4" t="s">
        <v>1067</v>
      </c>
    </row>
    <row r="589" spans="1:7" x14ac:dyDescent="0.3">
      <c r="A589" t="s">
        <v>1433</v>
      </c>
      <c r="B589" t="s">
        <v>56</v>
      </c>
      <c r="C589" s="4" t="s">
        <v>1078</v>
      </c>
      <c r="D589" s="4" t="s">
        <v>13</v>
      </c>
      <c r="E589" s="3">
        <v>30</v>
      </c>
      <c r="F589" s="3">
        <v>3100</v>
      </c>
      <c r="G589" s="4" t="s">
        <v>1067</v>
      </c>
    </row>
    <row r="590" spans="1:7" x14ac:dyDescent="0.3">
      <c r="A590" t="s">
        <v>1437</v>
      </c>
      <c r="B590" t="s">
        <v>29</v>
      </c>
      <c r="C590" s="4" t="s">
        <v>1066</v>
      </c>
      <c r="D590" s="4" t="s">
        <v>16</v>
      </c>
      <c r="E590" s="3">
        <v>30</v>
      </c>
      <c r="F590" s="3">
        <v>3245</v>
      </c>
      <c r="G590" s="4" t="s">
        <v>1067</v>
      </c>
    </row>
    <row r="591" spans="1:7" x14ac:dyDescent="0.3">
      <c r="A591" t="s">
        <v>1443</v>
      </c>
      <c r="B591" t="s">
        <v>25</v>
      </c>
      <c r="C591" s="4" t="s">
        <v>1066</v>
      </c>
      <c r="D591" s="4" t="s">
        <v>16</v>
      </c>
      <c r="E591" s="3">
        <v>30</v>
      </c>
      <c r="F591" s="3">
        <v>2317</v>
      </c>
      <c r="G591" s="4" t="s">
        <v>1067</v>
      </c>
    </row>
    <row r="592" spans="1:7" x14ac:dyDescent="0.3">
      <c r="A592" t="s">
        <v>1446</v>
      </c>
      <c r="B592" t="s">
        <v>61</v>
      </c>
      <c r="C592" s="4" t="s">
        <v>1073</v>
      </c>
      <c r="D592" s="4" t="s">
        <v>16</v>
      </c>
      <c r="E592" s="3">
        <v>30</v>
      </c>
      <c r="F592" s="3">
        <v>1733</v>
      </c>
      <c r="G592" s="4" t="s">
        <v>1067</v>
      </c>
    </row>
    <row r="593" spans="1:7" x14ac:dyDescent="0.3">
      <c r="A593" t="s">
        <v>1450</v>
      </c>
      <c r="B593" t="s">
        <v>56</v>
      </c>
      <c r="C593" s="4" t="s">
        <v>1078</v>
      </c>
      <c r="D593" s="4" t="s">
        <v>7</v>
      </c>
      <c r="E593" s="3">
        <v>30</v>
      </c>
      <c r="F593" s="3">
        <v>2285</v>
      </c>
      <c r="G593" s="4" t="s">
        <v>1067</v>
      </c>
    </row>
    <row r="594" spans="1:7" x14ac:dyDescent="0.3">
      <c r="A594" t="s">
        <v>1452</v>
      </c>
      <c r="B594" t="s">
        <v>51</v>
      </c>
      <c r="C594" s="4" t="s">
        <v>1078</v>
      </c>
      <c r="D594" s="4" t="s">
        <v>7</v>
      </c>
      <c r="E594" s="3">
        <v>30</v>
      </c>
      <c r="F594" s="3">
        <v>722</v>
      </c>
      <c r="G594" s="4" t="s">
        <v>1067</v>
      </c>
    </row>
    <row r="595" spans="1:7" x14ac:dyDescent="0.3">
      <c r="A595" t="s">
        <v>1454</v>
      </c>
      <c r="B595" t="s">
        <v>8</v>
      </c>
      <c r="C595" s="4" t="s">
        <v>1066</v>
      </c>
      <c r="D595" s="4" t="s">
        <v>13</v>
      </c>
      <c r="E595" s="3">
        <v>30</v>
      </c>
      <c r="F595" s="3">
        <v>3273</v>
      </c>
      <c r="G595" s="4" t="s">
        <v>1067</v>
      </c>
    </row>
    <row r="596" spans="1:7" x14ac:dyDescent="0.3">
      <c r="A596" t="s">
        <v>1455</v>
      </c>
      <c r="B596" t="s">
        <v>54</v>
      </c>
      <c r="C596" s="4" t="s">
        <v>1073</v>
      </c>
      <c r="D596" s="4" t="s">
        <v>13</v>
      </c>
      <c r="E596" s="3">
        <v>30</v>
      </c>
      <c r="F596" s="3">
        <v>2863</v>
      </c>
      <c r="G596" s="4" t="s">
        <v>1067</v>
      </c>
    </row>
    <row r="597" spans="1:7" x14ac:dyDescent="0.3">
      <c r="A597" t="s">
        <v>1459</v>
      </c>
      <c r="B597" t="s">
        <v>14</v>
      </c>
      <c r="C597" s="4" t="s">
        <v>1066</v>
      </c>
      <c r="D597" s="4" t="s">
        <v>16</v>
      </c>
      <c r="E597" s="3">
        <v>5</v>
      </c>
      <c r="F597" s="3">
        <v>2215</v>
      </c>
      <c r="G597" s="4" t="s">
        <v>1067</v>
      </c>
    </row>
    <row r="598" spans="1:7" x14ac:dyDescent="0.3">
      <c r="A598" t="s">
        <v>1460</v>
      </c>
      <c r="B598" t="s">
        <v>86</v>
      </c>
      <c r="C598" s="4" t="s">
        <v>1078</v>
      </c>
      <c r="D598" s="4" t="s">
        <v>13</v>
      </c>
      <c r="E598" s="3">
        <v>5</v>
      </c>
      <c r="F598" s="3">
        <v>3247</v>
      </c>
      <c r="G598" s="4" t="s">
        <v>1067</v>
      </c>
    </row>
    <row r="599" spans="1:7" x14ac:dyDescent="0.3">
      <c r="A599" t="s">
        <v>1461</v>
      </c>
      <c r="B599" t="s">
        <v>51</v>
      </c>
      <c r="C599" s="4" t="s">
        <v>1066</v>
      </c>
      <c r="D599" s="4" t="s">
        <v>7</v>
      </c>
      <c r="E599" s="3">
        <v>5</v>
      </c>
      <c r="F599" s="3">
        <v>3181</v>
      </c>
      <c r="G599" s="4" t="s">
        <v>1067</v>
      </c>
    </row>
    <row r="600" spans="1:7" x14ac:dyDescent="0.3">
      <c r="A600" t="s">
        <v>1462</v>
      </c>
      <c r="B600" t="s">
        <v>31</v>
      </c>
      <c r="C600" s="4" t="s">
        <v>1066</v>
      </c>
      <c r="D600" s="4" t="s">
        <v>13</v>
      </c>
      <c r="E600" s="3">
        <v>5</v>
      </c>
      <c r="F600" s="3">
        <v>4963</v>
      </c>
      <c r="G600" s="4" t="s">
        <v>1067</v>
      </c>
    </row>
    <row r="601" spans="1:7" x14ac:dyDescent="0.3">
      <c r="A601" t="s">
        <v>1466</v>
      </c>
      <c r="B601" t="s">
        <v>29</v>
      </c>
      <c r="C601" s="4" t="s">
        <v>1066</v>
      </c>
      <c r="D601" s="4" t="s">
        <v>16</v>
      </c>
      <c r="E601" s="3">
        <v>5</v>
      </c>
      <c r="F601" s="3">
        <v>995</v>
      </c>
      <c r="G601" s="4" t="s">
        <v>1067</v>
      </c>
    </row>
    <row r="602" spans="1:7" x14ac:dyDescent="0.3">
      <c r="A602" t="s">
        <v>1471</v>
      </c>
      <c r="B602" t="s">
        <v>45</v>
      </c>
      <c r="C602" s="4" t="s">
        <v>1066</v>
      </c>
      <c r="D602" s="4" t="s">
        <v>16</v>
      </c>
      <c r="E602" s="3">
        <v>5</v>
      </c>
      <c r="F602" s="3">
        <v>726</v>
      </c>
      <c r="G602" s="4" t="s">
        <v>1067</v>
      </c>
    </row>
    <row r="603" spans="1:7" x14ac:dyDescent="0.3">
      <c r="A603" t="s">
        <v>1472</v>
      </c>
      <c r="B603" t="s">
        <v>88</v>
      </c>
      <c r="C603" s="4" t="s">
        <v>1066</v>
      </c>
      <c r="D603" s="4" t="s">
        <v>16</v>
      </c>
      <c r="E603" s="3">
        <v>5</v>
      </c>
      <c r="F603" s="3">
        <v>3242</v>
      </c>
      <c r="G603" s="4" t="s">
        <v>1067</v>
      </c>
    </row>
    <row r="604" spans="1:7" x14ac:dyDescent="0.3">
      <c r="A604" t="s">
        <v>1473</v>
      </c>
      <c r="B604" t="s">
        <v>172</v>
      </c>
      <c r="C604" s="4" t="s">
        <v>1073</v>
      </c>
      <c r="D604" s="4" t="s">
        <v>13</v>
      </c>
      <c r="E604" s="3">
        <v>5</v>
      </c>
      <c r="F604" s="3">
        <v>4510</v>
      </c>
      <c r="G604" s="4" t="s">
        <v>1067</v>
      </c>
    </row>
    <row r="605" spans="1:7" x14ac:dyDescent="0.3">
      <c r="A605" t="s">
        <v>1475</v>
      </c>
      <c r="B605" t="s">
        <v>114</v>
      </c>
      <c r="C605" s="4" t="s">
        <v>1073</v>
      </c>
      <c r="D605" s="4" t="s">
        <v>13</v>
      </c>
      <c r="E605" s="3">
        <v>5</v>
      </c>
      <c r="F605" s="3">
        <v>2667</v>
      </c>
      <c r="G605" s="4" t="s">
        <v>1067</v>
      </c>
    </row>
    <row r="606" spans="1:7" x14ac:dyDescent="0.3">
      <c r="A606" t="s">
        <v>1480</v>
      </c>
      <c r="B606" t="s">
        <v>92</v>
      </c>
      <c r="C606" s="4" t="s">
        <v>1078</v>
      </c>
      <c r="D606" s="4" t="s">
        <v>13</v>
      </c>
      <c r="E606" s="3">
        <v>5</v>
      </c>
      <c r="F606" s="3">
        <v>2428</v>
      </c>
      <c r="G606" s="4" t="s">
        <v>1067</v>
      </c>
    </row>
    <row r="607" spans="1:7" x14ac:dyDescent="0.3">
      <c r="A607" t="s">
        <v>1481</v>
      </c>
      <c r="B607" t="s">
        <v>172</v>
      </c>
      <c r="C607" s="4" t="s">
        <v>1073</v>
      </c>
      <c r="D607" s="4" t="s">
        <v>7</v>
      </c>
      <c r="E607" s="3">
        <v>5</v>
      </c>
      <c r="F607" s="3">
        <v>2750</v>
      </c>
      <c r="G607" s="4" t="s">
        <v>1067</v>
      </c>
    </row>
    <row r="608" spans="1:7" x14ac:dyDescent="0.3">
      <c r="A608" t="s">
        <v>1482</v>
      </c>
      <c r="B608" t="s">
        <v>61</v>
      </c>
      <c r="C608" s="4" t="s">
        <v>1073</v>
      </c>
      <c r="D608" s="4" t="s">
        <v>7</v>
      </c>
      <c r="E608" s="3">
        <v>5</v>
      </c>
      <c r="F608" s="3">
        <v>3561</v>
      </c>
      <c r="G608" s="4" t="s">
        <v>1067</v>
      </c>
    </row>
    <row r="609" spans="1:7" x14ac:dyDescent="0.3">
      <c r="A609" t="s">
        <v>1491</v>
      </c>
      <c r="B609" t="s">
        <v>19</v>
      </c>
      <c r="C609" s="4" t="s">
        <v>1066</v>
      </c>
      <c r="D609" s="4" t="s">
        <v>13</v>
      </c>
      <c r="E609" s="3">
        <v>5</v>
      </c>
      <c r="F609" s="3">
        <v>3776</v>
      </c>
      <c r="G609" s="4" t="s">
        <v>1067</v>
      </c>
    </row>
    <row r="610" spans="1:7" x14ac:dyDescent="0.3">
      <c r="A610" t="s">
        <v>1493</v>
      </c>
      <c r="B610" t="s">
        <v>56</v>
      </c>
      <c r="C610" s="4" t="s">
        <v>1078</v>
      </c>
      <c r="D610" s="4" t="s">
        <v>16</v>
      </c>
      <c r="E610" s="3">
        <v>5</v>
      </c>
      <c r="F610" s="3">
        <v>3520</v>
      </c>
      <c r="G610" s="4" t="s">
        <v>1067</v>
      </c>
    </row>
    <row r="611" spans="1:7" x14ac:dyDescent="0.3">
      <c r="A611" t="s">
        <v>1497</v>
      </c>
      <c r="B611" t="s">
        <v>51</v>
      </c>
      <c r="C611" s="4" t="s">
        <v>1078</v>
      </c>
      <c r="D611" s="4" t="s">
        <v>13</v>
      </c>
      <c r="E611" s="3">
        <v>5</v>
      </c>
      <c r="F611" s="3">
        <v>178</v>
      </c>
      <c r="G611" s="4" t="s">
        <v>1067</v>
      </c>
    </row>
    <row r="612" spans="1:7" x14ac:dyDescent="0.3">
      <c r="A612" t="s">
        <v>1502</v>
      </c>
      <c r="B612" t="s">
        <v>51</v>
      </c>
      <c r="C612" s="4" t="s">
        <v>1066</v>
      </c>
      <c r="D612" s="4" t="s">
        <v>13</v>
      </c>
      <c r="E612" s="3">
        <v>5</v>
      </c>
      <c r="F612" s="3">
        <v>3031</v>
      </c>
      <c r="G612" s="4" t="s">
        <v>1067</v>
      </c>
    </row>
    <row r="613" spans="1:7" x14ac:dyDescent="0.3">
      <c r="A613" t="s">
        <v>1504</v>
      </c>
      <c r="B613" t="s">
        <v>31</v>
      </c>
      <c r="C613" s="4" t="s">
        <v>1073</v>
      </c>
      <c r="D613" s="4" t="s">
        <v>13</v>
      </c>
      <c r="E613" s="3">
        <v>5</v>
      </c>
      <c r="F613" s="3">
        <v>1507</v>
      </c>
      <c r="G613" s="4" t="s">
        <v>1067</v>
      </c>
    </row>
    <row r="614" spans="1:7" x14ac:dyDescent="0.3">
      <c r="A614" t="s">
        <v>1505</v>
      </c>
      <c r="B614" t="s">
        <v>31</v>
      </c>
      <c r="C614" s="4" t="s">
        <v>1073</v>
      </c>
      <c r="D614" s="4" t="s">
        <v>13</v>
      </c>
      <c r="E614" s="3">
        <v>5</v>
      </c>
      <c r="F614" s="3">
        <v>1218</v>
      </c>
      <c r="G614" s="4" t="s">
        <v>1067</v>
      </c>
    </row>
    <row r="615" spans="1:7" x14ac:dyDescent="0.3">
      <c r="A615" t="s">
        <v>1506</v>
      </c>
      <c r="B615" t="s">
        <v>35</v>
      </c>
      <c r="C615" s="4" t="s">
        <v>1073</v>
      </c>
      <c r="D615" s="4" t="s">
        <v>13</v>
      </c>
      <c r="E615" s="3">
        <v>5</v>
      </c>
      <c r="F615" s="3">
        <v>923</v>
      </c>
      <c r="G615" s="4" t="s">
        <v>1067</v>
      </c>
    </row>
    <row r="616" spans="1:7" x14ac:dyDescent="0.3">
      <c r="A616" t="s">
        <v>1510</v>
      </c>
      <c r="B616" t="s">
        <v>27</v>
      </c>
      <c r="C616" s="4" t="s">
        <v>1078</v>
      </c>
      <c r="D616" s="4" t="s">
        <v>7</v>
      </c>
      <c r="E616" s="3">
        <v>5</v>
      </c>
      <c r="F616" s="3">
        <v>2005</v>
      </c>
      <c r="G616" s="4" t="s">
        <v>1067</v>
      </c>
    </row>
    <row r="617" spans="1:7" x14ac:dyDescent="0.3">
      <c r="A617" t="s">
        <v>1512</v>
      </c>
      <c r="B617" t="s">
        <v>69</v>
      </c>
      <c r="C617" s="4" t="s">
        <v>1073</v>
      </c>
      <c r="D617" s="4" t="s">
        <v>13</v>
      </c>
      <c r="E617" s="3">
        <v>5</v>
      </c>
      <c r="F617" s="3">
        <v>3252</v>
      </c>
      <c r="G617" s="4" t="s">
        <v>1067</v>
      </c>
    </row>
    <row r="618" spans="1:7" x14ac:dyDescent="0.3">
      <c r="A618" t="s">
        <v>1517</v>
      </c>
      <c r="B618" t="s">
        <v>86</v>
      </c>
      <c r="C618" s="4" t="s">
        <v>1066</v>
      </c>
      <c r="D618" s="4" t="s">
        <v>16</v>
      </c>
      <c r="E618" s="3">
        <v>5</v>
      </c>
      <c r="F618" s="3">
        <v>1412</v>
      </c>
      <c r="G618" s="4" t="s">
        <v>1067</v>
      </c>
    </row>
    <row r="619" spans="1:7" x14ac:dyDescent="0.3">
      <c r="A619" t="s">
        <v>1521</v>
      </c>
      <c r="B619" t="s">
        <v>102</v>
      </c>
      <c r="C619" s="4" t="s">
        <v>1073</v>
      </c>
      <c r="D619" s="4" t="s">
        <v>13</v>
      </c>
      <c r="E619" s="3">
        <v>5</v>
      </c>
      <c r="F619" s="3">
        <v>1539</v>
      </c>
      <c r="G619" s="4" t="s">
        <v>1067</v>
      </c>
    </row>
    <row r="620" spans="1:7" x14ac:dyDescent="0.3">
      <c r="A620" t="s">
        <v>1523</v>
      </c>
      <c r="B620" t="s">
        <v>114</v>
      </c>
      <c r="C620" s="4" t="s">
        <v>1073</v>
      </c>
      <c r="D620" s="4" t="s">
        <v>7</v>
      </c>
      <c r="E620" s="3">
        <v>5</v>
      </c>
      <c r="F620" s="3">
        <v>3132</v>
      </c>
      <c r="G620" s="4" t="s">
        <v>1067</v>
      </c>
    </row>
    <row r="621" spans="1:7" x14ac:dyDescent="0.3">
      <c r="A621" t="s">
        <v>1528</v>
      </c>
      <c r="B621" t="s">
        <v>114</v>
      </c>
      <c r="C621" s="4" t="s">
        <v>1078</v>
      </c>
      <c r="D621" s="4" t="s">
        <v>13</v>
      </c>
      <c r="E621" s="3">
        <v>5</v>
      </c>
      <c r="F621" s="3">
        <v>1765</v>
      </c>
      <c r="G621" s="4" t="s">
        <v>1067</v>
      </c>
    </row>
    <row r="622" spans="1:7" x14ac:dyDescent="0.3">
      <c r="A622" t="s">
        <v>1534</v>
      </c>
      <c r="B622" t="s">
        <v>92</v>
      </c>
      <c r="C622" s="4" t="s">
        <v>1078</v>
      </c>
      <c r="D622" s="4" t="s">
        <v>13</v>
      </c>
      <c r="E622" s="3">
        <v>5</v>
      </c>
      <c r="F622" s="3">
        <v>1134</v>
      </c>
      <c r="G622" s="4" t="s">
        <v>1067</v>
      </c>
    </row>
    <row r="623" spans="1:7" x14ac:dyDescent="0.3">
      <c r="A623" t="s">
        <v>1536</v>
      </c>
      <c r="B623" t="s">
        <v>109</v>
      </c>
      <c r="C623" s="4" t="s">
        <v>1073</v>
      </c>
      <c r="D623" s="4" t="s">
        <v>16</v>
      </c>
      <c r="E623" s="3">
        <v>5</v>
      </c>
      <c r="F623" s="3">
        <v>2955</v>
      </c>
      <c r="G623" s="4" t="s">
        <v>1067</v>
      </c>
    </row>
    <row r="624" spans="1:7" x14ac:dyDescent="0.3">
      <c r="A624" t="s">
        <v>1537</v>
      </c>
      <c r="B624" t="s">
        <v>19</v>
      </c>
      <c r="C624" s="4" t="s">
        <v>1073</v>
      </c>
      <c r="D624" s="4" t="s">
        <v>16</v>
      </c>
      <c r="E624" s="3">
        <v>5</v>
      </c>
      <c r="F624" s="3">
        <v>4146</v>
      </c>
      <c r="G624" s="4" t="s">
        <v>1067</v>
      </c>
    </row>
    <row r="625" spans="1:7" x14ac:dyDescent="0.3">
      <c r="A625" t="s">
        <v>1539</v>
      </c>
      <c r="B625" t="s">
        <v>45</v>
      </c>
      <c r="C625" s="4" t="s">
        <v>1078</v>
      </c>
      <c r="D625" s="4" t="s">
        <v>16</v>
      </c>
      <c r="E625" s="3">
        <v>5</v>
      </c>
      <c r="F625" s="3">
        <v>3715</v>
      </c>
      <c r="G625" s="4" t="s">
        <v>1067</v>
      </c>
    </row>
    <row r="626" spans="1:7" x14ac:dyDescent="0.3">
      <c r="A626" t="s">
        <v>1541</v>
      </c>
      <c r="B626" t="s">
        <v>8</v>
      </c>
      <c r="C626" s="4" t="s">
        <v>1066</v>
      </c>
      <c r="D626" s="4" t="s">
        <v>7</v>
      </c>
      <c r="E626" s="3">
        <v>5</v>
      </c>
      <c r="F626" s="3">
        <v>4459</v>
      </c>
      <c r="G626" s="4" t="s">
        <v>1067</v>
      </c>
    </row>
    <row r="627" spans="1:7" x14ac:dyDescent="0.3">
      <c r="A627" t="s">
        <v>1555</v>
      </c>
      <c r="B627" t="s">
        <v>86</v>
      </c>
      <c r="C627" s="4" t="s">
        <v>1073</v>
      </c>
      <c r="D627" s="4" t="s">
        <v>7</v>
      </c>
      <c r="E627" s="3">
        <v>5</v>
      </c>
      <c r="F627" s="3">
        <v>542</v>
      </c>
      <c r="G627" s="4" t="s">
        <v>1067</v>
      </c>
    </row>
    <row r="628" spans="1:7" x14ac:dyDescent="0.3">
      <c r="A628" t="s">
        <v>1560</v>
      </c>
      <c r="B628" t="s">
        <v>109</v>
      </c>
      <c r="C628" s="4" t="s">
        <v>1073</v>
      </c>
      <c r="D628" s="4" t="s">
        <v>16</v>
      </c>
      <c r="E628" s="3">
        <v>5</v>
      </c>
      <c r="F628" s="3">
        <v>2074</v>
      </c>
      <c r="G628" s="4" t="s">
        <v>1067</v>
      </c>
    </row>
    <row r="629" spans="1:7" x14ac:dyDescent="0.3">
      <c r="A629" t="s">
        <v>1561</v>
      </c>
      <c r="B629" t="s">
        <v>19</v>
      </c>
      <c r="C629" s="4" t="s">
        <v>1066</v>
      </c>
      <c r="D629" s="4" t="s">
        <v>16</v>
      </c>
      <c r="E629" s="3">
        <v>5</v>
      </c>
      <c r="F629" s="3">
        <v>3529</v>
      </c>
      <c r="G629" s="4" t="s">
        <v>1067</v>
      </c>
    </row>
    <row r="630" spans="1:7" x14ac:dyDescent="0.3">
      <c r="A630" t="s">
        <v>1564</v>
      </c>
      <c r="B630" t="s">
        <v>31</v>
      </c>
      <c r="C630" s="4" t="s">
        <v>1073</v>
      </c>
      <c r="D630" s="4" t="s">
        <v>13</v>
      </c>
      <c r="E630" s="3">
        <v>5</v>
      </c>
      <c r="F630" s="3">
        <v>3355</v>
      </c>
      <c r="G630" s="4" t="s">
        <v>1067</v>
      </c>
    </row>
    <row r="631" spans="1:7" x14ac:dyDescent="0.3">
      <c r="A631" t="s">
        <v>1566</v>
      </c>
      <c r="B631" t="s">
        <v>35</v>
      </c>
      <c r="C631" s="4" t="s">
        <v>1066</v>
      </c>
      <c r="D631" s="4" t="s">
        <v>13</v>
      </c>
      <c r="E631" s="3">
        <v>5</v>
      </c>
      <c r="F631" s="3">
        <v>419</v>
      </c>
      <c r="G631" s="4" t="s">
        <v>1067</v>
      </c>
    </row>
    <row r="632" spans="1:7" x14ac:dyDescent="0.3">
      <c r="A632" t="s">
        <v>1567</v>
      </c>
      <c r="B632" t="s">
        <v>17</v>
      </c>
      <c r="C632" s="4" t="s">
        <v>1073</v>
      </c>
      <c r="D632" s="4" t="s">
        <v>13</v>
      </c>
      <c r="E632" s="3">
        <v>5</v>
      </c>
      <c r="F632" s="3">
        <v>1137</v>
      </c>
      <c r="G632" s="4" t="s">
        <v>1067</v>
      </c>
    </row>
    <row r="633" spans="1:7" x14ac:dyDescent="0.3">
      <c r="A633" t="s">
        <v>1568</v>
      </c>
      <c r="B633" t="s">
        <v>8</v>
      </c>
      <c r="C633" s="4" t="s">
        <v>1073</v>
      </c>
      <c r="D633" s="4" t="s">
        <v>13</v>
      </c>
      <c r="E633" s="3">
        <v>5</v>
      </c>
      <c r="F633" s="3">
        <v>1222</v>
      </c>
      <c r="G633" s="4" t="s">
        <v>1067</v>
      </c>
    </row>
    <row r="634" spans="1:7" x14ac:dyDescent="0.3">
      <c r="A634" t="s">
        <v>1569</v>
      </c>
      <c r="B634" t="s">
        <v>11</v>
      </c>
      <c r="C634" s="4" t="s">
        <v>1073</v>
      </c>
      <c r="D634" s="4" t="s">
        <v>16</v>
      </c>
      <c r="E634" s="3">
        <v>5</v>
      </c>
      <c r="F634" s="3">
        <v>2072</v>
      </c>
      <c r="G634" s="4" t="s">
        <v>1067</v>
      </c>
    </row>
    <row r="635" spans="1:7" x14ac:dyDescent="0.3">
      <c r="A635" t="s">
        <v>1579</v>
      </c>
      <c r="B635" t="s">
        <v>31</v>
      </c>
      <c r="C635" s="4" t="s">
        <v>1066</v>
      </c>
      <c r="D635" s="4" t="s">
        <v>16</v>
      </c>
      <c r="E635" s="3">
        <v>5</v>
      </c>
      <c r="F635" s="3">
        <v>4775</v>
      </c>
      <c r="G635" s="4" t="s">
        <v>1067</v>
      </c>
    </row>
    <row r="636" spans="1:7" x14ac:dyDescent="0.3">
      <c r="A636" t="s">
        <v>1580</v>
      </c>
      <c r="B636" t="s">
        <v>69</v>
      </c>
      <c r="C636" s="4" t="s">
        <v>1078</v>
      </c>
      <c r="D636" s="4" t="s">
        <v>7</v>
      </c>
      <c r="E636" s="3">
        <v>5</v>
      </c>
      <c r="F636" s="3">
        <v>2762</v>
      </c>
      <c r="G636" s="4" t="s">
        <v>1067</v>
      </c>
    </row>
    <row r="637" spans="1:7" x14ac:dyDescent="0.3">
      <c r="A637" t="s">
        <v>1582</v>
      </c>
      <c r="B637" t="s">
        <v>58</v>
      </c>
      <c r="C637" s="4" t="s">
        <v>1073</v>
      </c>
      <c r="D637" s="4" t="s">
        <v>13</v>
      </c>
      <c r="E637" s="3">
        <v>5</v>
      </c>
      <c r="F637" s="3">
        <v>1795</v>
      </c>
      <c r="G637" s="4" t="s">
        <v>1067</v>
      </c>
    </row>
    <row r="638" spans="1:7" x14ac:dyDescent="0.3">
      <c r="A638" t="s">
        <v>1583</v>
      </c>
      <c r="B638" t="s">
        <v>8</v>
      </c>
      <c r="C638" s="4" t="s">
        <v>1066</v>
      </c>
      <c r="D638" s="4" t="s">
        <v>16</v>
      </c>
      <c r="E638" s="3">
        <v>5</v>
      </c>
      <c r="F638" s="3">
        <v>156</v>
      </c>
      <c r="G638" s="4" t="s">
        <v>1067</v>
      </c>
    </row>
    <row r="639" spans="1:7" x14ac:dyDescent="0.3">
      <c r="A639" t="s">
        <v>1589</v>
      </c>
      <c r="B639" t="s">
        <v>27</v>
      </c>
      <c r="C639" s="4" t="s">
        <v>1066</v>
      </c>
      <c r="D639" s="4" t="s">
        <v>16</v>
      </c>
      <c r="E639" s="3">
        <v>5</v>
      </c>
      <c r="F639" s="3">
        <v>3996</v>
      </c>
      <c r="G639" s="4" t="s">
        <v>1067</v>
      </c>
    </row>
    <row r="640" spans="1:7" x14ac:dyDescent="0.3">
      <c r="A640" t="s">
        <v>1591</v>
      </c>
      <c r="B640" t="s">
        <v>51</v>
      </c>
      <c r="C640" s="4" t="s">
        <v>1066</v>
      </c>
      <c r="D640" s="4" t="s">
        <v>7</v>
      </c>
      <c r="E640" s="3">
        <v>5</v>
      </c>
      <c r="F640" s="3">
        <v>585</v>
      </c>
      <c r="G640" s="4" t="s">
        <v>1067</v>
      </c>
    </row>
    <row r="641" spans="1:7" x14ac:dyDescent="0.3">
      <c r="A641" t="s">
        <v>1594</v>
      </c>
      <c r="B641" t="s">
        <v>51</v>
      </c>
      <c r="C641" s="4" t="s">
        <v>1073</v>
      </c>
      <c r="D641" s="4" t="s">
        <v>13</v>
      </c>
      <c r="E641" s="3">
        <v>5</v>
      </c>
      <c r="F641" s="3">
        <v>2871</v>
      </c>
      <c r="G641" s="4" t="s">
        <v>1067</v>
      </c>
    </row>
    <row r="642" spans="1:7" x14ac:dyDescent="0.3">
      <c r="A642" t="s">
        <v>1604</v>
      </c>
      <c r="B642" t="s">
        <v>76</v>
      </c>
      <c r="C642" s="4" t="s">
        <v>1078</v>
      </c>
      <c r="D642" s="4" t="s">
        <v>7</v>
      </c>
      <c r="E642" s="3">
        <v>10</v>
      </c>
      <c r="F642" s="3">
        <v>2376</v>
      </c>
      <c r="G642" s="4" t="s">
        <v>1067</v>
      </c>
    </row>
    <row r="643" spans="1:7" x14ac:dyDescent="0.3">
      <c r="A643" t="s">
        <v>1605</v>
      </c>
      <c r="B643" t="s">
        <v>31</v>
      </c>
      <c r="C643" s="4" t="s">
        <v>1078</v>
      </c>
      <c r="D643" s="4" t="s">
        <v>7</v>
      </c>
      <c r="E643" s="3">
        <v>10</v>
      </c>
      <c r="F643" s="3">
        <v>2226</v>
      </c>
      <c r="G643" s="4" t="s">
        <v>1067</v>
      </c>
    </row>
    <row r="644" spans="1:7" x14ac:dyDescent="0.3">
      <c r="A644" t="s">
        <v>1607</v>
      </c>
      <c r="B644" t="s">
        <v>63</v>
      </c>
      <c r="C644" s="4" t="s">
        <v>1078</v>
      </c>
      <c r="D644" s="4" t="s">
        <v>13</v>
      </c>
      <c r="E644" s="3">
        <v>10</v>
      </c>
      <c r="F644" s="3">
        <v>3724</v>
      </c>
      <c r="G644" s="4" t="s">
        <v>1067</v>
      </c>
    </row>
    <row r="645" spans="1:7" x14ac:dyDescent="0.3">
      <c r="A645" t="s">
        <v>1609</v>
      </c>
      <c r="B645" t="s">
        <v>88</v>
      </c>
      <c r="C645" s="4" t="s">
        <v>1078</v>
      </c>
      <c r="D645" s="4" t="s">
        <v>16</v>
      </c>
      <c r="E645" s="3">
        <v>10</v>
      </c>
      <c r="F645" s="3">
        <v>4652</v>
      </c>
      <c r="G645" s="4" t="s">
        <v>1067</v>
      </c>
    </row>
    <row r="646" spans="1:7" x14ac:dyDescent="0.3">
      <c r="A646" t="s">
        <v>1610</v>
      </c>
      <c r="B646" t="s">
        <v>25</v>
      </c>
      <c r="C646" s="4" t="s">
        <v>1078</v>
      </c>
      <c r="D646" s="4" t="s">
        <v>16</v>
      </c>
      <c r="E646" s="3">
        <v>10</v>
      </c>
      <c r="F646" s="3">
        <v>3612</v>
      </c>
      <c r="G646" s="4" t="s">
        <v>1067</v>
      </c>
    </row>
    <row r="647" spans="1:7" x14ac:dyDescent="0.3">
      <c r="A647" t="s">
        <v>1611</v>
      </c>
      <c r="B647" t="s">
        <v>27</v>
      </c>
      <c r="C647" s="4" t="s">
        <v>1078</v>
      </c>
      <c r="D647" s="4" t="s">
        <v>7</v>
      </c>
      <c r="E647" s="3">
        <v>10</v>
      </c>
      <c r="F647" s="3">
        <v>4475</v>
      </c>
      <c r="G647" s="4" t="s">
        <v>1067</v>
      </c>
    </row>
    <row r="648" spans="1:7" x14ac:dyDescent="0.3">
      <c r="A648" t="s">
        <v>1614</v>
      </c>
      <c r="B648" t="s">
        <v>14</v>
      </c>
      <c r="C648" s="4" t="s">
        <v>1078</v>
      </c>
      <c r="D648" s="4" t="s">
        <v>13</v>
      </c>
      <c r="E648" s="3">
        <v>10</v>
      </c>
      <c r="F648" s="3">
        <v>484</v>
      </c>
      <c r="G648" s="4" t="s">
        <v>1067</v>
      </c>
    </row>
    <row r="649" spans="1:7" x14ac:dyDescent="0.3">
      <c r="A649" t="s">
        <v>1622</v>
      </c>
      <c r="B649" t="s">
        <v>92</v>
      </c>
      <c r="C649" s="4" t="s">
        <v>1078</v>
      </c>
      <c r="D649" s="4" t="s">
        <v>7</v>
      </c>
      <c r="E649" s="3">
        <v>10</v>
      </c>
      <c r="F649" s="3">
        <v>2853</v>
      </c>
      <c r="G649" s="4" t="s">
        <v>1067</v>
      </c>
    </row>
    <row r="650" spans="1:7" x14ac:dyDescent="0.3">
      <c r="A650" t="s">
        <v>1629</v>
      </c>
      <c r="B650" t="s">
        <v>27</v>
      </c>
      <c r="C650" s="4" t="s">
        <v>1078</v>
      </c>
      <c r="D650" s="4" t="s">
        <v>16</v>
      </c>
      <c r="E650" s="3">
        <v>10</v>
      </c>
      <c r="F650" s="3">
        <v>406</v>
      </c>
      <c r="G650" s="4" t="s">
        <v>1067</v>
      </c>
    </row>
    <row r="651" spans="1:7" x14ac:dyDescent="0.3">
      <c r="A651" t="s">
        <v>1634</v>
      </c>
      <c r="B651" t="s">
        <v>86</v>
      </c>
      <c r="C651" s="4" t="s">
        <v>1078</v>
      </c>
      <c r="D651" s="4" t="s">
        <v>7</v>
      </c>
      <c r="E651" s="3">
        <v>10</v>
      </c>
      <c r="F651" s="3">
        <v>712</v>
      </c>
      <c r="G651" s="4" t="s">
        <v>1067</v>
      </c>
    </row>
    <row r="652" spans="1:7" x14ac:dyDescent="0.3">
      <c r="A652" t="s">
        <v>1638</v>
      </c>
      <c r="B652" t="s">
        <v>69</v>
      </c>
      <c r="C652" s="4" t="s">
        <v>1078</v>
      </c>
      <c r="D652" s="4" t="s">
        <v>16</v>
      </c>
      <c r="E652" s="3">
        <v>10</v>
      </c>
      <c r="F652" s="3">
        <v>3190</v>
      </c>
      <c r="G652" s="4" t="s">
        <v>1067</v>
      </c>
    </row>
    <row r="653" spans="1:7" x14ac:dyDescent="0.3">
      <c r="A653" t="s">
        <v>1645</v>
      </c>
      <c r="B653" t="s">
        <v>17</v>
      </c>
      <c r="C653" s="4" t="s">
        <v>1078</v>
      </c>
      <c r="D653" s="4" t="s">
        <v>13</v>
      </c>
      <c r="E653" s="3">
        <v>10</v>
      </c>
      <c r="F653" s="3">
        <v>349</v>
      </c>
      <c r="G653" s="4" t="s">
        <v>1067</v>
      </c>
    </row>
    <row r="654" spans="1:7" x14ac:dyDescent="0.3">
      <c r="A654" t="s">
        <v>1650</v>
      </c>
      <c r="B654" t="s">
        <v>8</v>
      </c>
      <c r="C654" s="4" t="s">
        <v>1078</v>
      </c>
      <c r="D654" s="4" t="s">
        <v>16</v>
      </c>
      <c r="E654" s="3">
        <v>10</v>
      </c>
      <c r="F654" s="3">
        <v>4924</v>
      </c>
      <c r="G654" s="4" t="s">
        <v>1067</v>
      </c>
    </row>
    <row r="655" spans="1:7" x14ac:dyDescent="0.3">
      <c r="A655" t="s">
        <v>1655</v>
      </c>
      <c r="B655" t="s">
        <v>19</v>
      </c>
      <c r="C655" s="4" t="s">
        <v>1078</v>
      </c>
      <c r="D655" s="4" t="s">
        <v>7</v>
      </c>
      <c r="E655" s="3">
        <v>10</v>
      </c>
      <c r="F655" s="3">
        <v>1345</v>
      </c>
      <c r="G655" s="4" t="s">
        <v>1067</v>
      </c>
    </row>
    <row r="656" spans="1:7" x14ac:dyDescent="0.3">
      <c r="A656" t="s">
        <v>1656</v>
      </c>
      <c r="B656" t="s">
        <v>51</v>
      </c>
      <c r="C656" s="4" t="s">
        <v>1078</v>
      </c>
      <c r="D656" s="4" t="s">
        <v>16</v>
      </c>
      <c r="E656" s="3">
        <v>10</v>
      </c>
      <c r="F656" s="3">
        <v>4733</v>
      </c>
      <c r="G656" s="4" t="s">
        <v>1067</v>
      </c>
    </row>
    <row r="657" spans="1:7" x14ac:dyDescent="0.3">
      <c r="A657" t="s">
        <v>1660</v>
      </c>
      <c r="B657" t="s">
        <v>86</v>
      </c>
      <c r="C657" s="4" t="s">
        <v>1066</v>
      </c>
      <c r="D657" s="4" t="s">
        <v>13</v>
      </c>
      <c r="E657" s="3">
        <v>10</v>
      </c>
      <c r="F657" s="3">
        <v>1906</v>
      </c>
      <c r="G657" s="4" t="s">
        <v>1067</v>
      </c>
    </row>
    <row r="658" spans="1:7" x14ac:dyDescent="0.3">
      <c r="A658" t="s">
        <v>1661</v>
      </c>
      <c r="B658" t="s">
        <v>109</v>
      </c>
      <c r="C658" s="4" t="s">
        <v>1066</v>
      </c>
      <c r="D658" s="4" t="s">
        <v>7</v>
      </c>
      <c r="E658" s="3">
        <v>10</v>
      </c>
      <c r="F658" s="3">
        <v>3176</v>
      </c>
      <c r="G658" s="4" t="s">
        <v>1067</v>
      </c>
    </row>
    <row r="659" spans="1:7" x14ac:dyDescent="0.3">
      <c r="A659" t="s">
        <v>1664</v>
      </c>
      <c r="B659" t="s">
        <v>19</v>
      </c>
      <c r="C659" s="4" t="s">
        <v>1066</v>
      </c>
      <c r="D659" s="4" t="s">
        <v>13</v>
      </c>
      <c r="E659" s="3">
        <v>10</v>
      </c>
      <c r="F659" s="3">
        <v>4403</v>
      </c>
      <c r="G659" s="4" t="s">
        <v>1067</v>
      </c>
    </row>
    <row r="660" spans="1:7" x14ac:dyDescent="0.3">
      <c r="A660" t="s">
        <v>1668</v>
      </c>
      <c r="B660" t="s">
        <v>21</v>
      </c>
      <c r="C660" s="4" t="s">
        <v>1066</v>
      </c>
      <c r="D660" s="4" t="s">
        <v>7</v>
      </c>
      <c r="E660" s="3">
        <v>10</v>
      </c>
      <c r="F660" s="3">
        <v>3605</v>
      </c>
      <c r="G660" s="4" t="s">
        <v>1067</v>
      </c>
    </row>
    <row r="661" spans="1:7" x14ac:dyDescent="0.3">
      <c r="A661" t="s">
        <v>1670</v>
      </c>
      <c r="B661" t="s">
        <v>114</v>
      </c>
      <c r="C661" s="4" t="s">
        <v>1066</v>
      </c>
      <c r="D661" s="4" t="s">
        <v>7</v>
      </c>
      <c r="E661" s="3">
        <v>10</v>
      </c>
      <c r="F661" s="3">
        <v>1628</v>
      </c>
      <c r="G661" s="4" t="s">
        <v>1067</v>
      </c>
    </row>
    <row r="662" spans="1:7" x14ac:dyDescent="0.3">
      <c r="A662" t="s">
        <v>1675</v>
      </c>
      <c r="B662" t="s">
        <v>27</v>
      </c>
      <c r="C662" s="4" t="s">
        <v>1066</v>
      </c>
      <c r="D662" s="4" t="s">
        <v>7</v>
      </c>
      <c r="E662" s="3">
        <v>10</v>
      </c>
      <c r="F662" s="3">
        <v>1592</v>
      </c>
      <c r="G662" s="4" t="s">
        <v>1067</v>
      </c>
    </row>
    <row r="663" spans="1:7" x14ac:dyDescent="0.3">
      <c r="A663" t="s">
        <v>1676</v>
      </c>
      <c r="B663" t="s">
        <v>76</v>
      </c>
      <c r="C663" s="4" t="s">
        <v>1066</v>
      </c>
      <c r="D663" s="4" t="s">
        <v>16</v>
      </c>
      <c r="E663" s="3">
        <v>10</v>
      </c>
      <c r="F663" s="3">
        <v>4008</v>
      </c>
      <c r="G663" s="4" t="s">
        <v>1067</v>
      </c>
    </row>
    <row r="664" spans="1:7" x14ac:dyDescent="0.3">
      <c r="A664" t="s">
        <v>1681</v>
      </c>
      <c r="B664" t="s">
        <v>11</v>
      </c>
      <c r="C664" s="4" t="s">
        <v>1066</v>
      </c>
      <c r="D664" s="4" t="s">
        <v>16</v>
      </c>
      <c r="E664" s="3">
        <v>10</v>
      </c>
      <c r="F664" s="3">
        <v>3059</v>
      </c>
      <c r="G664" s="4" t="s">
        <v>1067</v>
      </c>
    </row>
    <row r="665" spans="1:7" x14ac:dyDescent="0.3">
      <c r="A665" t="s">
        <v>1685</v>
      </c>
      <c r="B665" t="s">
        <v>19</v>
      </c>
      <c r="C665" s="4" t="s">
        <v>1066</v>
      </c>
      <c r="D665" s="4" t="s">
        <v>16</v>
      </c>
      <c r="E665" s="3">
        <v>10</v>
      </c>
      <c r="F665" s="3">
        <v>2108</v>
      </c>
      <c r="G665" s="4" t="s">
        <v>1067</v>
      </c>
    </row>
    <row r="666" spans="1:7" x14ac:dyDescent="0.3">
      <c r="A666" t="s">
        <v>1688</v>
      </c>
      <c r="B666" t="s">
        <v>86</v>
      </c>
      <c r="C666" s="4" t="s">
        <v>1066</v>
      </c>
      <c r="D666" s="4" t="s">
        <v>13</v>
      </c>
      <c r="E666" s="3">
        <v>10</v>
      </c>
      <c r="F666" s="3">
        <v>632</v>
      </c>
      <c r="G666" s="4" t="s">
        <v>1067</v>
      </c>
    </row>
    <row r="667" spans="1:7" x14ac:dyDescent="0.3">
      <c r="A667" t="s">
        <v>1689</v>
      </c>
      <c r="B667" t="s">
        <v>58</v>
      </c>
      <c r="C667" s="4" t="s">
        <v>1066</v>
      </c>
      <c r="D667" s="4" t="s">
        <v>16</v>
      </c>
      <c r="E667" s="3">
        <v>10</v>
      </c>
      <c r="F667" s="3">
        <v>2815</v>
      </c>
      <c r="G667" s="4" t="s">
        <v>1067</v>
      </c>
    </row>
    <row r="668" spans="1:7" x14ac:dyDescent="0.3">
      <c r="A668" t="s">
        <v>1692</v>
      </c>
      <c r="B668" t="s">
        <v>14</v>
      </c>
      <c r="C668" s="4" t="s">
        <v>1066</v>
      </c>
      <c r="D668" s="4" t="s">
        <v>7</v>
      </c>
      <c r="E668" s="3">
        <v>10</v>
      </c>
      <c r="F668" s="3">
        <v>3168</v>
      </c>
      <c r="G668" s="4" t="s">
        <v>1067</v>
      </c>
    </row>
    <row r="669" spans="1:7" x14ac:dyDescent="0.3">
      <c r="A669" t="s">
        <v>1699</v>
      </c>
      <c r="B669" t="s">
        <v>58</v>
      </c>
      <c r="C669" s="4" t="s">
        <v>1066</v>
      </c>
      <c r="D669" s="4" t="s">
        <v>7</v>
      </c>
      <c r="E669" s="3">
        <v>10</v>
      </c>
      <c r="F669" s="3">
        <v>4426</v>
      </c>
      <c r="G669" s="4" t="s">
        <v>1067</v>
      </c>
    </row>
    <row r="670" spans="1:7" x14ac:dyDescent="0.3">
      <c r="A670" t="s">
        <v>1704</v>
      </c>
      <c r="B670" t="s">
        <v>40</v>
      </c>
      <c r="C670" s="4" t="s">
        <v>1066</v>
      </c>
      <c r="D670" s="4" t="s">
        <v>13</v>
      </c>
      <c r="E670" s="3">
        <v>10</v>
      </c>
      <c r="F670" s="3">
        <v>1060</v>
      </c>
      <c r="G670" s="4" t="s">
        <v>1067</v>
      </c>
    </row>
    <row r="671" spans="1:7" x14ac:dyDescent="0.3">
      <c r="A671" t="s">
        <v>1707</v>
      </c>
      <c r="B671" t="s">
        <v>61</v>
      </c>
      <c r="C671" s="4" t="s">
        <v>1066</v>
      </c>
      <c r="D671" s="4" t="s">
        <v>13</v>
      </c>
      <c r="E671" s="3">
        <v>10</v>
      </c>
      <c r="F671" s="3">
        <v>4191</v>
      </c>
      <c r="G671" s="4" t="s">
        <v>1067</v>
      </c>
    </row>
    <row r="672" spans="1:7" x14ac:dyDescent="0.3">
      <c r="A672" t="s">
        <v>1708</v>
      </c>
      <c r="B672" t="s">
        <v>51</v>
      </c>
      <c r="C672" s="4" t="s">
        <v>1066</v>
      </c>
      <c r="D672" s="4" t="s">
        <v>13</v>
      </c>
      <c r="E672" s="3">
        <v>10</v>
      </c>
      <c r="F672" s="3">
        <v>3542</v>
      </c>
      <c r="G672" s="4" t="s">
        <v>1067</v>
      </c>
    </row>
    <row r="673" spans="1:7" x14ac:dyDescent="0.3">
      <c r="A673" t="s">
        <v>1711</v>
      </c>
      <c r="B673" t="s">
        <v>23</v>
      </c>
      <c r="C673" s="4" t="s">
        <v>1066</v>
      </c>
      <c r="D673" s="4" t="s">
        <v>13</v>
      </c>
      <c r="E673" s="3">
        <v>10</v>
      </c>
      <c r="F673" s="3">
        <v>4885</v>
      </c>
      <c r="G673" s="4" t="s">
        <v>1067</v>
      </c>
    </row>
    <row r="674" spans="1:7" x14ac:dyDescent="0.3">
      <c r="A674" t="s">
        <v>1722</v>
      </c>
      <c r="B674" t="s">
        <v>27</v>
      </c>
      <c r="C674" s="4" t="s">
        <v>1066</v>
      </c>
      <c r="D674" s="4" t="s">
        <v>16</v>
      </c>
      <c r="E674" s="3">
        <v>10</v>
      </c>
      <c r="F674" s="3">
        <v>3494</v>
      </c>
      <c r="G674" s="4" t="s">
        <v>1067</v>
      </c>
    </row>
    <row r="675" spans="1:7" x14ac:dyDescent="0.3">
      <c r="A675" t="s">
        <v>1729</v>
      </c>
      <c r="B675" t="s">
        <v>56</v>
      </c>
      <c r="C675" s="4" t="s">
        <v>1066</v>
      </c>
      <c r="D675" s="4" t="s">
        <v>13</v>
      </c>
      <c r="E675" s="3">
        <v>10</v>
      </c>
      <c r="F675" s="3">
        <v>1268</v>
      </c>
      <c r="G675" s="4" t="s">
        <v>1067</v>
      </c>
    </row>
    <row r="676" spans="1:7" x14ac:dyDescent="0.3">
      <c r="A676" t="s">
        <v>1744</v>
      </c>
      <c r="B676" t="s">
        <v>14</v>
      </c>
      <c r="C676" s="4" t="s">
        <v>1073</v>
      </c>
      <c r="D676" s="4" t="s">
        <v>13</v>
      </c>
      <c r="E676" s="3">
        <v>10</v>
      </c>
      <c r="F676" s="3">
        <v>335</v>
      </c>
      <c r="G676" s="4" t="s">
        <v>1067</v>
      </c>
    </row>
    <row r="677" spans="1:7" x14ac:dyDescent="0.3">
      <c r="A677" t="s">
        <v>1746</v>
      </c>
      <c r="B677" t="s">
        <v>19</v>
      </c>
      <c r="C677" s="4" t="s">
        <v>1073</v>
      </c>
      <c r="D677" s="4" t="s">
        <v>7</v>
      </c>
      <c r="E677" s="3">
        <v>10</v>
      </c>
      <c r="F677" s="3">
        <v>2459</v>
      </c>
      <c r="G677" s="4" t="s">
        <v>1067</v>
      </c>
    </row>
    <row r="678" spans="1:7" x14ac:dyDescent="0.3">
      <c r="A678" t="s">
        <v>1751</v>
      </c>
      <c r="B678" t="s">
        <v>92</v>
      </c>
      <c r="C678" s="4" t="s">
        <v>1073</v>
      </c>
      <c r="D678" s="4" t="s">
        <v>16</v>
      </c>
      <c r="E678" s="3">
        <v>10</v>
      </c>
      <c r="F678" s="3">
        <v>1748</v>
      </c>
      <c r="G678" s="4" t="s">
        <v>1067</v>
      </c>
    </row>
    <row r="679" spans="1:7" x14ac:dyDescent="0.3">
      <c r="A679" t="s">
        <v>1752</v>
      </c>
      <c r="B679" t="s">
        <v>27</v>
      </c>
      <c r="C679" s="4" t="s">
        <v>1073</v>
      </c>
      <c r="D679" s="4" t="s">
        <v>13</v>
      </c>
      <c r="E679" s="3">
        <v>10</v>
      </c>
      <c r="F679" s="3">
        <v>3128</v>
      </c>
      <c r="G679" s="4" t="s">
        <v>1067</v>
      </c>
    </row>
    <row r="680" spans="1:7" x14ac:dyDescent="0.3">
      <c r="A680" t="s">
        <v>1755</v>
      </c>
      <c r="B680" t="s">
        <v>27</v>
      </c>
      <c r="C680" s="4" t="s">
        <v>1073</v>
      </c>
      <c r="D680" s="4" t="s">
        <v>13</v>
      </c>
      <c r="E680" s="3">
        <v>10</v>
      </c>
      <c r="F680" s="3">
        <v>4627</v>
      </c>
      <c r="G680" s="4" t="s">
        <v>1067</v>
      </c>
    </row>
    <row r="681" spans="1:7" x14ac:dyDescent="0.3">
      <c r="A681" t="s">
        <v>1757</v>
      </c>
      <c r="B681" t="s">
        <v>61</v>
      </c>
      <c r="C681" s="4" t="s">
        <v>1073</v>
      </c>
      <c r="D681" s="4" t="s">
        <v>7</v>
      </c>
      <c r="E681" s="3">
        <v>10</v>
      </c>
      <c r="F681" s="3">
        <v>1534</v>
      </c>
      <c r="G681" s="4" t="s">
        <v>1067</v>
      </c>
    </row>
    <row r="682" spans="1:7" x14ac:dyDescent="0.3">
      <c r="A682" t="s">
        <v>1758</v>
      </c>
      <c r="B682" t="s">
        <v>40</v>
      </c>
      <c r="C682" s="4" t="s">
        <v>1073</v>
      </c>
      <c r="D682" s="4" t="s">
        <v>16</v>
      </c>
      <c r="E682" s="3">
        <v>10</v>
      </c>
      <c r="F682" s="3">
        <v>1796</v>
      </c>
      <c r="G682" s="4" t="s">
        <v>1067</v>
      </c>
    </row>
    <row r="683" spans="1:7" x14ac:dyDescent="0.3">
      <c r="A683" t="s">
        <v>1759</v>
      </c>
      <c r="B683" t="s">
        <v>54</v>
      </c>
      <c r="C683" s="4" t="s">
        <v>1073</v>
      </c>
      <c r="D683" s="4" t="s">
        <v>13</v>
      </c>
      <c r="E683" s="3">
        <v>10</v>
      </c>
      <c r="F683" s="3">
        <v>3573</v>
      </c>
      <c r="G683" s="4" t="s">
        <v>1067</v>
      </c>
    </row>
    <row r="684" spans="1:7" x14ac:dyDescent="0.3">
      <c r="A684" t="s">
        <v>1761</v>
      </c>
      <c r="B684" t="s">
        <v>31</v>
      </c>
      <c r="C684" s="4" t="s">
        <v>1073</v>
      </c>
      <c r="D684" s="4" t="s">
        <v>13</v>
      </c>
      <c r="E684" s="3">
        <v>10</v>
      </c>
      <c r="F684" s="3">
        <v>3522</v>
      </c>
      <c r="G684" s="4" t="s">
        <v>1067</v>
      </c>
    </row>
    <row r="685" spans="1:7" x14ac:dyDescent="0.3">
      <c r="A685" t="s">
        <v>1771</v>
      </c>
      <c r="B685" t="s">
        <v>96</v>
      </c>
      <c r="C685" s="4" t="s">
        <v>1073</v>
      </c>
      <c r="D685" s="4" t="s">
        <v>13</v>
      </c>
      <c r="E685" s="3">
        <v>10</v>
      </c>
      <c r="F685" s="3">
        <v>4864</v>
      </c>
      <c r="G685" s="4" t="s">
        <v>1067</v>
      </c>
    </row>
    <row r="686" spans="1:7" x14ac:dyDescent="0.3">
      <c r="A686" t="s">
        <v>1775</v>
      </c>
      <c r="B686" t="s">
        <v>51</v>
      </c>
      <c r="C686" s="4" t="s">
        <v>1073</v>
      </c>
      <c r="D686" s="4" t="s">
        <v>16</v>
      </c>
      <c r="E686" s="3">
        <v>10</v>
      </c>
      <c r="F686" s="3">
        <v>543</v>
      </c>
      <c r="G686" s="4" t="s">
        <v>1067</v>
      </c>
    </row>
    <row r="687" spans="1:7" x14ac:dyDescent="0.3">
      <c r="A687" t="s">
        <v>1777</v>
      </c>
      <c r="B687" t="s">
        <v>51</v>
      </c>
      <c r="C687" s="4" t="s">
        <v>1073</v>
      </c>
      <c r="D687" s="4" t="s">
        <v>7</v>
      </c>
      <c r="E687" s="3">
        <v>10</v>
      </c>
      <c r="F687" s="3">
        <v>3497</v>
      </c>
      <c r="G687" s="4" t="s">
        <v>1067</v>
      </c>
    </row>
    <row r="688" spans="1:7" x14ac:dyDescent="0.3">
      <c r="A688" t="s">
        <v>1778</v>
      </c>
      <c r="B688" t="s">
        <v>69</v>
      </c>
      <c r="C688" s="4" t="s">
        <v>1073</v>
      </c>
      <c r="D688" s="4" t="s">
        <v>13</v>
      </c>
      <c r="E688" s="3">
        <v>10</v>
      </c>
      <c r="F688" s="3">
        <v>4913</v>
      </c>
      <c r="G688" s="4" t="s">
        <v>1067</v>
      </c>
    </row>
    <row r="689" spans="1:7" x14ac:dyDescent="0.3">
      <c r="A689" t="s">
        <v>1783</v>
      </c>
      <c r="B689" t="s">
        <v>11</v>
      </c>
      <c r="C689" s="4" t="s">
        <v>1073</v>
      </c>
      <c r="D689" s="4" t="s">
        <v>13</v>
      </c>
      <c r="E689" s="3">
        <v>10</v>
      </c>
      <c r="F689" s="3">
        <v>3194</v>
      </c>
      <c r="G689" s="4" t="s">
        <v>1067</v>
      </c>
    </row>
    <row r="690" spans="1:7" x14ac:dyDescent="0.3">
      <c r="A690" t="s">
        <v>1784</v>
      </c>
      <c r="B690" t="s">
        <v>8</v>
      </c>
      <c r="C690" s="4" t="s">
        <v>1073</v>
      </c>
      <c r="D690" s="4" t="s">
        <v>16</v>
      </c>
      <c r="E690" s="3">
        <v>10</v>
      </c>
      <c r="F690" s="3">
        <v>2942</v>
      </c>
      <c r="G690" s="4" t="s">
        <v>1067</v>
      </c>
    </row>
    <row r="691" spans="1:7" x14ac:dyDescent="0.3">
      <c r="A691" t="s">
        <v>1786</v>
      </c>
      <c r="B691" t="s">
        <v>76</v>
      </c>
      <c r="C691" s="4" t="s">
        <v>1073</v>
      </c>
      <c r="D691" s="4" t="s">
        <v>7</v>
      </c>
      <c r="E691" s="3">
        <v>10</v>
      </c>
      <c r="F691" s="3">
        <v>393</v>
      </c>
      <c r="G691" s="4" t="s">
        <v>1067</v>
      </c>
    </row>
    <row r="692" spans="1:7" x14ac:dyDescent="0.3">
      <c r="A692" t="s">
        <v>1787</v>
      </c>
      <c r="B692" t="s">
        <v>19</v>
      </c>
      <c r="C692" s="4" t="s">
        <v>1073</v>
      </c>
      <c r="D692" s="4" t="s">
        <v>7</v>
      </c>
      <c r="E692" s="3">
        <v>10</v>
      </c>
      <c r="F692" s="3">
        <v>4350</v>
      </c>
      <c r="G692" s="4" t="s">
        <v>1067</v>
      </c>
    </row>
    <row r="693" spans="1:7" x14ac:dyDescent="0.3">
      <c r="A693" t="s">
        <v>1790</v>
      </c>
      <c r="B693" t="s">
        <v>61</v>
      </c>
      <c r="C693" s="4" t="s">
        <v>1073</v>
      </c>
      <c r="D693" s="4" t="s">
        <v>16</v>
      </c>
      <c r="E693" s="3">
        <v>10</v>
      </c>
      <c r="F693" s="3">
        <v>1126</v>
      </c>
      <c r="G693" s="4" t="s">
        <v>1067</v>
      </c>
    </row>
    <row r="694" spans="1:7" x14ac:dyDescent="0.3">
      <c r="A694" t="s">
        <v>1794</v>
      </c>
      <c r="B694" t="s">
        <v>45</v>
      </c>
      <c r="C694" s="4" t="s">
        <v>1073</v>
      </c>
      <c r="D694" s="4" t="s">
        <v>7</v>
      </c>
      <c r="E694" s="3">
        <v>10</v>
      </c>
      <c r="F694" s="3">
        <v>4062</v>
      </c>
      <c r="G694" s="4" t="s">
        <v>1067</v>
      </c>
    </row>
    <row r="695" spans="1:7" x14ac:dyDescent="0.3">
      <c r="A695" t="s">
        <v>1802</v>
      </c>
      <c r="B695" t="s">
        <v>35</v>
      </c>
      <c r="C695" s="4" t="s">
        <v>1073</v>
      </c>
      <c r="D695" s="4" t="s">
        <v>7</v>
      </c>
      <c r="E695" s="3">
        <v>10</v>
      </c>
      <c r="F695" s="3">
        <v>4204</v>
      </c>
      <c r="G695" s="4" t="s">
        <v>1067</v>
      </c>
    </row>
    <row r="696" spans="1:7" x14ac:dyDescent="0.3">
      <c r="A696" t="s">
        <v>1807</v>
      </c>
      <c r="B696" t="s">
        <v>96</v>
      </c>
      <c r="C696" s="4" t="s">
        <v>1073</v>
      </c>
      <c r="D696" s="4" t="s">
        <v>13</v>
      </c>
      <c r="E696" s="3">
        <v>10</v>
      </c>
      <c r="F696" s="3">
        <v>2766</v>
      </c>
      <c r="G696" s="4" t="s">
        <v>1067</v>
      </c>
    </row>
    <row r="697" spans="1:7" x14ac:dyDescent="0.3">
      <c r="A697" t="s">
        <v>1812</v>
      </c>
      <c r="B697" t="s">
        <v>88</v>
      </c>
      <c r="C697" s="4" t="s">
        <v>1073</v>
      </c>
      <c r="D697" s="4" t="s">
        <v>7</v>
      </c>
      <c r="E697" s="3">
        <v>10</v>
      </c>
      <c r="F697" s="3">
        <v>3874</v>
      </c>
      <c r="G697" s="4" t="s">
        <v>1067</v>
      </c>
    </row>
    <row r="698" spans="1:7" x14ac:dyDescent="0.3">
      <c r="A698" t="s">
        <v>1813</v>
      </c>
      <c r="B698" t="s">
        <v>40</v>
      </c>
      <c r="C698" s="4" t="s">
        <v>1073</v>
      </c>
      <c r="D698" s="4" t="s">
        <v>7</v>
      </c>
      <c r="E698" s="3">
        <v>10</v>
      </c>
      <c r="F698" s="3">
        <v>2366</v>
      </c>
      <c r="G698" s="4" t="s">
        <v>1067</v>
      </c>
    </row>
    <row r="699" spans="1:7" x14ac:dyDescent="0.3">
      <c r="A699" t="s">
        <v>1818</v>
      </c>
      <c r="B699" t="s">
        <v>45</v>
      </c>
      <c r="C699" s="4" t="s">
        <v>1073</v>
      </c>
      <c r="D699" s="4" t="s">
        <v>16</v>
      </c>
      <c r="E699" s="3">
        <v>15</v>
      </c>
      <c r="F699" s="3">
        <v>674</v>
      </c>
      <c r="G699" s="4" t="s">
        <v>1067</v>
      </c>
    </row>
    <row r="700" spans="1:7" x14ac:dyDescent="0.3">
      <c r="A700" t="s">
        <v>1834</v>
      </c>
      <c r="B700" t="s">
        <v>56</v>
      </c>
      <c r="C700" s="4" t="s">
        <v>1073</v>
      </c>
      <c r="D700" s="4" t="s">
        <v>16</v>
      </c>
      <c r="E700" s="3">
        <v>15</v>
      </c>
      <c r="F700" s="3">
        <v>1187</v>
      </c>
      <c r="G700" s="4" t="s">
        <v>1067</v>
      </c>
    </row>
    <row r="701" spans="1:7" x14ac:dyDescent="0.3">
      <c r="A701" t="s">
        <v>1836</v>
      </c>
      <c r="B701" t="s">
        <v>88</v>
      </c>
      <c r="C701" s="4" t="s">
        <v>1073</v>
      </c>
      <c r="D701" s="4" t="s">
        <v>7</v>
      </c>
      <c r="E701" s="3">
        <v>15</v>
      </c>
      <c r="F701" s="3">
        <v>735</v>
      </c>
      <c r="G701" s="4" t="s">
        <v>1067</v>
      </c>
    </row>
    <row r="702" spans="1:7" x14ac:dyDescent="0.3">
      <c r="A702" t="s">
        <v>1839</v>
      </c>
      <c r="B702" t="s">
        <v>35</v>
      </c>
      <c r="C702" s="4" t="s">
        <v>1073</v>
      </c>
      <c r="D702" s="4" t="s">
        <v>7</v>
      </c>
      <c r="E702" s="3">
        <v>15</v>
      </c>
      <c r="F702" s="3">
        <v>3162</v>
      </c>
      <c r="G702" s="4" t="s">
        <v>1067</v>
      </c>
    </row>
    <row r="703" spans="1:7" x14ac:dyDescent="0.3">
      <c r="A703" t="s">
        <v>1842</v>
      </c>
      <c r="B703" t="s">
        <v>102</v>
      </c>
      <c r="C703" s="4" t="s">
        <v>1073</v>
      </c>
      <c r="D703" s="4" t="s">
        <v>7</v>
      </c>
      <c r="E703" s="3">
        <v>15</v>
      </c>
      <c r="F703" s="3">
        <v>1947</v>
      </c>
      <c r="G703" s="4" t="s">
        <v>1067</v>
      </c>
    </row>
    <row r="704" spans="1:7" x14ac:dyDescent="0.3">
      <c r="A704" t="s">
        <v>1843</v>
      </c>
      <c r="B704" t="s">
        <v>11</v>
      </c>
      <c r="C704" s="4" t="s">
        <v>1073</v>
      </c>
      <c r="D704" s="4" t="s">
        <v>13</v>
      </c>
      <c r="E704" s="3">
        <v>15</v>
      </c>
      <c r="F704" s="3">
        <v>2084</v>
      </c>
      <c r="G704" s="4" t="s">
        <v>1067</v>
      </c>
    </row>
    <row r="705" spans="1:7" x14ac:dyDescent="0.3">
      <c r="A705" t="s">
        <v>1847</v>
      </c>
      <c r="B705" t="s">
        <v>35</v>
      </c>
      <c r="C705" s="4" t="s">
        <v>1073</v>
      </c>
      <c r="D705" s="4" t="s">
        <v>13</v>
      </c>
      <c r="E705" s="3">
        <v>15</v>
      </c>
      <c r="F705" s="3">
        <v>1422</v>
      </c>
      <c r="G705" s="4" t="s">
        <v>1067</v>
      </c>
    </row>
    <row r="706" spans="1:7" x14ac:dyDescent="0.3">
      <c r="A706" t="s">
        <v>1850</v>
      </c>
      <c r="B706" t="s">
        <v>114</v>
      </c>
      <c r="C706" s="4" t="s">
        <v>1073</v>
      </c>
      <c r="D706" s="4" t="s">
        <v>7</v>
      </c>
      <c r="E706" s="3">
        <v>15</v>
      </c>
      <c r="F706" s="3">
        <v>1867</v>
      </c>
      <c r="G706" s="4" t="s">
        <v>1067</v>
      </c>
    </row>
    <row r="707" spans="1:7" x14ac:dyDescent="0.3">
      <c r="A707" t="s">
        <v>1851</v>
      </c>
      <c r="B707" t="s">
        <v>27</v>
      </c>
      <c r="C707" s="4" t="s">
        <v>1073</v>
      </c>
      <c r="D707" s="4" t="s">
        <v>16</v>
      </c>
      <c r="E707" s="3">
        <v>15</v>
      </c>
      <c r="F707" s="3">
        <v>2418</v>
      </c>
      <c r="G707" s="4" t="s">
        <v>1067</v>
      </c>
    </row>
    <row r="708" spans="1:7" x14ac:dyDescent="0.3">
      <c r="A708" t="s">
        <v>1865</v>
      </c>
      <c r="B708" t="s">
        <v>23</v>
      </c>
      <c r="C708" s="4" t="s">
        <v>1073</v>
      </c>
      <c r="D708" s="4" t="s">
        <v>7</v>
      </c>
      <c r="E708" s="3">
        <v>15</v>
      </c>
      <c r="F708" s="3">
        <v>1607</v>
      </c>
      <c r="G708" s="4" t="s">
        <v>1067</v>
      </c>
    </row>
    <row r="709" spans="1:7" x14ac:dyDescent="0.3">
      <c r="A709" t="s">
        <v>1868</v>
      </c>
      <c r="B709" t="s">
        <v>14</v>
      </c>
      <c r="C709" s="4" t="s">
        <v>1073</v>
      </c>
      <c r="D709" s="4" t="s">
        <v>16</v>
      </c>
      <c r="E709" s="3">
        <v>15</v>
      </c>
      <c r="F709" s="3">
        <v>2325</v>
      </c>
      <c r="G709" s="4" t="s">
        <v>1067</v>
      </c>
    </row>
    <row r="710" spans="1:7" x14ac:dyDescent="0.3">
      <c r="A710" t="s">
        <v>1883</v>
      </c>
      <c r="B710" t="s">
        <v>21</v>
      </c>
      <c r="C710" s="4" t="s">
        <v>1073</v>
      </c>
      <c r="D710" s="4" t="s">
        <v>13</v>
      </c>
      <c r="E710" s="3">
        <v>15</v>
      </c>
      <c r="F710" s="3">
        <v>2224</v>
      </c>
      <c r="G710" s="4" t="s">
        <v>1067</v>
      </c>
    </row>
    <row r="711" spans="1:7" x14ac:dyDescent="0.3">
      <c r="A711" t="s">
        <v>1885</v>
      </c>
      <c r="B711" t="s">
        <v>51</v>
      </c>
      <c r="C711" s="4" t="s">
        <v>1073</v>
      </c>
      <c r="D711" s="4" t="s">
        <v>13</v>
      </c>
      <c r="E711" s="3">
        <v>15</v>
      </c>
      <c r="F711" s="3">
        <v>2419</v>
      </c>
      <c r="G711" s="4" t="s">
        <v>1067</v>
      </c>
    </row>
    <row r="712" spans="1:7" x14ac:dyDescent="0.3">
      <c r="A712" t="s">
        <v>1886</v>
      </c>
      <c r="B712" t="s">
        <v>96</v>
      </c>
      <c r="C712" s="4" t="s">
        <v>1073</v>
      </c>
      <c r="D712" s="4" t="s">
        <v>13</v>
      </c>
      <c r="E712" s="3">
        <v>15</v>
      </c>
      <c r="F712" s="3">
        <v>1573</v>
      </c>
      <c r="G712" s="4" t="s">
        <v>1067</v>
      </c>
    </row>
    <row r="713" spans="1:7" x14ac:dyDescent="0.3">
      <c r="A713" t="s">
        <v>1888</v>
      </c>
      <c r="B713" t="s">
        <v>40</v>
      </c>
      <c r="C713" s="4" t="s">
        <v>1073</v>
      </c>
      <c r="D713" s="4" t="s">
        <v>13</v>
      </c>
      <c r="E713" s="3">
        <v>15</v>
      </c>
      <c r="F713" s="3">
        <v>1049</v>
      </c>
      <c r="G713" s="4" t="s">
        <v>1067</v>
      </c>
    </row>
    <row r="714" spans="1:7" x14ac:dyDescent="0.3">
      <c r="A714" t="s">
        <v>1890</v>
      </c>
      <c r="B714" t="s">
        <v>14</v>
      </c>
      <c r="C714" s="4" t="s">
        <v>1073</v>
      </c>
      <c r="D714" s="4" t="s">
        <v>7</v>
      </c>
      <c r="E714" s="3">
        <v>15</v>
      </c>
      <c r="F714" s="3">
        <v>2718</v>
      </c>
      <c r="G714" s="4" t="s">
        <v>1067</v>
      </c>
    </row>
    <row r="715" spans="1:7" x14ac:dyDescent="0.3">
      <c r="A715" t="s">
        <v>1892</v>
      </c>
      <c r="B715" t="s">
        <v>172</v>
      </c>
      <c r="C715" s="4" t="s">
        <v>1073</v>
      </c>
      <c r="D715" s="4" t="s">
        <v>16</v>
      </c>
      <c r="E715" s="3">
        <v>15</v>
      </c>
      <c r="F715" s="3">
        <v>426</v>
      </c>
      <c r="G715" s="4" t="s">
        <v>1067</v>
      </c>
    </row>
    <row r="716" spans="1:7" x14ac:dyDescent="0.3">
      <c r="A716" t="s">
        <v>1896</v>
      </c>
      <c r="B716" t="s">
        <v>69</v>
      </c>
      <c r="C716" s="4" t="s">
        <v>1073</v>
      </c>
      <c r="D716" s="4" t="s">
        <v>13</v>
      </c>
      <c r="E716" s="3">
        <v>15</v>
      </c>
      <c r="F716" s="3">
        <v>1808</v>
      </c>
      <c r="G716" s="4" t="s">
        <v>1067</v>
      </c>
    </row>
    <row r="717" spans="1:7" x14ac:dyDescent="0.3">
      <c r="A717" t="s">
        <v>1899</v>
      </c>
      <c r="B717" t="s">
        <v>56</v>
      </c>
      <c r="C717" s="4" t="s">
        <v>1073</v>
      </c>
      <c r="D717" s="4" t="s">
        <v>16</v>
      </c>
      <c r="E717" s="3">
        <v>15</v>
      </c>
      <c r="F717" s="3">
        <v>840</v>
      </c>
      <c r="G717" s="4" t="s">
        <v>1067</v>
      </c>
    </row>
    <row r="718" spans="1:7" x14ac:dyDescent="0.3">
      <c r="A718" t="s">
        <v>1902</v>
      </c>
      <c r="B718" t="s">
        <v>76</v>
      </c>
      <c r="C718" s="4" t="s">
        <v>1066</v>
      </c>
      <c r="D718" s="4" t="s">
        <v>7</v>
      </c>
      <c r="E718" s="3">
        <v>15</v>
      </c>
      <c r="F718" s="3">
        <v>3925</v>
      </c>
      <c r="G718" s="4" t="s">
        <v>1067</v>
      </c>
    </row>
    <row r="719" spans="1:7" x14ac:dyDescent="0.3">
      <c r="A719" t="s">
        <v>1910</v>
      </c>
      <c r="B719" t="s">
        <v>25</v>
      </c>
      <c r="C719" s="4" t="s">
        <v>1066</v>
      </c>
      <c r="D719" s="4" t="s">
        <v>16</v>
      </c>
      <c r="E719" s="3">
        <v>15</v>
      </c>
      <c r="F719" s="3">
        <v>4867</v>
      </c>
      <c r="G719" s="4" t="s">
        <v>1067</v>
      </c>
    </row>
    <row r="720" spans="1:7" x14ac:dyDescent="0.3">
      <c r="A720" t="s">
        <v>1911</v>
      </c>
      <c r="B720" t="s">
        <v>172</v>
      </c>
      <c r="C720" s="4" t="s">
        <v>1066</v>
      </c>
      <c r="D720" s="4" t="s">
        <v>13</v>
      </c>
      <c r="E720" s="3">
        <v>15</v>
      </c>
      <c r="F720" s="3">
        <v>3902</v>
      </c>
      <c r="G720" s="4" t="s">
        <v>1067</v>
      </c>
    </row>
    <row r="721" spans="1:7" x14ac:dyDescent="0.3">
      <c r="A721" t="s">
        <v>1915</v>
      </c>
      <c r="B721" t="s">
        <v>29</v>
      </c>
      <c r="C721" s="4" t="s">
        <v>1066</v>
      </c>
      <c r="D721" s="4" t="s">
        <v>7</v>
      </c>
      <c r="E721" s="3">
        <v>15</v>
      </c>
      <c r="F721" s="3">
        <v>2878</v>
      </c>
      <c r="G721" s="4" t="s">
        <v>1067</v>
      </c>
    </row>
    <row r="722" spans="1:7" x14ac:dyDescent="0.3">
      <c r="A722" t="s">
        <v>1919</v>
      </c>
      <c r="B722" t="s">
        <v>31</v>
      </c>
      <c r="C722" s="4" t="s">
        <v>1066</v>
      </c>
      <c r="D722" s="4" t="s">
        <v>16</v>
      </c>
      <c r="E722" s="3">
        <v>15</v>
      </c>
      <c r="F722" s="3">
        <v>2394</v>
      </c>
      <c r="G722" s="4" t="s">
        <v>1067</v>
      </c>
    </row>
    <row r="723" spans="1:7" x14ac:dyDescent="0.3">
      <c r="A723" t="s">
        <v>1925</v>
      </c>
      <c r="B723" t="s">
        <v>27</v>
      </c>
      <c r="C723" s="4" t="s">
        <v>1066</v>
      </c>
      <c r="D723" s="4" t="s">
        <v>7</v>
      </c>
      <c r="E723" s="3">
        <v>15</v>
      </c>
      <c r="F723" s="3">
        <v>766</v>
      </c>
      <c r="G723" s="4" t="s">
        <v>1067</v>
      </c>
    </row>
    <row r="724" spans="1:7" x14ac:dyDescent="0.3">
      <c r="A724" t="s">
        <v>1930</v>
      </c>
      <c r="B724" t="s">
        <v>40</v>
      </c>
      <c r="C724" s="4" t="s">
        <v>1066</v>
      </c>
      <c r="D724" s="4" t="s">
        <v>13</v>
      </c>
      <c r="E724" s="3">
        <v>15</v>
      </c>
      <c r="F724" s="3">
        <v>1625</v>
      </c>
      <c r="G724" s="4" t="s">
        <v>1067</v>
      </c>
    </row>
    <row r="725" spans="1:7" x14ac:dyDescent="0.3">
      <c r="A725" t="s">
        <v>1931</v>
      </c>
      <c r="B725" t="s">
        <v>172</v>
      </c>
      <c r="C725" s="4" t="s">
        <v>1066</v>
      </c>
      <c r="D725" s="4" t="s">
        <v>16</v>
      </c>
      <c r="E725" s="3">
        <v>15</v>
      </c>
      <c r="F725" s="3">
        <v>4690</v>
      </c>
      <c r="G725" s="4" t="s">
        <v>1067</v>
      </c>
    </row>
    <row r="726" spans="1:7" x14ac:dyDescent="0.3">
      <c r="A726" t="s">
        <v>1938</v>
      </c>
      <c r="B726" t="s">
        <v>92</v>
      </c>
      <c r="C726" s="4" t="s">
        <v>1066</v>
      </c>
      <c r="D726" s="4" t="s">
        <v>13</v>
      </c>
      <c r="E726" s="3">
        <v>15</v>
      </c>
      <c r="F726" s="3">
        <v>1549</v>
      </c>
      <c r="G726" s="4" t="s">
        <v>1067</v>
      </c>
    </row>
    <row r="727" spans="1:7" x14ac:dyDescent="0.3">
      <c r="A727" t="s">
        <v>1944</v>
      </c>
      <c r="B727" t="s">
        <v>172</v>
      </c>
      <c r="C727" s="4" t="s">
        <v>1066</v>
      </c>
      <c r="D727" s="4" t="s">
        <v>16</v>
      </c>
      <c r="E727" s="3">
        <v>15</v>
      </c>
      <c r="F727" s="3">
        <v>1260</v>
      </c>
      <c r="G727" s="4" t="s">
        <v>1067</v>
      </c>
    </row>
    <row r="728" spans="1:7" x14ac:dyDescent="0.3">
      <c r="A728" t="s">
        <v>1946</v>
      </c>
      <c r="B728" t="s">
        <v>86</v>
      </c>
      <c r="C728" s="4" t="s">
        <v>1066</v>
      </c>
      <c r="D728" s="4" t="s">
        <v>13</v>
      </c>
      <c r="E728" s="3">
        <v>15</v>
      </c>
      <c r="F728" s="3">
        <v>2137</v>
      </c>
      <c r="G728" s="4" t="s">
        <v>1067</v>
      </c>
    </row>
    <row r="729" spans="1:7" x14ac:dyDescent="0.3">
      <c r="A729" t="s">
        <v>1947</v>
      </c>
      <c r="B729" t="s">
        <v>63</v>
      </c>
      <c r="C729" s="4" t="s">
        <v>1066</v>
      </c>
      <c r="D729" s="4" t="s">
        <v>16</v>
      </c>
      <c r="E729" s="3">
        <v>15</v>
      </c>
      <c r="F729" s="3">
        <v>3877</v>
      </c>
      <c r="G729" s="4" t="s">
        <v>1067</v>
      </c>
    </row>
    <row r="730" spans="1:7" x14ac:dyDescent="0.3">
      <c r="A730" t="s">
        <v>1953</v>
      </c>
      <c r="B730" t="s">
        <v>96</v>
      </c>
      <c r="C730" s="4" t="s">
        <v>1066</v>
      </c>
      <c r="D730" s="4" t="s">
        <v>7</v>
      </c>
      <c r="E730" s="3">
        <v>15</v>
      </c>
      <c r="F730" s="3">
        <v>2454</v>
      </c>
      <c r="G730" s="4" t="s">
        <v>1067</v>
      </c>
    </row>
    <row r="731" spans="1:7" x14ac:dyDescent="0.3">
      <c r="A731" t="s">
        <v>1958</v>
      </c>
      <c r="B731" t="s">
        <v>21</v>
      </c>
      <c r="C731" s="4" t="s">
        <v>1066</v>
      </c>
      <c r="D731" s="4" t="s">
        <v>13</v>
      </c>
      <c r="E731" s="3">
        <v>15</v>
      </c>
      <c r="F731" s="3">
        <v>495</v>
      </c>
      <c r="G731" s="4" t="s">
        <v>1067</v>
      </c>
    </row>
    <row r="732" spans="1:7" x14ac:dyDescent="0.3">
      <c r="A732" t="s">
        <v>1962</v>
      </c>
      <c r="B732" t="s">
        <v>92</v>
      </c>
      <c r="C732" s="4" t="s">
        <v>1066</v>
      </c>
      <c r="D732" s="4" t="s">
        <v>7</v>
      </c>
      <c r="E732" s="3">
        <v>15</v>
      </c>
      <c r="F732" s="3">
        <v>1270</v>
      </c>
      <c r="G732" s="4" t="s">
        <v>1067</v>
      </c>
    </row>
    <row r="733" spans="1:7" x14ac:dyDescent="0.3">
      <c r="A733" t="s">
        <v>1970</v>
      </c>
      <c r="B733" t="s">
        <v>58</v>
      </c>
      <c r="C733" s="4" t="s">
        <v>1066</v>
      </c>
      <c r="D733" s="4" t="s">
        <v>13</v>
      </c>
      <c r="E733" s="3">
        <v>15</v>
      </c>
      <c r="F733" s="3">
        <v>4015</v>
      </c>
      <c r="G733" s="4" t="s">
        <v>1067</v>
      </c>
    </row>
    <row r="734" spans="1:7" x14ac:dyDescent="0.3">
      <c r="A734" t="s">
        <v>1973</v>
      </c>
      <c r="B734" t="s">
        <v>29</v>
      </c>
      <c r="C734" s="4" t="s">
        <v>1066</v>
      </c>
      <c r="D734" s="4" t="s">
        <v>13</v>
      </c>
      <c r="E734" s="3">
        <v>15</v>
      </c>
      <c r="F734" s="3">
        <v>379</v>
      </c>
      <c r="G734" s="4" t="s">
        <v>1067</v>
      </c>
    </row>
    <row r="735" spans="1:7" x14ac:dyDescent="0.3">
      <c r="A735" t="s">
        <v>1986</v>
      </c>
      <c r="B735" t="s">
        <v>61</v>
      </c>
      <c r="C735" s="4" t="s">
        <v>1078</v>
      </c>
      <c r="D735" s="4" t="s">
        <v>7</v>
      </c>
      <c r="E735" s="3">
        <v>15</v>
      </c>
      <c r="F735" s="3">
        <v>4799</v>
      </c>
      <c r="G735" s="4" t="s">
        <v>1067</v>
      </c>
    </row>
    <row r="736" spans="1:7" x14ac:dyDescent="0.3">
      <c r="A736" t="s">
        <v>2000</v>
      </c>
      <c r="B736" t="s">
        <v>17</v>
      </c>
      <c r="C736" s="4" t="s">
        <v>1078</v>
      </c>
      <c r="D736" s="4" t="s">
        <v>7</v>
      </c>
      <c r="E736" s="3">
        <v>15</v>
      </c>
      <c r="F736" s="3">
        <v>3722</v>
      </c>
      <c r="G736" s="4" t="s">
        <v>1067</v>
      </c>
    </row>
    <row r="737" spans="1:7" x14ac:dyDescent="0.3">
      <c r="A737" t="s">
        <v>2005</v>
      </c>
      <c r="B737" t="s">
        <v>54</v>
      </c>
      <c r="C737" s="4" t="s">
        <v>1078</v>
      </c>
      <c r="D737" s="4" t="s">
        <v>7</v>
      </c>
      <c r="E737" s="3">
        <v>15</v>
      </c>
      <c r="F737" s="3">
        <v>2906</v>
      </c>
      <c r="G737" s="4" t="s">
        <v>1067</v>
      </c>
    </row>
    <row r="738" spans="1:7" x14ac:dyDescent="0.3">
      <c r="A738" t="s">
        <v>2007</v>
      </c>
      <c r="B738" t="s">
        <v>114</v>
      </c>
      <c r="C738" s="4" t="s">
        <v>1078</v>
      </c>
      <c r="D738" s="4" t="s">
        <v>13</v>
      </c>
      <c r="E738" s="3">
        <v>15</v>
      </c>
      <c r="F738" s="3">
        <v>3011</v>
      </c>
      <c r="G738" s="4" t="s">
        <v>1067</v>
      </c>
    </row>
    <row r="739" spans="1:7" x14ac:dyDescent="0.3">
      <c r="A739" t="s">
        <v>2008</v>
      </c>
      <c r="B739" t="s">
        <v>29</v>
      </c>
      <c r="C739" s="4" t="s">
        <v>1078</v>
      </c>
      <c r="D739" s="4" t="s">
        <v>7</v>
      </c>
      <c r="E739" s="3">
        <v>15</v>
      </c>
      <c r="F739" s="3">
        <v>1752</v>
      </c>
      <c r="G739" s="4" t="s">
        <v>1067</v>
      </c>
    </row>
    <row r="740" spans="1:7" x14ac:dyDescent="0.3">
      <c r="A740" t="s">
        <v>2013</v>
      </c>
      <c r="B740" t="s">
        <v>63</v>
      </c>
      <c r="C740" s="4" t="s">
        <v>1078</v>
      </c>
      <c r="D740" s="4" t="s">
        <v>16</v>
      </c>
      <c r="E740" s="3">
        <v>15</v>
      </c>
      <c r="F740" s="3">
        <v>474</v>
      </c>
      <c r="G740" s="4" t="s">
        <v>1067</v>
      </c>
    </row>
    <row r="741" spans="1:7" x14ac:dyDescent="0.3">
      <c r="A741" t="s">
        <v>2015</v>
      </c>
      <c r="B741" t="s">
        <v>109</v>
      </c>
      <c r="C741" s="4" t="s">
        <v>1078</v>
      </c>
      <c r="D741" s="4" t="s">
        <v>16</v>
      </c>
      <c r="E741" s="3">
        <v>15</v>
      </c>
      <c r="F741" s="3">
        <v>3226</v>
      </c>
      <c r="G741" s="4" t="s">
        <v>1067</v>
      </c>
    </row>
    <row r="742" spans="1:7" x14ac:dyDescent="0.3">
      <c r="A742" t="s">
        <v>2016</v>
      </c>
      <c r="B742" t="s">
        <v>35</v>
      </c>
      <c r="C742" s="4" t="s">
        <v>1078</v>
      </c>
      <c r="D742" s="4" t="s">
        <v>7</v>
      </c>
      <c r="E742" s="3">
        <v>15</v>
      </c>
      <c r="F742" s="3">
        <v>834</v>
      </c>
      <c r="G742" s="4" t="s">
        <v>1067</v>
      </c>
    </row>
    <row r="743" spans="1:7" x14ac:dyDescent="0.3">
      <c r="A743" t="s">
        <v>2017</v>
      </c>
      <c r="B743" t="s">
        <v>172</v>
      </c>
      <c r="C743" s="4" t="s">
        <v>1078</v>
      </c>
      <c r="D743" s="4" t="s">
        <v>16</v>
      </c>
      <c r="E743" s="3">
        <v>15</v>
      </c>
      <c r="F743" s="3">
        <v>3939</v>
      </c>
      <c r="G743" s="4" t="s">
        <v>1067</v>
      </c>
    </row>
    <row r="744" spans="1:7" x14ac:dyDescent="0.3">
      <c r="A744" t="s">
        <v>2021</v>
      </c>
      <c r="B744" t="s">
        <v>14</v>
      </c>
      <c r="C744" s="4" t="s">
        <v>1078</v>
      </c>
      <c r="D744" s="4" t="s">
        <v>13</v>
      </c>
      <c r="E744" s="3">
        <v>15</v>
      </c>
      <c r="F744" s="3">
        <v>3078</v>
      </c>
      <c r="G744" s="4" t="s">
        <v>1067</v>
      </c>
    </row>
    <row r="745" spans="1:7" x14ac:dyDescent="0.3">
      <c r="A745" t="s">
        <v>2030</v>
      </c>
      <c r="B745" t="s">
        <v>102</v>
      </c>
      <c r="C745" s="4" t="s">
        <v>1078</v>
      </c>
      <c r="D745" s="4" t="s">
        <v>13</v>
      </c>
      <c r="E745" s="3">
        <v>15</v>
      </c>
      <c r="F745" s="3">
        <v>1786</v>
      </c>
      <c r="G745" s="4" t="s">
        <v>1067</v>
      </c>
    </row>
    <row r="746" spans="1:7" x14ac:dyDescent="0.3">
      <c r="A746" t="s">
        <v>2032</v>
      </c>
      <c r="B746" t="s">
        <v>69</v>
      </c>
      <c r="C746" s="4" t="s">
        <v>1078</v>
      </c>
      <c r="D746" s="4" t="s">
        <v>13</v>
      </c>
      <c r="E746" s="3">
        <v>15</v>
      </c>
      <c r="F746" s="3">
        <v>2957</v>
      </c>
      <c r="G746" s="4" t="s">
        <v>1067</v>
      </c>
    </row>
    <row r="747" spans="1:7" x14ac:dyDescent="0.3">
      <c r="A747" t="s">
        <v>2033</v>
      </c>
      <c r="B747" t="s">
        <v>86</v>
      </c>
      <c r="C747" s="4" t="s">
        <v>1078</v>
      </c>
      <c r="D747" s="4" t="s">
        <v>16</v>
      </c>
      <c r="E747" s="3">
        <v>15</v>
      </c>
      <c r="F747" s="3">
        <v>3697</v>
      </c>
      <c r="G747" s="4" t="s">
        <v>1067</v>
      </c>
    </row>
    <row r="748" spans="1:7" x14ac:dyDescent="0.3">
      <c r="A748" t="s">
        <v>2039</v>
      </c>
      <c r="B748" t="s">
        <v>54</v>
      </c>
      <c r="C748" s="4" t="s">
        <v>1078</v>
      </c>
      <c r="D748" s="4" t="s">
        <v>16</v>
      </c>
      <c r="E748" s="3">
        <v>15</v>
      </c>
      <c r="F748" s="3">
        <v>2311</v>
      </c>
      <c r="G748" s="4" t="s">
        <v>1067</v>
      </c>
    </row>
    <row r="749" spans="1:7" x14ac:dyDescent="0.3">
      <c r="A749" t="s">
        <v>2043</v>
      </c>
      <c r="B749" t="s">
        <v>51</v>
      </c>
      <c r="C749" s="4" t="s">
        <v>1078</v>
      </c>
      <c r="D749" s="4" t="s">
        <v>7</v>
      </c>
      <c r="E749" s="3">
        <v>15</v>
      </c>
      <c r="F749" s="3">
        <v>1549</v>
      </c>
      <c r="G749" s="4" t="s">
        <v>1067</v>
      </c>
    </row>
    <row r="750" spans="1:7" x14ac:dyDescent="0.3">
      <c r="A750" t="s">
        <v>2053</v>
      </c>
      <c r="B750" t="s">
        <v>92</v>
      </c>
      <c r="C750" s="4" t="s">
        <v>1078</v>
      </c>
      <c r="D750" s="4" t="s">
        <v>16</v>
      </c>
      <c r="E750" s="3">
        <v>15</v>
      </c>
      <c r="F750" s="3">
        <v>1511</v>
      </c>
      <c r="G750" s="4" t="s">
        <v>1067</v>
      </c>
    </row>
    <row r="751" spans="1:7" x14ac:dyDescent="0.3">
      <c r="A751" t="s">
        <v>2055</v>
      </c>
      <c r="B751" t="s">
        <v>23</v>
      </c>
      <c r="C751" s="4" t="s">
        <v>1078</v>
      </c>
      <c r="D751" s="4" t="s">
        <v>16</v>
      </c>
      <c r="E751" s="3">
        <v>15</v>
      </c>
      <c r="F751" s="3">
        <v>1396</v>
      </c>
      <c r="G751" s="4" t="s">
        <v>1067</v>
      </c>
    </row>
    <row r="752" spans="1:7" x14ac:dyDescent="0.3">
      <c r="A752" t="s">
        <v>2061</v>
      </c>
      <c r="B752" t="s">
        <v>56</v>
      </c>
      <c r="C752" s="4" t="s">
        <v>1078</v>
      </c>
      <c r="D752" s="4" t="s">
        <v>16</v>
      </c>
      <c r="E752" s="3">
        <v>15</v>
      </c>
      <c r="F752" s="3">
        <v>4812</v>
      </c>
      <c r="G752" s="4" t="s">
        <v>1067</v>
      </c>
    </row>
    <row r="753" spans="1:7" x14ac:dyDescent="0.3">
      <c r="A753" t="s">
        <v>2065</v>
      </c>
      <c r="B753" t="s">
        <v>27</v>
      </c>
      <c r="C753" s="4" t="s">
        <v>1078</v>
      </c>
      <c r="D753" s="4" t="s">
        <v>7</v>
      </c>
      <c r="E753" s="3">
        <v>15</v>
      </c>
      <c r="F753" s="3">
        <v>3690</v>
      </c>
      <c r="G753" s="4" t="s">
        <v>1067</v>
      </c>
    </row>
    <row r="754" spans="1:7" x14ac:dyDescent="0.3">
      <c r="A754" t="s">
        <v>2070</v>
      </c>
      <c r="B754" t="s">
        <v>51</v>
      </c>
      <c r="C754" s="4" t="s">
        <v>1078</v>
      </c>
      <c r="D754" s="4" t="s">
        <v>7</v>
      </c>
      <c r="E754" s="3">
        <v>15</v>
      </c>
      <c r="F754" s="3">
        <v>1192</v>
      </c>
      <c r="G754" s="4" t="s">
        <v>1067</v>
      </c>
    </row>
    <row r="755" spans="1:7" x14ac:dyDescent="0.3">
      <c r="A755" t="s">
        <v>2071</v>
      </c>
      <c r="B755" t="s">
        <v>172</v>
      </c>
      <c r="C755" s="4" t="s">
        <v>1078</v>
      </c>
      <c r="D755" s="4" t="s">
        <v>13</v>
      </c>
      <c r="E755" s="3">
        <v>15</v>
      </c>
      <c r="F755" s="3">
        <v>4419</v>
      </c>
      <c r="G755" s="4" t="s">
        <v>1067</v>
      </c>
    </row>
    <row r="756" spans="1:7" x14ac:dyDescent="0.3">
      <c r="A756" t="s">
        <v>1084</v>
      </c>
      <c r="B756" t="s">
        <v>86</v>
      </c>
      <c r="C756" s="4" t="s">
        <v>1073</v>
      </c>
      <c r="D756" s="4" t="s">
        <v>16</v>
      </c>
      <c r="E756" s="3">
        <v>10</v>
      </c>
      <c r="F756" s="3">
        <v>2109</v>
      </c>
      <c r="G756" s="4" t="s">
        <v>1085</v>
      </c>
    </row>
    <row r="757" spans="1:7" x14ac:dyDescent="0.3">
      <c r="A757" t="s">
        <v>1089</v>
      </c>
      <c r="B757" t="s">
        <v>27</v>
      </c>
      <c r="C757" s="4" t="s">
        <v>1073</v>
      </c>
      <c r="D757" s="4" t="s">
        <v>7</v>
      </c>
      <c r="E757" s="3">
        <v>20</v>
      </c>
      <c r="F757" s="3">
        <v>2109</v>
      </c>
      <c r="G757" s="4" t="s">
        <v>1085</v>
      </c>
    </row>
    <row r="758" spans="1:7" x14ac:dyDescent="0.3">
      <c r="A758" t="s">
        <v>1090</v>
      </c>
      <c r="B758" t="s">
        <v>88</v>
      </c>
      <c r="C758" s="4" t="s">
        <v>1078</v>
      </c>
      <c r="D758" s="4" t="s">
        <v>7</v>
      </c>
      <c r="E758" s="3">
        <v>30</v>
      </c>
      <c r="F758" s="3">
        <v>2109</v>
      </c>
      <c r="G758" s="4" t="s">
        <v>1085</v>
      </c>
    </row>
    <row r="759" spans="1:7" x14ac:dyDescent="0.3">
      <c r="A759" t="s">
        <v>1094</v>
      </c>
      <c r="B759" t="s">
        <v>35</v>
      </c>
      <c r="C759" s="4" t="s">
        <v>1066</v>
      </c>
      <c r="D759" s="4" t="s">
        <v>16</v>
      </c>
      <c r="E759" s="3">
        <v>5</v>
      </c>
      <c r="F759" s="3">
        <v>2109</v>
      </c>
      <c r="G759" s="4" t="s">
        <v>1085</v>
      </c>
    </row>
    <row r="760" spans="1:7" x14ac:dyDescent="0.3">
      <c r="A760" t="s">
        <v>1098</v>
      </c>
      <c r="B760" t="s">
        <v>102</v>
      </c>
      <c r="C760" s="4" t="s">
        <v>1073</v>
      </c>
      <c r="D760" s="4" t="s">
        <v>16</v>
      </c>
      <c r="E760" s="3">
        <v>10</v>
      </c>
      <c r="F760" s="3">
        <v>2109</v>
      </c>
      <c r="G760" s="4" t="s">
        <v>1085</v>
      </c>
    </row>
    <row r="761" spans="1:7" x14ac:dyDescent="0.3">
      <c r="A761" t="s">
        <v>1103</v>
      </c>
      <c r="B761" t="s">
        <v>76</v>
      </c>
      <c r="C761" s="4" t="s">
        <v>1073</v>
      </c>
      <c r="D761" s="4" t="s">
        <v>16</v>
      </c>
      <c r="E761" s="3">
        <v>10</v>
      </c>
      <c r="F761" s="3">
        <v>2109</v>
      </c>
      <c r="G761" s="4" t="s">
        <v>1085</v>
      </c>
    </row>
    <row r="762" spans="1:7" x14ac:dyDescent="0.3">
      <c r="A762" t="s">
        <v>1114</v>
      </c>
      <c r="B762" t="s">
        <v>114</v>
      </c>
      <c r="C762" s="4" t="s">
        <v>1066</v>
      </c>
      <c r="D762" s="4" t="s">
        <v>7</v>
      </c>
      <c r="E762" s="3">
        <v>15</v>
      </c>
      <c r="F762" s="3">
        <v>2109</v>
      </c>
      <c r="G762" s="4" t="s">
        <v>1085</v>
      </c>
    </row>
    <row r="763" spans="1:7" x14ac:dyDescent="0.3">
      <c r="A763" t="s">
        <v>1115</v>
      </c>
      <c r="B763" t="s">
        <v>58</v>
      </c>
      <c r="C763" s="4" t="s">
        <v>1078</v>
      </c>
      <c r="D763" s="4" t="s">
        <v>16</v>
      </c>
      <c r="E763" s="3">
        <v>15</v>
      </c>
      <c r="F763" s="3">
        <v>2109</v>
      </c>
      <c r="G763" s="4" t="s">
        <v>1085</v>
      </c>
    </row>
    <row r="764" spans="1:7" x14ac:dyDescent="0.3">
      <c r="A764" t="s">
        <v>1118</v>
      </c>
      <c r="B764" t="s">
        <v>69</v>
      </c>
      <c r="C764" s="4" t="s">
        <v>1078</v>
      </c>
      <c r="D764" s="4" t="s">
        <v>7</v>
      </c>
      <c r="E764" s="3">
        <v>30</v>
      </c>
      <c r="F764" s="3">
        <v>2109</v>
      </c>
      <c r="G764" s="4" t="s">
        <v>1085</v>
      </c>
    </row>
    <row r="765" spans="1:7" x14ac:dyDescent="0.3">
      <c r="A765" t="s">
        <v>1124</v>
      </c>
      <c r="B765" t="s">
        <v>69</v>
      </c>
      <c r="C765" s="4" t="s">
        <v>1078</v>
      </c>
      <c r="D765" s="4" t="s">
        <v>16</v>
      </c>
      <c r="E765" s="3">
        <v>10</v>
      </c>
      <c r="F765" s="3">
        <v>2109</v>
      </c>
      <c r="G765" s="4" t="s">
        <v>1085</v>
      </c>
    </row>
    <row r="766" spans="1:7" x14ac:dyDescent="0.3">
      <c r="A766" t="s">
        <v>1125</v>
      </c>
      <c r="B766" t="s">
        <v>172</v>
      </c>
      <c r="C766" s="4" t="s">
        <v>1073</v>
      </c>
      <c r="D766" s="4" t="s">
        <v>16</v>
      </c>
      <c r="E766" s="3">
        <v>10</v>
      </c>
      <c r="F766" s="3">
        <v>2109</v>
      </c>
      <c r="G766" s="4" t="s">
        <v>1085</v>
      </c>
    </row>
    <row r="767" spans="1:7" x14ac:dyDescent="0.3">
      <c r="A767" t="s">
        <v>1129</v>
      </c>
      <c r="B767" t="s">
        <v>172</v>
      </c>
      <c r="C767" s="4" t="s">
        <v>1073</v>
      </c>
      <c r="D767" s="4" t="s">
        <v>13</v>
      </c>
      <c r="E767" s="3">
        <v>15</v>
      </c>
      <c r="F767" s="3">
        <v>2109</v>
      </c>
      <c r="G767" s="4" t="s">
        <v>1085</v>
      </c>
    </row>
    <row r="768" spans="1:7" x14ac:dyDescent="0.3">
      <c r="A768" t="s">
        <v>1130</v>
      </c>
      <c r="B768" t="s">
        <v>35</v>
      </c>
      <c r="C768" s="4" t="s">
        <v>1066</v>
      </c>
      <c r="D768" s="4" t="s">
        <v>13</v>
      </c>
      <c r="E768" s="3">
        <v>15</v>
      </c>
      <c r="F768" s="3">
        <v>2109</v>
      </c>
      <c r="G768" s="4" t="s">
        <v>1085</v>
      </c>
    </row>
    <row r="769" spans="1:7" x14ac:dyDescent="0.3">
      <c r="A769" t="s">
        <v>1135</v>
      </c>
      <c r="B769" t="s">
        <v>23</v>
      </c>
      <c r="C769" s="4" t="s">
        <v>1066</v>
      </c>
      <c r="D769" s="4" t="s">
        <v>13</v>
      </c>
      <c r="E769" s="3">
        <v>30</v>
      </c>
      <c r="F769" s="3">
        <v>2109</v>
      </c>
      <c r="G769" s="4" t="s">
        <v>1085</v>
      </c>
    </row>
    <row r="770" spans="1:7" x14ac:dyDescent="0.3">
      <c r="A770" t="s">
        <v>1136</v>
      </c>
      <c r="B770" t="s">
        <v>19</v>
      </c>
      <c r="C770" s="4" t="s">
        <v>1066</v>
      </c>
      <c r="D770" s="4" t="s">
        <v>13</v>
      </c>
      <c r="E770" s="3">
        <v>20</v>
      </c>
      <c r="F770" s="3">
        <v>2109</v>
      </c>
      <c r="G770" s="4" t="s">
        <v>1085</v>
      </c>
    </row>
    <row r="771" spans="1:7" x14ac:dyDescent="0.3">
      <c r="A771" t="s">
        <v>1139</v>
      </c>
      <c r="B771" t="s">
        <v>40</v>
      </c>
      <c r="C771" s="4" t="s">
        <v>1066</v>
      </c>
      <c r="D771" s="4" t="s">
        <v>13</v>
      </c>
      <c r="E771" s="3">
        <v>5</v>
      </c>
      <c r="F771" s="3">
        <v>2109</v>
      </c>
      <c r="G771" s="4" t="s">
        <v>1085</v>
      </c>
    </row>
    <row r="772" spans="1:7" x14ac:dyDescent="0.3">
      <c r="A772" t="s">
        <v>1141</v>
      </c>
      <c r="B772" t="s">
        <v>19</v>
      </c>
      <c r="C772" s="4" t="s">
        <v>1066</v>
      </c>
      <c r="D772" s="4" t="s">
        <v>13</v>
      </c>
      <c r="E772" s="3">
        <v>15</v>
      </c>
      <c r="F772" s="3">
        <v>2109</v>
      </c>
      <c r="G772" s="4" t="s">
        <v>1085</v>
      </c>
    </row>
    <row r="773" spans="1:7" x14ac:dyDescent="0.3">
      <c r="A773" t="s">
        <v>1151</v>
      </c>
      <c r="B773" t="s">
        <v>88</v>
      </c>
      <c r="C773" s="4" t="s">
        <v>1066</v>
      </c>
      <c r="D773" s="4" t="s">
        <v>13</v>
      </c>
      <c r="E773" s="3">
        <v>30</v>
      </c>
      <c r="F773" s="3">
        <v>2109</v>
      </c>
      <c r="G773" s="4" t="s">
        <v>1085</v>
      </c>
    </row>
    <row r="774" spans="1:7" x14ac:dyDescent="0.3">
      <c r="A774" t="s">
        <v>1153</v>
      </c>
      <c r="B774" t="s">
        <v>21</v>
      </c>
      <c r="C774" s="4" t="s">
        <v>1078</v>
      </c>
      <c r="D774" s="4" t="s">
        <v>16</v>
      </c>
      <c r="E774" s="3">
        <v>20</v>
      </c>
      <c r="F774" s="3">
        <v>2109</v>
      </c>
      <c r="G774" s="4" t="s">
        <v>1085</v>
      </c>
    </row>
    <row r="775" spans="1:7" x14ac:dyDescent="0.3">
      <c r="A775" t="s">
        <v>1156</v>
      </c>
      <c r="B775" t="s">
        <v>51</v>
      </c>
      <c r="C775" s="4" t="s">
        <v>1066</v>
      </c>
      <c r="D775" s="4" t="s">
        <v>16</v>
      </c>
      <c r="E775" s="3">
        <v>10</v>
      </c>
      <c r="F775" s="3">
        <v>2109</v>
      </c>
      <c r="G775" s="4" t="s">
        <v>1085</v>
      </c>
    </row>
    <row r="776" spans="1:7" x14ac:dyDescent="0.3">
      <c r="A776" t="s">
        <v>1168</v>
      </c>
      <c r="B776" t="s">
        <v>56</v>
      </c>
      <c r="C776" s="4" t="s">
        <v>1073</v>
      </c>
      <c r="D776" s="4" t="s">
        <v>13</v>
      </c>
      <c r="E776" s="3">
        <v>15</v>
      </c>
      <c r="F776" s="3">
        <v>2109</v>
      </c>
      <c r="G776" s="4" t="s">
        <v>1085</v>
      </c>
    </row>
    <row r="777" spans="1:7" x14ac:dyDescent="0.3">
      <c r="A777" t="s">
        <v>1170</v>
      </c>
      <c r="B777" t="s">
        <v>114</v>
      </c>
      <c r="C777" s="4" t="s">
        <v>1066</v>
      </c>
      <c r="D777" s="4" t="s">
        <v>13</v>
      </c>
      <c r="E777" s="3">
        <v>5</v>
      </c>
      <c r="F777" s="3">
        <v>2109</v>
      </c>
      <c r="G777" s="4" t="s">
        <v>1085</v>
      </c>
    </row>
    <row r="778" spans="1:7" x14ac:dyDescent="0.3">
      <c r="A778" t="s">
        <v>1175</v>
      </c>
      <c r="B778" t="s">
        <v>96</v>
      </c>
      <c r="C778" s="4" t="s">
        <v>1066</v>
      </c>
      <c r="D778" s="4" t="s">
        <v>16</v>
      </c>
      <c r="E778" s="3">
        <v>20</v>
      </c>
      <c r="F778" s="3">
        <v>2109</v>
      </c>
      <c r="G778" s="4" t="s">
        <v>1085</v>
      </c>
    </row>
    <row r="779" spans="1:7" x14ac:dyDescent="0.3">
      <c r="A779" t="s">
        <v>1179</v>
      </c>
      <c r="B779" t="s">
        <v>92</v>
      </c>
      <c r="C779" s="4" t="s">
        <v>1078</v>
      </c>
      <c r="D779" s="4" t="s">
        <v>7</v>
      </c>
      <c r="E779" s="3">
        <v>10</v>
      </c>
      <c r="F779" s="3">
        <v>2109</v>
      </c>
      <c r="G779" s="4" t="s">
        <v>1085</v>
      </c>
    </row>
    <row r="780" spans="1:7" x14ac:dyDescent="0.3">
      <c r="A780" t="s">
        <v>1186</v>
      </c>
      <c r="B780" t="s">
        <v>17</v>
      </c>
      <c r="C780" s="4" t="s">
        <v>1066</v>
      </c>
      <c r="D780" s="4" t="s">
        <v>7</v>
      </c>
      <c r="E780" s="3">
        <v>30</v>
      </c>
      <c r="F780" s="3">
        <v>2109</v>
      </c>
      <c r="G780" s="4" t="s">
        <v>1085</v>
      </c>
    </row>
    <row r="781" spans="1:7" x14ac:dyDescent="0.3">
      <c r="A781" t="s">
        <v>1187</v>
      </c>
      <c r="B781" t="s">
        <v>92</v>
      </c>
      <c r="C781" s="4" t="s">
        <v>1073</v>
      </c>
      <c r="D781" s="4" t="s">
        <v>7</v>
      </c>
      <c r="E781" s="3">
        <v>5</v>
      </c>
      <c r="F781" s="3">
        <v>2109</v>
      </c>
      <c r="G781" s="4" t="s">
        <v>1085</v>
      </c>
    </row>
    <row r="782" spans="1:7" x14ac:dyDescent="0.3">
      <c r="A782" t="s">
        <v>1188</v>
      </c>
      <c r="B782" t="s">
        <v>45</v>
      </c>
      <c r="C782" s="4" t="s">
        <v>1073</v>
      </c>
      <c r="D782" s="4" t="s">
        <v>7</v>
      </c>
      <c r="E782" s="3">
        <v>15</v>
      </c>
      <c r="F782" s="3">
        <v>2109</v>
      </c>
      <c r="G782" s="4" t="s">
        <v>1085</v>
      </c>
    </row>
    <row r="783" spans="1:7" x14ac:dyDescent="0.3">
      <c r="A783" t="s">
        <v>1191</v>
      </c>
      <c r="B783" t="s">
        <v>35</v>
      </c>
      <c r="C783" s="4" t="s">
        <v>1078</v>
      </c>
      <c r="D783" s="4" t="s">
        <v>7</v>
      </c>
      <c r="E783" s="3">
        <v>5</v>
      </c>
      <c r="F783" s="3">
        <v>2109</v>
      </c>
      <c r="G783" s="4" t="s">
        <v>1085</v>
      </c>
    </row>
    <row r="784" spans="1:7" x14ac:dyDescent="0.3">
      <c r="A784" t="s">
        <v>1195</v>
      </c>
      <c r="B784" t="s">
        <v>29</v>
      </c>
      <c r="C784" s="4" t="s">
        <v>1066</v>
      </c>
      <c r="D784" s="4" t="s">
        <v>7</v>
      </c>
      <c r="E784" s="3">
        <v>5</v>
      </c>
      <c r="F784" s="3">
        <v>2109</v>
      </c>
      <c r="G784" s="4" t="s">
        <v>1085</v>
      </c>
    </row>
    <row r="785" spans="1:7" x14ac:dyDescent="0.3">
      <c r="A785" t="s">
        <v>1196</v>
      </c>
      <c r="B785" t="s">
        <v>25</v>
      </c>
      <c r="C785" s="4" t="s">
        <v>1073</v>
      </c>
      <c r="D785" s="4" t="s">
        <v>16</v>
      </c>
      <c r="E785" s="3">
        <v>10</v>
      </c>
      <c r="F785" s="3">
        <v>2109</v>
      </c>
      <c r="G785" s="4" t="s">
        <v>1085</v>
      </c>
    </row>
    <row r="786" spans="1:7" x14ac:dyDescent="0.3">
      <c r="A786" t="s">
        <v>1197</v>
      </c>
      <c r="B786" t="s">
        <v>35</v>
      </c>
      <c r="C786" s="4" t="s">
        <v>1073</v>
      </c>
      <c r="D786" s="4" t="s">
        <v>13</v>
      </c>
      <c r="E786" s="3">
        <v>10</v>
      </c>
      <c r="F786" s="3">
        <v>2109</v>
      </c>
      <c r="G786" s="4" t="s">
        <v>1085</v>
      </c>
    </row>
    <row r="787" spans="1:7" x14ac:dyDescent="0.3">
      <c r="A787" t="s">
        <v>1198</v>
      </c>
      <c r="B787" t="s">
        <v>14</v>
      </c>
      <c r="C787" s="4" t="s">
        <v>1066</v>
      </c>
      <c r="D787" s="4" t="s">
        <v>16</v>
      </c>
      <c r="E787" s="3">
        <v>20</v>
      </c>
      <c r="F787" s="3">
        <v>2109</v>
      </c>
      <c r="G787" s="4" t="s">
        <v>1085</v>
      </c>
    </row>
    <row r="788" spans="1:7" x14ac:dyDescent="0.3">
      <c r="A788" t="s">
        <v>1207</v>
      </c>
      <c r="B788" t="s">
        <v>11</v>
      </c>
      <c r="C788" s="4" t="s">
        <v>1073</v>
      </c>
      <c r="D788" s="4" t="s">
        <v>16</v>
      </c>
      <c r="E788" s="3">
        <v>15</v>
      </c>
      <c r="F788" s="3">
        <v>2109</v>
      </c>
      <c r="G788" s="4" t="s">
        <v>1085</v>
      </c>
    </row>
    <row r="789" spans="1:7" x14ac:dyDescent="0.3">
      <c r="A789" t="s">
        <v>1209</v>
      </c>
      <c r="B789" t="s">
        <v>114</v>
      </c>
      <c r="C789" s="4" t="s">
        <v>1078</v>
      </c>
      <c r="D789" s="4" t="s">
        <v>13</v>
      </c>
      <c r="E789" s="3">
        <v>5</v>
      </c>
      <c r="F789" s="3">
        <v>2109</v>
      </c>
      <c r="G789" s="4" t="s">
        <v>1085</v>
      </c>
    </row>
    <row r="790" spans="1:7" x14ac:dyDescent="0.3">
      <c r="A790" t="s">
        <v>1210</v>
      </c>
      <c r="B790" t="s">
        <v>8</v>
      </c>
      <c r="C790" s="4" t="s">
        <v>1073</v>
      </c>
      <c r="D790" s="4" t="s">
        <v>13</v>
      </c>
      <c r="E790" s="3">
        <v>15</v>
      </c>
      <c r="F790" s="3">
        <v>2109</v>
      </c>
      <c r="G790" s="4" t="s">
        <v>1085</v>
      </c>
    </row>
    <row r="791" spans="1:7" x14ac:dyDescent="0.3">
      <c r="A791" t="s">
        <v>1214</v>
      </c>
      <c r="B791" t="s">
        <v>29</v>
      </c>
      <c r="C791" s="4" t="s">
        <v>1066</v>
      </c>
      <c r="D791" s="4" t="s">
        <v>16</v>
      </c>
      <c r="E791" s="3">
        <v>15</v>
      </c>
      <c r="F791" s="3">
        <v>2109</v>
      </c>
      <c r="G791" s="4" t="s">
        <v>1085</v>
      </c>
    </row>
    <row r="792" spans="1:7" x14ac:dyDescent="0.3">
      <c r="A792" t="s">
        <v>1217</v>
      </c>
      <c r="B792" t="s">
        <v>92</v>
      </c>
      <c r="C792" s="4" t="s">
        <v>1073</v>
      </c>
      <c r="D792" s="4" t="s">
        <v>16</v>
      </c>
      <c r="E792" s="3">
        <v>15</v>
      </c>
      <c r="F792" s="3">
        <v>2109</v>
      </c>
      <c r="G792" s="4" t="s">
        <v>1085</v>
      </c>
    </row>
    <row r="793" spans="1:7" x14ac:dyDescent="0.3">
      <c r="A793" t="s">
        <v>1222</v>
      </c>
      <c r="B793" t="s">
        <v>76</v>
      </c>
      <c r="C793" s="4" t="s">
        <v>1073</v>
      </c>
      <c r="D793" s="4" t="s">
        <v>7</v>
      </c>
      <c r="E793" s="3">
        <v>15</v>
      </c>
      <c r="F793" s="3">
        <v>2109</v>
      </c>
      <c r="G793" s="4" t="s">
        <v>1085</v>
      </c>
    </row>
    <row r="794" spans="1:7" x14ac:dyDescent="0.3">
      <c r="A794" t="s">
        <v>1223</v>
      </c>
      <c r="B794" t="s">
        <v>61</v>
      </c>
      <c r="C794" s="4" t="s">
        <v>1078</v>
      </c>
      <c r="D794" s="4" t="s">
        <v>16</v>
      </c>
      <c r="E794" s="3">
        <v>20</v>
      </c>
      <c r="F794" s="3">
        <v>2109</v>
      </c>
      <c r="G794" s="4" t="s">
        <v>1085</v>
      </c>
    </row>
    <row r="795" spans="1:7" x14ac:dyDescent="0.3">
      <c r="A795" t="s">
        <v>1225</v>
      </c>
      <c r="B795" t="s">
        <v>63</v>
      </c>
      <c r="C795" s="4" t="s">
        <v>1073</v>
      </c>
      <c r="D795" s="4" t="s">
        <v>7</v>
      </c>
      <c r="E795" s="3">
        <v>20</v>
      </c>
      <c r="F795" s="3">
        <v>2109</v>
      </c>
      <c r="G795" s="4" t="s">
        <v>1085</v>
      </c>
    </row>
    <row r="796" spans="1:7" x14ac:dyDescent="0.3">
      <c r="A796" t="s">
        <v>1227</v>
      </c>
      <c r="B796" t="s">
        <v>54</v>
      </c>
      <c r="C796" s="4" t="s">
        <v>1073</v>
      </c>
      <c r="D796" s="4" t="s">
        <v>16</v>
      </c>
      <c r="E796" s="3">
        <v>5</v>
      </c>
      <c r="F796" s="3">
        <v>2109</v>
      </c>
      <c r="G796" s="4" t="s">
        <v>1085</v>
      </c>
    </row>
    <row r="797" spans="1:7" x14ac:dyDescent="0.3">
      <c r="A797" t="s">
        <v>1229</v>
      </c>
      <c r="B797" t="s">
        <v>69</v>
      </c>
      <c r="C797" s="4" t="s">
        <v>1066</v>
      </c>
      <c r="D797" s="4" t="s">
        <v>7</v>
      </c>
      <c r="E797" s="3">
        <v>15</v>
      </c>
      <c r="F797" s="3">
        <v>2109</v>
      </c>
      <c r="G797" s="4" t="s">
        <v>1085</v>
      </c>
    </row>
    <row r="798" spans="1:7" x14ac:dyDescent="0.3">
      <c r="A798" t="s">
        <v>1238</v>
      </c>
      <c r="B798" t="s">
        <v>51</v>
      </c>
      <c r="C798" s="4" t="s">
        <v>1066</v>
      </c>
      <c r="D798" s="4" t="s">
        <v>13</v>
      </c>
      <c r="E798" s="3">
        <v>10</v>
      </c>
      <c r="F798" s="3">
        <v>2109</v>
      </c>
      <c r="G798" s="4" t="s">
        <v>1085</v>
      </c>
    </row>
    <row r="799" spans="1:7" x14ac:dyDescent="0.3">
      <c r="A799" t="s">
        <v>1242</v>
      </c>
      <c r="B799" t="s">
        <v>102</v>
      </c>
      <c r="C799" s="4" t="s">
        <v>1073</v>
      </c>
      <c r="D799" s="4" t="s">
        <v>16</v>
      </c>
      <c r="E799" s="3">
        <v>30</v>
      </c>
      <c r="F799" s="3">
        <v>2109</v>
      </c>
      <c r="G799" s="4" t="s">
        <v>1085</v>
      </c>
    </row>
    <row r="800" spans="1:7" x14ac:dyDescent="0.3">
      <c r="A800" t="s">
        <v>1243</v>
      </c>
      <c r="B800" t="s">
        <v>96</v>
      </c>
      <c r="C800" s="4" t="s">
        <v>1078</v>
      </c>
      <c r="D800" s="4" t="s">
        <v>16</v>
      </c>
      <c r="E800" s="3">
        <v>5</v>
      </c>
      <c r="F800" s="3">
        <v>2109</v>
      </c>
      <c r="G800" s="4" t="s">
        <v>1085</v>
      </c>
    </row>
    <row r="801" spans="1:7" x14ac:dyDescent="0.3">
      <c r="A801" t="s">
        <v>1254</v>
      </c>
      <c r="B801" t="s">
        <v>23</v>
      </c>
      <c r="C801" s="4" t="s">
        <v>1066</v>
      </c>
      <c r="D801" s="4" t="s">
        <v>13</v>
      </c>
      <c r="E801" s="3">
        <v>20</v>
      </c>
      <c r="F801" s="3">
        <v>1990</v>
      </c>
      <c r="G801" s="4" t="s">
        <v>1085</v>
      </c>
    </row>
    <row r="802" spans="1:7" x14ac:dyDescent="0.3">
      <c r="A802" t="s">
        <v>1256</v>
      </c>
      <c r="B802" t="s">
        <v>31</v>
      </c>
      <c r="C802" s="4" t="s">
        <v>1073</v>
      </c>
      <c r="D802" s="4" t="s">
        <v>13</v>
      </c>
      <c r="E802" s="3">
        <v>20</v>
      </c>
      <c r="F802" s="3">
        <v>4116</v>
      </c>
      <c r="G802" s="4" t="s">
        <v>1085</v>
      </c>
    </row>
    <row r="803" spans="1:7" x14ac:dyDescent="0.3">
      <c r="A803" t="s">
        <v>1268</v>
      </c>
      <c r="B803" t="s">
        <v>92</v>
      </c>
      <c r="C803" s="4" t="s">
        <v>1073</v>
      </c>
      <c r="D803" s="4" t="s">
        <v>16</v>
      </c>
      <c r="E803" s="3">
        <v>20</v>
      </c>
      <c r="F803" s="3">
        <v>929</v>
      </c>
      <c r="G803" s="4" t="s">
        <v>1085</v>
      </c>
    </row>
    <row r="804" spans="1:7" x14ac:dyDescent="0.3">
      <c r="A804" t="s">
        <v>1269</v>
      </c>
      <c r="B804" t="s">
        <v>76</v>
      </c>
      <c r="C804" s="4" t="s">
        <v>1073</v>
      </c>
      <c r="D804" s="4" t="s">
        <v>16</v>
      </c>
      <c r="E804" s="3">
        <v>20</v>
      </c>
      <c r="F804" s="3">
        <v>302</v>
      </c>
      <c r="G804" s="4" t="s">
        <v>1085</v>
      </c>
    </row>
    <row r="805" spans="1:7" x14ac:dyDescent="0.3">
      <c r="A805" t="s">
        <v>1273</v>
      </c>
      <c r="B805" t="s">
        <v>21</v>
      </c>
      <c r="C805" s="4" t="s">
        <v>1073</v>
      </c>
      <c r="D805" s="4" t="s">
        <v>16</v>
      </c>
      <c r="E805" s="3">
        <v>20</v>
      </c>
      <c r="F805" s="3">
        <v>2420</v>
      </c>
      <c r="G805" s="4" t="s">
        <v>1085</v>
      </c>
    </row>
    <row r="806" spans="1:7" x14ac:dyDescent="0.3">
      <c r="A806" t="s">
        <v>1274</v>
      </c>
      <c r="B806" t="s">
        <v>21</v>
      </c>
      <c r="C806" s="4" t="s">
        <v>1073</v>
      </c>
      <c r="D806" s="4" t="s">
        <v>16</v>
      </c>
      <c r="E806" s="3">
        <v>20</v>
      </c>
      <c r="F806" s="3">
        <v>3156</v>
      </c>
      <c r="G806" s="4" t="s">
        <v>1085</v>
      </c>
    </row>
    <row r="807" spans="1:7" x14ac:dyDescent="0.3">
      <c r="A807" t="s">
        <v>1281</v>
      </c>
      <c r="B807" t="s">
        <v>76</v>
      </c>
      <c r="C807" s="4" t="s">
        <v>1078</v>
      </c>
      <c r="D807" s="4" t="s">
        <v>7</v>
      </c>
      <c r="E807" s="3">
        <v>20</v>
      </c>
      <c r="F807" s="3">
        <v>654</v>
      </c>
      <c r="G807" s="4" t="s">
        <v>1085</v>
      </c>
    </row>
    <row r="808" spans="1:7" x14ac:dyDescent="0.3">
      <c r="A808" t="s">
        <v>1287</v>
      </c>
      <c r="B808" t="s">
        <v>17</v>
      </c>
      <c r="C808" s="4" t="s">
        <v>1078</v>
      </c>
      <c r="D808" s="4" t="s">
        <v>13</v>
      </c>
      <c r="E808" s="3">
        <v>20</v>
      </c>
      <c r="F808" s="3">
        <v>3144</v>
      </c>
      <c r="G808" s="4" t="s">
        <v>1085</v>
      </c>
    </row>
    <row r="809" spans="1:7" x14ac:dyDescent="0.3">
      <c r="A809" t="s">
        <v>1289</v>
      </c>
      <c r="B809" t="s">
        <v>102</v>
      </c>
      <c r="C809" s="4" t="s">
        <v>1078</v>
      </c>
      <c r="D809" s="4" t="s">
        <v>13</v>
      </c>
      <c r="E809" s="3">
        <v>20</v>
      </c>
      <c r="F809" s="3">
        <v>4483</v>
      </c>
      <c r="G809" s="4" t="s">
        <v>1085</v>
      </c>
    </row>
    <row r="810" spans="1:7" x14ac:dyDescent="0.3">
      <c r="A810" t="s">
        <v>1290</v>
      </c>
      <c r="B810" t="s">
        <v>76</v>
      </c>
      <c r="C810" s="4" t="s">
        <v>1073</v>
      </c>
      <c r="D810" s="4" t="s">
        <v>7</v>
      </c>
      <c r="E810" s="3">
        <v>20</v>
      </c>
      <c r="F810" s="3">
        <v>1129</v>
      </c>
      <c r="G810" s="4" t="s">
        <v>1085</v>
      </c>
    </row>
    <row r="811" spans="1:7" x14ac:dyDescent="0.3">
      <c r="A811" t="s">
        <v>1292</v>
      </c>
      <c r="B811" t="s">
        <v>40</v>
      </c>
      <c r="C811" s="4" t="s">
        <v>1073</v>
      </c>
      <c r="D811" s="4" t="s">
        <v>16</v>
      </c>
      <c r="E811" s="3">
        <v>20</v>
      </c>
      <c r="F811" s="3">
        <v>1419</v>
      </c>
      <c r="G811" s="4" t="s">
        <v>1085</v>
      </c>
    </row>
    <row r="812" spans="1:7" x14ac:dyDescent="0.3">
      <c r="A812" t="s">
        <v>1297</v>
      </c>
      <c r="B812" t="s">
        <v>58</v>
      </c>
      <c r="C812" s="4" t="s">
        <v>1073</v>
      </c>
      <c r="D812" s="4" t="s">
        <v>16</v>
      </c>
      <c r="E812" s="3">
        <v>20</v>
      </c>
      <c r="F812" s="3">
        <v>3460</v>
      </c>
      <c r="G812" s="4" t="s">
        <v>1085</v>
      </c>
    </row>
    <row r="813" spans="1:7" x14ac:dyDescent="0.3">
      <c r="A813" t="s">
        <v>1306</v>
      </c>
      <c r="B813" t="s">
        <v>19</v>
      </c>
      <c r="C813" s="4" t="s">
        <v>1073</v>
      </c>
      <c r="D813" s="4" t="s">
        <v>7</v>
      </c>
      <c r="E813" s="3">
        <v>20</v>
      </c>
      <c r="F813" s="3">
        <v>3720</v>
      </c>
      <c r="G813" s="4" t="s">
        <v>1085</v>
      </c>
    </row>
    <row r="814" spans="1:7" x14ac:dyDescent="0.3">
      <c r="A814" t="s">
        <v>1310</v>
      </c>
      <c r="B814" t="s">
        <v>51</v>
      </c>
      <c r="C814" s="4" t="s">
        <v>1066</v>
      </c>
      <c r="D814" s="4" t="s">
        <v>16</v>
      </c>
      <c r="E814" s="3">
        <v>20</v>
      </c>
      <c r="F814" s="3">
        <v>1142</v>
      </c>
      <c r="G814" s="4" t="s">
        <v>1085</v>
      </c>
    </row>
    <row r="815" spans="1:7" x14ac:dyDescent="0.3">
      <c r="A815" t="s">
        <v>1316</v>
      </c>
      <c r="B815" t="s">
        <v>17</v>
      </c>
      <c r="C815" s="4" t="s">
        <v>1078</v>
      </c>
      <c r="D815" s="4" t="s">
        <v>16</v>
      </c>
      <c r="E815" s="3">
        <v>20</v>
      </c>
      <c r="F815" s="3">
        <v>2559</v>
      </c>
      <c r="G815" s="4" t="s">
        <v>1085</v>
      </c>
    </row>
    <row r="816" spans="1:7" x14ac:dyDescent="0.3">
      <c r="A816" t="s">
        <v>1322</v>
      </c>
      <c r="B816" t="s">
        <v>58</v>
      </c>
      <c r="C816" s="4" t="s">
        <v>1078</v>
      </c>
      <c r="D816" s="4" t="s">
        <v>13</v>
      </c>
      <c r="E816" s="3">
        <v>20</v>
      </c>
      <c r="F816" s="3">
        <v>1536</v>
      </c>
      <c r="G816" s="4" t="s">
        <v>1085</v>
      </c>
    </row>
    <row r="817" spans="1:7" x14ac:dyDescent="0.3">
      <c r="A817" t="s">
        <v>1324</v>
      </c>
      <c r="B817" t="s">
        <v>11</v>
      </c>
      <c r="C817" s="4" t="s">
        <v>1073</v>
      </c>
      <c r="D817" s="4" t="s">
        <v>7</v>
      </c>
      <c r="E817" s="3">
        <v>20</v>
      </c>
      <c r="F817" s="3">
        <v>1053</v>
      </c>
      <c r="G817" s="4" t="s">
        <v>1085</v>
      </c>
    </row>
    <row r="818" spans="1:7" x14ac:dyDescent="0.3">
      <c r="A818" t="s">
        <v>1325</v>
      </c>
      <c r="B818" t="s">
        <v>35</v>
      </c>
      <c r="C818" s="4" t="s">
        <v>1078</v>
      </c>
      <c r="D818" s="4" t="s">
        <v>7</v>
      </c>
      <c r="E818" s="3">
        <v>20</v>
      </c>
      <c r="F818" s="3">
        <v>2557</v>
      </c>
      <c r="G818" s="4" t="s">
        <v>1085</v>
      </c>
    </row>
    <row r="819" spans="1:7" x14ac:dyDescent="0.3">
      <c r="A819" t="s">
        <v>1327</v>
      </c>
      <c r="B819" t="s">
        <v>35</v>
      </c>
      <c r="C819" s="4" t="s">
        <v>1066</v>
      </c>
      <c r="D819" s="4" t="s">
        <v>13</v>
      </c>
      <c r="E819" s="3">
        <v>20</v>
      </c>
      <c r="F819" s="3">
        <v>3346</v>
      </c>
      <c r="G819" s="4" t="s">
        <v>1085</v>
      </c>
    </row>
    <row r="820" spans="1:7" x14ac:dyDescent="0.3">
      <c r="A820" t="s">
        <v>1336</v>
      </c>
      <c r="B820" t="s">
        <v>114</v>
      </c>
      <c r="C820" s="4" t="s">
        <v>1078</v>
      </c>
      <c r="D820" s="4" t="s">
        <v>16</v>
      </c>
      <c r="E820" s="3">
        <v>20</v>
      </c>
      <c r="F820" s="3">
        <v>1913</v>
      </c>
      <c r="G820" s="4" t="s">
        <v>1085</v>
      </c>
    </row>
    <row r="821" spans="1:7" x14ac:dyDescent="0.3">
      <c r="A821" t="s">
        <v>1339</v>
      </c>
      <c r="B821" t="s">
        <v>109</v>
      </c>
      <c r="C821" s="4" t="s">
        <v>1078</v>
      </c>
      <c r="D821" s="4" t="s">
        <v>13</v>
      </c>
      <c r="E821" s="3">
        <v>20</v>
      </c>
      <c r="F821" s="3">
        <v>348</v>
      </c>
      <c r="G821" s="4" t="s">
        <v>1085</v>
      </c>
    </row>
    <row r="822" spans="1:7" x14ac:dyDescent="0.3">
      <c r="A822" t="s">
        <v>1344</v>
      </c>
      <c r="B822" t="s">
        <v>8</v>
      </c>
      <c r="C822" s="4" t="s">
        <v>1073</v>
      </c>
      <c r="D822" s="4" t="s">
        <v>13</v>
      </c>
      <c r="E822" s="3">
        <v>30</v>
      </c>
      <c r="F822" s="3">
        <v>1431</v>
      </c>
      <c r="G822" s="4" t="s">
        <v>1085</v>
      </c>
    </row>
    <row r="823" spans="1:7" x14ac:dyDescent="0.3">
      <c r="A823" t="s">
        <v>1351</v>
      </c>
      <c r="B823" t="s">
        <v>69</v>
      </c>
      <c r="C823" s="4" t="s">
        <v>1073</v>
      </c>
      <c r="D823" s="4" t="s">
        <v>13</v>
      </c>
      <c r="E823" s="3">
        <v>30</v>
      </c>
      <c r="F823" s="3">
        <v>3393</v>
      </c>
      <c r="G823" s="4" t="s">
        <v>1085</v>
      </c>
    </row>
    <row r="824" spans="1:7" x14ac:dyDescent="0.3">
      <c r="A824" t="s">
        <v>1353</v>
      </c>
      <c r="B824" t="s">
        <v>31</v>
      </c>
      <c r="C824" s="4" t="s">
        <v>1073</v>
      </c>
      <c r="D824" s="4" t="s">
        <v>7</v>
      </c>
      <c r="E824" s="3">
        <v>30</v>
      </c>
      <c r="F824" s="3">
        <v>3653</v>
      </c>
      <c r="G824" s="4" t="s">
        <v>1085</v>
      </c>
    </row>
    <row r="825" spans="1:7" x14ac:dyDescent="0.3">
      <c r="A825" t="s">
        <v>1356</v>
      </c>
      <c r="B825" t="s">
        <v>86</v>
      </c>
      <c r="C825" s="4" t="s">
        <v>1073</v>
      </c>
      <c r="D825" s="4" t="s">
        <v>16</v>
      </c>
      <c r="E825" s="3">
        <v>30</v>
      </c>
      <c r="F825" s="3">
        <v>558</v>
      </c>
      <c r="G825" s="4" t="s">
        <v>1085</v>
      </c>
    </row>
    <row r="826" spans="1:7" x14ac:dyDescent="0.3">
      <c r="A826" t="s">
        <v>1378</v>
      </c>
      <c r="B826" t="s">
        <v>102</v>
      </c>
      <c r="C826" s="4" t="s">
        <v>1078</v>
      </c>
      <c r="D826" s="4" t="s">
        <v>13</v>
      </c>
      <c r="E826" s="3">
        <v>30</v>
      </c>
      <c r="F826" s="3">
        <v>4121</v>
      </c>
      <c r="G826" s="4" t="s">
        <v>1085</v>
      </c>
    </row>
    <row r="827" spans="1:7" x14ac:dyDescent="0.3">
      <c r="A827" t="s">
        <v>1380</v>
      </c>
      <c r="B827" t="s">
        <v>11</v>
      </c>
      <c r="C827" s="4" t="s">
        <v>1073</v>
      </c>
      <c r="D827" s="4" t="s">
        <v>16</v>
      </c>
      <c r="E827" s="3">
        <v>30</v>
      </c>
      <c r="F827" s="3">
        <v>1093</v>
      </c>
      <c r="G827" s="4" t="s">
        <v>1085</v>
      </c>
    </row>
    <row r="828" spans="1:7" x14ac:dyDescent="0.3">
      <c r="A828" t="s">
        <v>1383</v>
      </c>
      <c r="B828" t="s">
        <v>61</v>
      </c>
      <c r="C828" s="4" t="s">
        <v>1078</v>
      </c>
      <c r="D828" s="4" t="s">
        <v>7</v>
      </c>
      <c r="E828" s="3">
        <v>30</v>
      </c>
      <c r="F828" s="3">
        <v>3225</v>
      </c>
      <c r="G828" s="4" t="s">
        <v>1085</v>
      </c>
    </row>
    <row r="829" spans="1:7" x14ac:dyDescent="0.3">
      <c r="A829" t="s">
        <v>1389</v>
      </c>
      <c r="B829" t="s">
        <v>102</v>
      </c>
      <c r="C829" s="4" t="s">
        <v>1078</v>
      </c>
      <c r="D829" s="4" t="s">
        <v>13</v>
      </c>
      <c r="E829" s="3">
        <v>30</v>
      </c>
      <c r="F829" s="3">
        <v>3992</v>
      </c>
      <c r="G829" s="4" t="s">
        <v>1085</v>
      </c>
    </row>
    <row r="830" spans="1:7" x14ac:dyDescent="0.3">
      <c r="A830" t="s">
        <v>1393</v>
      </c>
      <c r="B830" t="s">
        <v>63</v>
      </c>
      <c r="C830" s="4" t="s">
        <v>1066</v>
      </c>
      <c r="D830" s="4" t="s">
        <v>7</v>
      </c>
      <c r="E830" s="3">
        <v>30</v>
      </c>
      <c r="F830" s="3">
        <v>1116</v>
      </c>
      <c r="G830" s="4" t="s">
        <v>1085</v>
      </c>
    </row>
    <row r="831" spans="1:7" x14ac:dyDescent="0.3">
      <c r="A831" t="s">
        <v>1394</v>
      </c>
      <c r="B831" t="s">
        <v>40</v>
      </c>
      <c r="C831" s="4" t="s">
        <v>1078</v>
      </c>
      <c r="D831" s="4" t="s">
        <v>16</v>
      </c>
      <c r="E831" s="3">
        <v>30</v>
      </c>
      <c r="F831" s="3">
        <v>1819</v>
      </c>
      <c r="G831" s="4" t="s">
        <v>1085</v>
      </c>
    </row>
    <row r="832" spans="1:7" x14ac:dyDescent="0.3">
      <c r="A832" t="s">
        <v>1395</v>
      </c>
      <c r="B832" t="s">
        <v>109</v>
      </c>
      <c r="C832" s="4" t="s">
        <v>1066</v>
      </c>
      <c r="D832" s="4" t="s">
        <v>7</v>
      </c>
      <c r="E832" s="3">
        <v>30</v>
      </c>
      <c r="F832" s="3">
        <v>2410</v>
      </c>
      <c r="G832" s="4" t="s">
        <v>1085</v>
      </c>
    </row>
    <row r="833" spans="1:7" x14ac:dyDescent="0.3">
      <c r="A833" t="s">
        <v>1397</v>
      </c>
      <c r="B833" t="s">
        <v>29</v>
      </c>
      <c r="C833" s="4" t="s">
        <v>1073</v>
      </c>
      <c r="D833" s="4" t="s">
        <v>13</v>
      </c>
      <c r="E833" s="3">
        <v>30</v>
      </c>
      <c r="F833" s="3">
        <v>1359</v>
      </c>
      <c r="G833" s="4" t="s">
        <v>1085</v>
      </c>
    </row>
    <row r="834" spans="1:7" x14ac:dyDescent="0.3">
      <c r="A834" t="s">
        <v>1400</v>
      </c>
      <c r="B834" t="s">
        <v>35</v>
      </c>
      <c r="C834" s="4" t="s">
        <v>1078</v>
      </c>
      <c r="D834" s="4" t="s">
        <v>13</v>
      </c>
      <c r="E834" s="3">
        <v>30</v>
      </c>
      <c r="F834" s="3">
        <v>2515</v>
      </c>
      <c r="G834" s="4" t="s">
        <v>1085</v>
      </c>
    </row>
    <row r="835" spans="1:7" x14ac:dyDescent="0.3">
      <c r="A835" t="s">
        <v>1401</v>
      </c>
      <c r="B835" t="s">
        <v>56</v>
      </c>
      <c r="C835" s="4" t="s">
        <v>1073</v>
      </c>
      <c r="D835" s="4" t="s">
        <v>16</v>
      </c>
      <c r="E835" s="3">
        <v>30</v>
      </c>
      <c r="F835" s="3">
        <v>927</v>
      </c>
      <c r="G835" s="4" t="s">
        <v>1085</v>
      </c>
    </row>
    <row r="836" spans="1:7" x14ac:dyDescent="0.3">
      <c r="A836" t="s">
        <v>1404</v>
      </c>
      <c r="B836" t="s">
        <v>63</v>
      </c>
      <c r="C836" s="4" t="s">
        <v>1073</v>
      </c>
      <c r="D836" s="4" t="s">
        <v>13</v>
      </c>
      <c r="E836" s="3">
        <v>30</v>
      </c>
      <c r="F836" s="3">
        <v>3787</v>
      </c>
      <c r="G836" s="4" t="s">
        <v>1085</v>
      </c>
    </row>
    <row r="837" spans="1:7" x14ac:dyDescent="0.3">
      <c r="A837" t="s">
        <v>1409</v>
      </c>
      <c r="B837" t="s">
        <v>27</v>
      </c>
      <c r="C837" s="4" t="s">
        <v>1066</v>
      </c>
      <c r="D837" s="4" t="s">
        <v>13</v>
      </c>
      <c r="E837" s="3">
        <v>30</v>
      </c>
      <c r="F837" s="3">
        <v>2777</v>
      </c>
      <c r="G837" s="4" t="s">
        <v>1085</v>
      </c>
    </row>
    <row r="838" spans="1:7" x14ac:dyDescent="0.3">
      <c r="A838" t="s">
        <v>1413</v>
      </c>
      <c r="B838" t="s">
        <v>51</v>
      </c>
      <c r="C838" s="4" t="s">
        <v>1073</v>
      </c>
      <c r="D838" s="4" t="s">
        <v>7</v>
      </c>
      <c r="E838" s="3">
        <v>30</v>
      </c>
      <c r="F838" s="3">
        <v>4980</v>
      </c>
      <c r="G838" s="4" t="s">
        <v>1085</v>
      </c>
    </row>
    <row r="839" spans="1:7" x14ac:dyDescent="0.3">
      <c r="A839" t="s">
        <v>1414</v>
      </c>
      <c r="B839" t="s">
        <v>51</v>
      </c>
      <c r="C839" s="4" t="s">
        <v>1073</v>
      </c>
      <c r="D839" s="4" t="s">
        <v>16</v>
      </c>
      <c r="E839" s="3">
        <v>30</v>
      </c>
      <c r="F839" s="3">
        <v>4360</v>
      </c>
      <c r="G839" s="4" t="s">
        <v>1085</v>
      </c>
    </row>
    <row r="840" spans="1:7" x14ac:dyDescent="0.3">
      <c r="A840" t="s">
        <v>1419</v>
      </c>
      <c r="B840" t="s">
        <v>25</v>
      </c>
      <c r="C840" s="4" t="s">
        <v>1066</v>
      </c>
      <c r="D840" s="4" t="s">
        <v>16</v>
      </c>
      <c r="E840" s="3">
        <v>30</v>
      </c>
      <c r="F840" s="3">
        <v>3655</v>
      </c>
      <c r="G840" s="4" t="s">
        <v>1085</v>
      </c>
    </row>
    <row r="841" spans="1:7" x14ac:dyDescent="0.3">
      <c r="A841" t="s">
        <v>1420</v>
      </c>
      <c r="B841" t="s">
        <v>69</v>
      </c>
      <c r="C841" s="4" t="s">
        <v>1066</v>
      </c>
      <c r="D841" s="4" t="s">
        <v>13</v>
      </c>
      <c r="E841" s="3">
        <v>30</v>
      </c>
      <c r="F841" s="3">
        <v>4591</v>
      </c>
      <c r="G841" s="4" t="s">
        <v>1085</v>
      </c>
    </row>
    <row r="842" spans="1:7" x14ac:dyDescent="0.3">
      <c r="A842" t="s">
        <v>1422</v>
      </c>
      <c r="B842" t="s">
        <v>54</v>
      </c>
      <c r="C842" s="4" t="s">
        <v>1078</v>
      </c>
      <c r="D842" s="4" t="s">
        <v>7</v>
      </c>
      <c r="E842" s="3">
        <v>30</v>
      </c>
      <c r="F842" s="3">
        <v>2232</v>
      </c>
      <c r="G842" s="4" t="s">
        <v>1085</v>
      </c>
    </row>
    <row r="843" spans="1:7" x14ac:dyDescent="0.3">
      <c r="A843" t="s">
        <v>1423</v>
      </c>
      <c r="B843" t="s">
        <v>172</v>
      </c>
      <c r="C843" s="4" t="s">
        <v>1066</v>
      </c>
      <c r="D843" s="4" t="s">
        <v>7</v>
      </c>
      <c r="E843" s="3">
        <v>30</v>
      </c>
      <c r="F843" s="3">
        <v>4506</v>
      </c>
      <c r="G843" s="4" t="s">
        <v>1085</v>
      </c>
    </row>
    <row r="844" spans="1:7" x14ac:dyDescent="0.3">
      <c r="A844" t="s">
        <v>1425</v>
      </c>
      <c r="B844" t="s">
        <v>21</v>
      </c>
      <c r="C844" s="4" t="s">
        <v>1078</v>
      </c>
      <c r="D844" s="4" t="s">
        <v>13</v>
      </c>
      <c r="E844" s="3">
        <v>30</v>
      </c>
      <c r="F844" s="3">
        <v>2847</v>
      </c>
      <c r="G844" s="4" t="s">
        <v>1085</v>
      </c>
    </row>
    <row r="845" spans="1:7" x14ac:dyDescent="0.3">
      <c r="A845" t="s">
        <v>1427</v>
      </c>
      <c r="B845" t="s">
        <v>45</v>
      </c>
      <c r="C845" s="4" t="s">
        <v>1066</v>
      </c>
      <c r="D845" s="4" t="s">
        <v>13</v>
      </c>
      <c r="E845" s="3">
        <v>30</v>
      </c>
      <c r="F845" s="3">
        <v>939</v>
      </c>
      <c r="G845" s="4" t="s">
        <v>1085</v>
      </c>
    </row>
    <row r="846" spans="1:7" x14ac:dyDescent="0.3">
      <c r="A846" t="s">
        <v>1429</v>
      </c>
      <c r="B846" t="s">
        <v>17</v>
      </c>
      <c r="C846" s="4" t="s">
        <v>1073</v>
      </c>
      <c r="D846" s="4" t="s">
        <v>16</v>
      </c>
      <c r="E846" s="3">
        <v>30</v>
      </c>
      <c r="F846" s="3">
        <v>4644</v>
      </c>
      <c r="G846" s="4" t="s">
        <v>1085</v>
      </c>
    </row>
    <row r="847" spans="1:7" x14ac:dyDescent="0.3">
      <c r="A847" t="s">
        <v>1434</v>
      </c>
      <c r="B847" t="s">
        <v>40</v>
      </c>
      <c r="C847" s="4" t="s">
        <v>1066</v>
      </c>
      <c r="D847" s="4" t="s">
        <v>16</v>
      </c>
      <c r="E847" s="3">
        <v>30</v>
      </c>
      <c r="F847" s="3">
        <v>4618</v>
      </c>
      <c r="G847" s="4" t="s">
        <v>1085</v>
      </c>
    </row>
    <row r="848" spans="1:7" x14ac:dyDescent="0.3">
      <c r="A848" t="s">
        <v>1441</v>
      </c>
      <c r="B848" t="s">
        <v>19</v>
      </c>
      <c r="C848" s="4" t="s">
        <v>1078</v>
      </c>
      <c r="D848" s="4" t="s">
        <v>7</v>
      </c>
      <c r="E848" s="3">
        <v>30</v>
      </c>
      <c r="F848" s="3">
        <v>294</v>
      </c>
      <c r="G848" s="4" t="s">
        <v>1085</v>
      </c>
    </row>
    <row r="849" spans="1:7" x14ac:dyDescent="0.3">
      <c r="A849" t="s">
        <v>1442</v>
      </c>
      <c r="B849" t="s">
        <v>25</v>
      </c>
      <c r="C849" s="4" t="s">
        <v>1066</v>
      </c>
      <c r="D849" s="4" t="s">
        <v>13</v>
      </c>
      <c r="E849" s="3">
        <v>30</v>
      </c>
      <c r="F849" s="3">
        <v>4861</v>
      </c>
      <c r="G849" s="4" t="s">
        <v>1085</v>
      </c>
    </row>
    <row r="850" spans="1:7" x14ac:dyDescent="0.3">
      <c r="A850" t="s">
        <v>1447</v>
      </c>
      <c r="B850" t="s">
        <v>8</v>
      </c>
      <c r="C850" s="4" t="s">
        <v>1066</v>
      </c>
      <c r="D850" s="4" t="s">
        <v>13</v>
      </c>
      <c r="E850" s="3">
        <v>30</v>
      </c>
      <c r="F850" s="3">
        <v>1121</v>
      </c>
      <c r="G850" s="4" t="s">
        <v>1085</v>
      </c>
    </row>
    <row r="851" spans="1:7" x14ac:dyDescent="0.3">
      <c r="A851" t="s">
        <v>1451</v>
      </c>
      <c r="B851" t="s">
        <v>11</v>
      </c>
      <c r="C851" s="4" t="s">
        <v>1073</v>
      </c>
      <c r="D851" s="4" t="s">
        <v>7</v>
      </c>
      <c r="E851" s="3">
        <v>30</v>
      </c>
      <c r="F851" s="3">
        <v>3555</v>
      </c>
      <c r="G851" s="4" t="s">
        <v>1085</v>
      </c>
    </row>
    <row r="852" spans="1:7" x14ac:dyDescent="0.3">
      <c r="A852" t="s">
        <v>1453</v>
      </c>
      <c r="B852" t="s">
        <v>76</v>
      </c>
      <c r="C852" s="4" t="s">
        <v>1073</v>
      </c>
      <c r="D852" s="4" t="s">
        <v>13</v>
      </c>
      <c r="E852" s="3">
        <v>30</v>
      </c>
      <c r="F852" s="3">
        <v>2998</v>
      </c>
      <c r="G852" s="4" t="s">
        <v>1085</v>
      </c>
    </row>
    <row r="853" spans="1:7" x14ac:dyDescent="0.3">
      <c r="A853" t="s">
        <v>1464</v>
      </c>
      <c r="B853" t="s">
        <v>51</v>
      </c>
      <c r="C853" s="4" t="s">
        <v>1078</v>
      </c>
      <c r="D853" s="4" t="s">
        <v>13</v>
      </c>
      <c r="E853" s="3">
        <v>5</v>
      </c>
      <c r="F853" s="3">
        <v>428</v>
      </c>
      <c r="G853" s="4" t="s">
        <v>1085</v>
      </c>
    </row>
    <row r="854" spans="1:7" x14ac:dyDescent="0.3">
      <c r="A854" t="s">
        <v>1469</v>
      </c>
      <c r="B854" t="s">
        <v>172</v>
      </c>
      <c r="C854" s="4" t="s">
        <v>1073</v>
      </c>
      <c r="D854" s="4" t="s">
        <v>13</v>
      </c>
      <c r="E854" s="3">
        <v>5</v>
      </c>
      <c r="F854" s="3">
        <v>3580</v>
      </c>
      <c r="G854" s="4" t="s">
        <v>1085</v>
      </c>
    </row>
    <row r="855" spans="1:7" x14ac:dyDescent="0.3">
      <c r="A855" t="s">
        <v>1470</v>
      </c>
      <c r="B855" t="s">
        <v>45</v>
      </c>
      <c r="C855" s="4" t="s">
        <v>1073</v>
      </c>
      <c r="D855" s="4" t="s">
        <v>13</v>
      </c>
      <c r="E855" s="3">
        <v>5</v>
      </c>
      <c r="F855" s="3">
        <v>642</v>
      </c>
      <c r="G855" s="4" t="s">
        <v>1085</v>
      </c>
    </row>
    <row r="856" spans="1:7" x14ac:dyDescent="0.3">
      <c r="A856" t="s">
        <v>1483</v>
      </c>
      <c r="B856" t="s">
        <v>86</v>
      </c>
      <c r="C856" s="4" t="s">
        <v>1073</v>
      </c>
      <c r="D856" s="4" t="s">
        <v>13</v>
      </c>
      <c r="E856" s="3">
        <v>5</v>
      </c>
      <c r="F856" s="3">
        <v>2224</v>
      </c>
      <c r="G856" s="4" t="s">
        <v>1085</v>
      </c>
    </row>
    <row r="857" spans="1:7" x14ac:dyDescent="0.3">
      <c r="A857" t="s">
        <v>1486</v>
      </c>
      <c r="B857" t="s">
        <v>76</v>
      </c>
      <c r="C857" s="4" t="s">
        <v>1066</v>
      </c>
      <c r="D857" s="4" t="s">
        <v>7</v>
      </c>
      <c r="E857" s="3">
        <v>5</v>
      </c>
      <c r="F857" s="3">
        <v>2866</v>
      </c>
      <c r="G857" s="4" t="s">
        <v>1085</v>
      </c>
    </row>
    <row r="858" spans="1:7" x14ac:dyDescent="0.3">
      <c r="A858" t="s">
        <v>1488</v>
      </c>
      <c r="B858" t="s">
        <v>14</v>
      </c>
      <c r="C858" s="4" t="s">
        <v>1078</v>
      </c>
      <c r="D858" s="4" t="s">
        <v>7</v>
      </c>
      <c r="E858" s="3">
        <v>5</v>
      </c>
      <c r="F858" s="3">
        <v>3725</v>
      </c>
      <c r="G858" s="4" t="s">
        <v>1085</v>
      </c>
    </row>
    <row r="859" spans="1:7" x14ac:dyDescent="0.3">
      <c r="A859" t="s">
        <v>1492</v>
      </c>
      <c r="B859" t="s">
        <v>61</v>
      </c>
      <c r="C859" s="4" t="s">
        <v>1078</v>
      </c>
      <c r="D859" s="4" t="s">
        <v>13</v>
      </c>
      <c r="E859" s="3">
        <v>5</v>
      </c>
      <c r="F859" s="3">
        <v>1384</v>
      </c>
      <c r="G859" s="4" t="s">
        <v>1085</v>
      </c>
    </row>
    <row r="860" spans="1:7" x14ac:dyDescent="0.3">
      <c r="A860" t="s">
        <v>1496</v>
      </c>
      <c r="B860" t="s">
        <v>54</v>
      </c>
      <c r="C860" s="4" t="s">
        <v>1078</v>
      </c>
      <c r="D860" s="4" t="s">
        <v>13</v>
      </c>
      <c r="E860" s="3">
        <v>5</v>
      </c>
      <c r="F860" s="3">
        <v>2304</v>
      </c>
      <c r="G860" s="4" t="s">
        <v>1085</v>
      </c>
    </row>
    <row r="861" spans="1:7" x14ac:dyDescent="0.3">
      <c r="A861" t="s">
        <v>1500</v>
      </c>
      <c r="B861" t="s">
        <v>31</v>
      </c>
      <c r="C861" s="4" t="s">
        <v>1078</v>
      </c>
      <c r="D861" s="4" t="s">
        <v>7</v>
      </c>
      <c r="E861" s="3">
        <v>5</v>
      </c>
      <c r="F861" s="3">
        <v>3598</v>
      </c>
      <c r="G861" s="4" t="s">
        <v>1085</v>
      </c>
    </row>
    <row r="862" spans="1:7" x14ac:dyDescent="0.3">
      <c r="A862" t="s">
        <v>1503</v>
      </c>
      <c r="B862" t="s">
        <v>14</v>
      </c>
      <c r="C862" s="4" t="s">
        <v>1073</v>
      </c>
      <c r="D862" s="4" t="s">
        <v>16</v>
      </c>
      <c r="E862" s="3">
        <v>5</v>
      </c>
      <c r="F862" s="3">
        <v>3169</v>
      </c>
      <c r="G862" s="4" t="s">
        <v>1085</v>
      </c>
    </row>
    <row r="863" spans="1:7" x14ac:dyDescent="0.3">
      <c r="A863" t="s">
        <v>1508</v>
      </c>
      <c r="B863" t="s">
        <v>63</v>
      </c>
      <c r="C863" s="4" t="s">
        <v>1078</v>
      </c>
      <c r="D863" s="4" t="s">
        <v>7</v>
      </c>
      <c r="E863" s="3">
        <v>5</v>
      </c>
      <c r="F863" s="3">
        <v>1475</v>
      </c>
      <c r="G863" s="4" t="s">
        <v>1085</v>
      </c>
    </row>
    <row r="864" spans="1:7" x14ac:dyDescent="0.3">
      <c r="A864" t="s">
        <v>1509</v>
      </c>
      <c r="B864" t="s">
        <v>58</v>
      </c>
      <c r="C864" s="4" t="s">
        <v>1073</v>
      </c>
      <c r="D864" s="4" t="s">
        <v>13</v>
      </c>
      <c r="E864" s="3">
        <v>5</v>
      </c>
      <c r="F864" s="3">
        <v>2381</v>
      </c>
      <c r="G864" s="4" t="s">
        <v>1085</v>
      </c>
    </row>
    <row r="865" spans="1:7" x14ac:dyDescent="0.3">
      <c r="A865" t="s">
        <v>1514</v>
      </c>
      <c r="B865" t="s">
        <v>86</v>
      </c>
      <c r="C865" s="4" t="s">
        <v>1066</v>
      </c>
      <c r="D865" s="4" t="s">
        <v>16</v>
      </c>
      <c r="E865" s="3">
        <v>5</v>
      </c>
      <c r="F865" s="3">
        <v>2902</v>
      </c>
      <c r="G865" s="4" t="s">
        <v>1085</v>
      </c>
    </row>
    <row r="866" spans="1:7" x14ac:dyDescent="0.3">
      <c r="A866" t="s">
        <v>1516</v>
      </c>
      <c r="B866" t="s">
        <v>45</v>
      </c>
      <c r="C866" s="4" t="s">
        <v>1078</v>
      </c>
      <c r="D866" s="4" t="s">
        <v>16</v>
      </c>
      <c r="E866" s="3">
        <v>5</v>
      </c>
      <c r="F866" s="3">
        <v>3016</v>
      </c>
      <c r="G866" s="4" t="s">
        <v>1085</v>
      </c>
    </row>
    <row r="867" spans="1:7" x14ac:dyDescent="0.3">
      <c r="A867" t="s">
        <v>1518</v>
      </c>
      <c r="B867" t="s">
        <v>35</v>
      </c>
      <c r="C867" s="4" t="s">
        <v>1078</v>
      </c>
      <c r="D867" s="4" t="s">
        <v>7</v>
      </c>
      <c r="E867" s="3">
        <v>5</v>
      </c>
      <c r="F867" s="3">
        <v>2826</v>
      </c>
      <c r="G867" s="4" t="s">
        <v>1085</v>
      </c>
    </row>
    <row r="868" spans="1:7" x14ac:dyDescent="0.3">
      <c r="A868" t="s">
        <v>1519</v>
      </c>
      <c r="B868" t="s">
        <v>172</v>
      </c>
      <c r="C868" s="4" t="s">
        <v>1066</v>
      </c>
      <c r="D868" s="4" t="s">
        <v>7</v>
      </c>
      <c r="E868" s="3">
        <v>5</v>
      </c>
      <c r="F868" s="3">
        <v>4644</v>
      </c>
      <c r="G868" s="4" t="s">
        <v>1085</v>
      </c>
    </row>
    <row r="869" spans="1:7" x14ac:dyDescent="0.3">
      <c r="A869" t="s">
        <v>1520</v>
      </c>
      <c r="B869" t="s">
        <v>19</v>
      </c>
      <c r="C869" s="4" t="s">
        <v>1066</v>
      </c>
      <c r="D869" s="4" t="s">
        <v>16</v>
      </c>
      <c r="E869" s="3">
        <v>5</v>
      </c>
      <c r="F869" s="3">
        <v>4592</v>
      </c>
      <c r="G869" s="4" t="s">
        <v>1085</v>
      </c>
    </row>
    <row r="870" spans="1:7" x14ac:dyDescent="0.3">
      <c r="A870" t="s">
        <v>1524</v>
      </c>
      <c r="B870" t="s">
        <v>92</v>
      </c>
      <c r="C870" s="4" t="s">
        <v>1066</v>
      </c>
      <c r="D870" s="4" t="s">
        <v>7</v>
      </c>
      <c r="E870" s="3">
        <v>5</v>
      </c>
      <c r="F870" s="3">
        <v>3562</v>
      </c>
      <c r="G870" s="4" t="s">
        <v>1085</v>
      </c>
    </row>
    <row r="871" spans="1:7" x14ac:dyDescent="0.3">
      <c r="A871" t="s">
        <v>1526</v>
      </c>
      <c r="B871" t="s">
        <v>114</v>
      </c>
      <c r="C871" s="4" t="s">
        <v>1066</v>
      </c>
      <c r="D871" s="4" t="s">
        <v>7</v>
      </c>
      <c r="E871" s="3">
        <v>5</v>
      </c>
      <c r="F871" s="3">
        <v>1168</v>
      </c>
      <c r="G871" s="4" t="s">
        <v>1085</v>
      </c>
    </row>
    <row r="872" spans="1:7" x14ac:dyDescent="0.3">
      <c r="A872" t="s">
        <v>1529</v>
      </c>
      <c r="B872" t="s">
        <v>40</v>
      </c>
      <c r="C872" s="4" t="s">
        <v>1073</v>
      </c>
      <c r="D872" s="4" t="s">
        <v>7</v>
      </c>
      <c r="E872" s="3">
        <v>5</v>
      </c>
      <c r="F872" s="3">
        <v>1303</v>
      </c>
      <c r="G872" s="4" t="s">
        <v>1085</v>
      </c>
    </row>
    <row r="873" spans="1:7" x14ac:dyDescent="0.3">
      <c r="A873" t="s">
        <v>1530</v>
      </c>
      <c r="B873" t="s">
        <v>31</v>
      </c>
      <c r="C873" s="4" t="s">
        <v>1078</v>
      </c>
      <c r="D873" s="4" t="s">
        <v>13</v>
      </c>
      <c r="E873" s="3">
        <v>5</v>
      </c>
      <c r="F873" s="3">
        <v>1893</v>
      </c>
      <c r="G873" s="4" t="s">
        <v>1085</v>
      </c>
    </row>
    <row r="874" spans="1:7" x14ac:dyDescent="0.3">
      <c r="A874" t="s">
        <v>1531</v>
      </c>
      <c r="B874" t="s">
        <v>35</v>
      </c>
      <c r="C874" s="4" t="s">
        <v>1066</v>
      </c>
      <c r="D874" s="4" t="s">
        <v>7</v>
      </c>
      <c r="E874" s="3">
        <v>5</v>
      </c>
      <c r="F874" s="3">
        <v>2068</v>
      </c>
      <c r="G874" s="4" t="s">
        <v>1085</v>
      </c>
    </row>
    <row r="875" spans="1:7" x14ac:dyDescent="0.3">
      <c r="A875" t="s">
        <v>1540</v>
      </c>
      <c r="B875" t="s">
        <v>8</v>
      </c>
      <c r="C875" s="4" t="s">
        <v>1078</v>
      </c>
      <c r="D875" s="4" t="s">
        <v>16</v>
      </c>
      <c r="E875" s="3">
        <v>5</v>
      </c>
      <c r="F875" s="3">
        <v>2139</v>
      </c>
      <c r="G875" s="4" t="s">
        <v>1085</v>
      </c>
    </row>
    <row r="876" spans="1:7" x14ac:dyDescent="0.3">
      <c r="A876" t="s">
        <v>1544</v>
      </c>
      <c r="B876" t="s">
        <v>109</v>
      </c>
      <c r="C876" s="4" t="s">
        <v>1073</v>
      </c>
      <c r="D876" s="4" t="s">
        <v>7</v>
      </c>
      <c r="E876" s="3">
        <v>5</v>
      </c>
      <c r="F876" s="3">
        <v>4072</v>
      </c>
      <c r="G876" s="4" t="s">
        <v>1085</v>
      </c>
    </row>
    <row r="877" spans="1:7" x14ac:dyDescent="0.3">
      <c r="A877" t="s">
        <v>1545</v>
      </c>
      <c r="B877" t="s">
        <v>54</v>
      </c>
      <c r="C877" s="4" t="s">
        <v>1066</v>
      </c>
      <c r="D877" s="4" t="s">
        <v>13</v>
      </c>
      <c r="E877" s="3">
        <v>5</v>
      </c>
      <c r="F877" s="3">
        <v>4358</v>
      </c>
      <c r="G877" s="4" t="s">
        <v>1085</v>
      </c>
    </row>
    <row r="878" spans="1:7" x14ac:dyDescent="0.3">
      <c r="A878" t="s">
        <v>1547</v>
      </c>
      <c r="B878" t="s">
        <v>14</v>
      </c>
      <c r="C878" s="4" t="s">
        <v>1073</v>
      </c>
      <c r="D878" s="4" t="s">
        <v>16</v>
      </c>
      <c r="E878" s="3">
        <v>5</v>
      </c>
      <c r="F878" s="3">
        <v>3900</v>
      </c>
      <c r="G878" s="4" t="s">
        <v>1085</v>
      </c>
    </row>
    <row r="879" spans="1:7" x14ac:dyDescent="0.3">
      <c r="A879" t="s">
        <v>1549</v>
      </c>
      <c r="B879" t="s">
        <v>61</v>
      </c>
      <c r="C879" s="4" t="s">
        <v>1066</v>
      </c>
      <c r="D879" s="4" t="s">
        <v>13</v>
      </c>
      <c r="E879" s="3">
        <v>5</v>
      </c>
      <c r="F879" s="3">
        <v>3717</v>
      </c>
      <c r="G879" s="4" t="s">
        <v>1085</v>
      </c>
    </row>
    <row r="880" spans="1:7" x14ac:dyDescent="0.3">
      <c r="A880" t="s">
        <v>1552</v>
      </c>
      <c r="B880" t="s">
        <v>86</v>
      </c>
      <c r="C880" s="4" t="s">
        <v>1078</v>
      </c>
      <c r="D880" s="4" t="s">
        <v>7</v>
      </c>
      <c r="E880" s="3">
        <v>5</v>
      </c>
      <c r="F880" s="3">
        <v>4617</v>
      </c>
      <c r="G880" s="4" t="s">
        <v>1085</v>
      </c>
    </row>
    <row r="881" spans="1:7" x14ac:dyDescent="0.3">
      <c r="A881" t="s">
        <v>1553</v>
      </c>
      <c r="B881" t="s">
        <v>25</v>
      </c>
      <c r="C881" s="4" t="s">
        <v>1078</v>
      </c>
      <c r="D881" s="4" t="s">
        <v>13</v>
      </c>
      <c r="E881" s="3">
        <v>5</v>
      </c>
      <c r="F881" s="3">
        <v>3112</v>
      </c>
      <c r="G881" s="4" t="s">
        <v>1085</v>
      </c>
    </row>
    <row r="882" spans="1:7" x14ac:dyDescent="0.3">
      <c r="A882" t="s">
        <v>1554</v>
      </c>
      <c r="B882" t="s">
        <v>21</v>
      </c>
      <c r="C882" s="4" t="s">
        <v>1066</v>
      </c>
      <c r="D882" s="4" t="s">
        <v>13</v>
      </c>
      <c r="E882" s="3">
        <v>5</v>
      </c>
      <c r="F882" s="3">
        <v>1960</v>
      </c>
      <c r="G882" s="4" t="s">
        <v>1085</v>
      </c>
    </row>
    <row r="883" spans="1:7" x14ac:dyDescent="0.3">
      <c r="A883" t="s">
        <v>1556</v>
      </c>
      <c r="B883" t="s">
        <v>27</v>
      </c>
      <c r="C883" s="4" t="s">
        <v>1066</v>
      </c>
      <c r="D883" s="4" t="s">
        <v>13</v>
      </c>
      <c r="E883" s="3">
        <v>5</v>
      </c>
      <c r="F883" s="3">
        <v>2314</v>
      </c>
      <c r="G883" s="4" t="s">
        <v>1085</v>
      </c>
    </row>
    <row r="884" spans="1:7" x14ac:dyDescent="0.3">
      <c r="A884" t="s">
        <v>1557</v>
      </c>
      <c r="B884" t="s">
        <v>69</v>
      </c>
      <c r="C884" s="4" t="s">
        <v>1078</v>
      </c>
      <c r="D884" s="4" t="s">
        <v>13</v>
      </c>
      <c r="E884" s="3">
        <v>5</v>
      </c>
      <c r="F884" s="3">
        <v>2399</v>
      </c>
      <c r="G884" s="4" t="s">
        <v>1085</v>
      </c>
    </row>
    <row r="885" spans="1:7" x14ac:dyDescent="0.3">
      <c r="A885" t="s">
        <v>1558</v>
      </c>
      <c r="B885" t="s">
        <v>114</v>
      </c>
      <c r="C885" s="4" t="s">
        <v>1073</v>
      </c>
      <c r="D885" s="4" t="s">
        <v>13</v>
      </c>
      <c r="E885" s="3">
        <v>5</v>
      </c>
      <c r="F885" s="3">
        <v>2364</v>
      </c>
      <c r="G885" s="4" t="s">
        <v>1085</v>
      </c>
    </row>
    <row r="886" spans="1:7" x14ac:dyDescent="0.3">
      <c r="A886" t="s">
        <v>1559</v>
      </c>
      <c r="B886" t="s">
        <v>45</v>
      </c>
      <c r="C886" s="4" t="s">
        <v>1066</v>
      </c>
      <c r="D886" s="4" t="s">
        <v>16</v>
      </c>
      <c r="E886" s="3">
        <v>5</v>
      </c>
      <c r="F886" s="3">
        <v>1329</v>
      </c>
      <c r="G886" s="4" t="s">
        <v>1085</v>
      </c>
    </row>
    <row r="887" spans="1:7" x14ac:dyDescent="0.3">
      <c r="A887" t="s">
        <v>1565</v>
      </c>
      <c r="B887" t="s">
        <v>114</v>
      </c>
      <c r="C887" s="4" t="s">
        <v>1078</v>
      </c>
      <c r="D887" s="4" t="s">
        <v>16</v>
      </c>
      <c r="E887" s="3">
        <v>5</v>
      </c>
      <c r="F887" s="3">
        <v>2733</v>
      </c>
      <c r="G887" s="4" t="s">
        <v>1085</v>
      </c>
    </row>
    <row r="888" spans="1:7" x14ac:dyDescent="0.3">
      <c r="A888" t="s">
        <v>1572</v>
      </c>
      <c r="B888" t="s">
        <v>25</v>
      </c>
      <c r="C888" s="4" t="s">
        <v>1073</v>
      </c>
      <c r="D888" s="4" t="s">
        <v>16</v>
      </c>
      <c r="E888" s="3">
        <v>5</v>
      </c>
      <c r="F888" s="3">
        <v>2897</v>
      </c>
      <c r="G888" s="4" t="s">
        <v>1085</v>
      </c>
    </row>
    <row r="889" spans="1:7" x14ac:dyDescent="0.3">
      <c r="A889" t="s">
        <v>1573</v>
      </c>
      <c r="B889" t="s">
        <v>27</v>
      </c>
      <c r="C889" s="4" t="s">
        <v>1078</v>
      </c>
      <c r="D889" s="4" t="s">
        <v>16</v>
      </c>
      <c r="E889" s="3">
        <v>5</v>
      </c>
      <c r="F889" s="3">
        <v>1595</v>
      </c>
      <c r="G889" s="4" t="s">
        <v>1085</v>
      </c>
    </row>
    <row r="890" spans="1:7" x14ac:dyDescent="0.3">
      <c r="A890" t="s">
        <v>1575</v>
      </c>
      <c r="B890" t="s">
        <v>31</v>
      </c>
      <c r="C890" s="4" t="s">
        <v>1073</v>
      </c>
      <c r="D890" s="4" t="s">
        <v>16</v>
      </c>
      <c r="E890" s="3">
        <v>5</v>
      </c>
      <c r="F890" s="3">
        <v>1308</v>
      </c>
      <c r="G890" s="4" t="s">
        <v>1085</v>
      </c>
    </row>
    <row r="891" spans="1:7" x14ac:dyDescent="0.3">
      <c r="A891" t="s">
        <v>1584</v>
      </c>
      <c r="B891" t="s">
        <v>23</v>
      </c>
      <c r="C891" s="4" t="s">
        <v>1078</v>
      </c>
      <c r="D891" s="4" t="s">
        <v>16</v>
      </c>
      <c r="E891" s="3">
        <v>5</v>
      </c>
      <c r="F891" s="3">
        <v>3516</v>
      </c>
      <c r="G891" s="4" t="s">
        <v>1085</v>
      </c>
    </row>
    <row r="892" spans="1:7" x14ac:dyDescent="0.3">
      <c r="A892" t="s">
        <v>1585</v>
      </c>
      <c r="B892" t="s">
        <v>19</v>
      </c>
      <c r="C892" s="4" t="s">
        <v>1078</v>
      </c>
      <c r="D892" s="4" t="s">
        <v>13</v>
      </c>
      <c r="E892" s="3">
        <v>5</v>
      </c>
      <c r="F892" s="3">
        <v>3364</v>
      </c>
      <c r="G892" s="4" t="s">
        <v>1085</v>
      </c>
    </row>
    <row r="893" spans="1:7" x14ac:dyDescent="0.3">
      <c r="A893" t="s">
        <v>1588</v>
      </c>
      <c r="B893" t="s">
        <v>35</v>
      </c>
      <c r="C893" s="4" t="s">
        <v>1066</v>
      </c>
      <c r="D893" s="4" t="s">
        <v>13</v>
      </c>
      <c r="E893" s="3">
        <v>5</v>
      </c>
      <c r="F893" s="3">
        <v>1224</v>
      </c>
      <c r="G893" s="4" t="s">
        <v>1085</v>
      </c>
    </row>
    <row r="894" spans="1:7" x14ac:dyDescent="0.3">
      <c r="A894" t="s">
        <v>1592</v>
      </c>
      <c r="B894" t="s">
        <v>29</v>
      </c>
      <c r="C894" s="4" t="s">
        <v>1078</v>
      </c>
      <c r="D894" s="4" t="s">
        <v>16</v>
      </c>
      <c r="E894" s="3">
        <v>5</v>
      </c>
      <c r="F894" s="3">
        <v>2752</v>
      </c>
      <c r="G894" s="4" t="s">
        <v>1085</v>
      </c>
    </row>
    <row r="895" spans="1:7" x14ac:dyDescent="0.3">
      <c r="A895" t="s">
        <v>1595</v>
      </c>
      <c r="B895" t="s">
        <v>45</v>
      </c>
      <c r="C895" s="4" t="s">
        <v>1066</v>
      </c>
      <c r="D895" s="4" t="s">
        <v>16</v>
      </c>
      <c r="E895" s="3">
        <v>5</v>
      </c>
      <c r="F895" s="3">
        <v>4035</v>
      </c>
      <c r="G895" s="4" t="s">
        <v>1085</v>
      </c>
    </row>
    <row r="896" spans="1:7" x14ac:dyDescent="0.3">
      <c r="A896" t="s">
        <v>1596</v>
      </c>
      <c r="B896" t="s">
        <v>54</v>
      </c>
      <c r="C896" s="4" t="s">
        <v>1078</v>
      </c>
      <c r="D896" s="4" t="s">
        <v>16</v>
      </c>
      <c r="E896" s="3">
        <v>10</v>
      </c>
      <c r="F896" s="3">
        <v>2666</v>
      </c>
      <c r="G896" s="4" t="s">
        <v>1085</v>
      </c>
    </row>
    <row r="897" spans="1:7" x14ac:dyDescent="0.3">
      <c r="A897" t="s">
        <v>1597</v>
      </c>
      <c r="B897" t="s">
        <v>40</v>
      </c>
      <c r="C897" s="4" t="s">
        <v>1078</v>
      </c>
      <c r="D897" s="4" t="s">
        <v>13</v>
      </c>
      <c r="E897" s="3">
        <v>10</v>
      </c>
      <c r="F897" s="3">
        <v>897</v>
      </c>
      <c r="G897" s="4" t="s">
        <v>1085</v>
      </c>
    </row>
    <row r="898" spans="1:7" x14ac:dyDescent="0.3">
      <c r="A898" t="s">
        <v>1600</v>
      </c>
      <c r="B898" t="s">
        <v>19</v>
      </c>
      <c r="C898" s="4" t="s">
        <v>1078</v>
      </c>
      <c r="D898" s="4" t="s">
        <v>7</v>
      </c>
      <c r="E898" s="3">
        <v>10</v>
      </c>
      <c r="F898" s="3">
        <v>1187</v>
      </c>
      <c r="G898" s="4" t="s">
        <v>1085</v>
      </c>
    </row>
    <row r="899" spans="1:7" x14ac:dyDescent="0.3">
      <c r="A899" t="s">
        <v>1615</v>
      </c>
      <c r="B899" t="s">
        <v>61</v>
      </c>
      <c r="C899" s="4" t="s">
        <v>1078</v>
      </c>
      <c r="D899" s="4" t="s">
        <v>16</v>
      </c>
      <c r="E899" s="3">
        <v>10</v>
      </c>
      <c r="F899" s="3">
        <v>958</v>
      </c>
      <c r="G899" s="4" t="s">
        <v>1085</v>
      </c>
    </row>
    <row r="900" spans="1:7" x14ac:dyDescent="0.3">
      <c r="A900" t="s">
        <v>1617</v>
      </c>
      <c r="B900" t="s">
        <v>58</v>
      </c>
      <c r="C900" s="4" t="s">
        <v>1078</v>
      </c>
      <c r="D900" s="4" t="s">
        <v>16</v>
      </c>
      <c r="E900" s="3">
        <v>10</v>
      </c>
      <c r="F900" s="3">
        <v>2170</v>
      </c>
      <c r="G900" s="4" t="s">
        <v>1085</v>
      </c>
    </row>
    <row r="901" spans="1:7" x14ac:dyDescent="0.3">
      <c r="A901" t="s">
        <v>1618</v>
      </c>
      <c r="B901" t="s">
        <v>40</v>
      </c>
      <c r="C901" s="4" t="s">
        <v>1078</v>
      </c>
      <c r="D901" s="4" t="s">
        <v>7</v>
      </c>
      <c r="E901" s="3">
        <v>10</v>
      </c>
      <c r="F901" s="3">
        <v>1496</v>
      </c>
      <c r="G901" s="4" t="s">
        <v>1085</v>
      </c>
    </row>
    <row r="902" spans="1:7" x14ac:dyDescent="0.3">
      <c r="A902" t="s">
        <v>1619</v>
      </c>
      <c r="B902" t="s">
        <v>69</v>
      </c>
      <c r="C902" s="4" t="s">
        <v>1078</v>
      </c>
      <c r="D902" s="4" t="s">
        <v>13</v>
      </c>
      <c r="E902" s="3">
        <v>10</v>
      </c>
      <c r="F902" s="3">
        <v>2667</v>
      </c>
      <c r="G902" s="4" t="s">
        <v>1085</v>
      </c>
    </row>
    <row r="903" spans="1:7" x14ac:dyDescent="0.3">
      <c r="A903" t="s">
        <v>1626</v>
      </c>
      <c r="B903" t="s">
        <v>172</v>
      </c>
      <c r="C903" s="4" t="s">
        <v>1078</v>
      </c>
      <c r="D903" s="4" t="s">
        <v>7</v>
      </c>
      <c r="E903" s="3">
        <v>10</v>
      </c>
      <c r="F903" s="3">
        <v>196</v>
      </c>
      <c r="G903" s="4" t="s">
        <v>1085</v>
      </c>
    </row>
    <row r="904" spans="1:7" x14ac:dyDescent="0.3">
      <c r="A904" t="s">
        <v>1627</v>
      </c>
      <c r="B904" t="s">
        <v>69</v>
      </c>
      <c r="C904" s="4" t="s">
        <v>1078</v>
      </c>
      <c r="D904" s="4" t="s">
        <v>13</v>
      </c>
      <c r="E904" s="3">
        <v>10</v>
      </c>
      <c r="F904" s="3">
        <v>2570</v>
      </c>
      <c r="G904" s="4" t="s">
        <v>1085</v>
      </c>
    </row>
    <row r="905" spans="1:7" x14ac:dyDescent="0.3">
      <c r="A905" t="s">
        <v>1632</v>
      </c>
      <c r="B905" t="s">
        <v>86</v>
      </c>
      <c r="C905" s="4" t="s">
        <v>1078</v>
      </c>
      <c r="D905" s="4" t="s">
        <v>16</v>
      </c>
      <c r="E905" s="3">
        <v>10</v>
      </c>
      <c r="F905" s="3">
        <v>2741</v>
      </c>
      <c r="G905" s="4" t="s">
        <v>1085</v>
      </c>
    </row>
    <row r="906" spans="1:7" x14ac:dyDescent="0.3">
      <c r="A906" t="s">
        <v>1651</v>
      </c>
      <c r="B906" t="s">
        <v>35</v>
      </c>
      <c r="C906" s="4" t="s">
        <v>1078</v>
      </c>
      <c r="D906" s="4" t="s">
        <v>16</v>
      </c>
      <c r="E906" s="3">
        <v>10</v>
      </c>
      <c r="F906" s="3">
        <v>637</v>
      </c>
      <c r="G906" s="4" t="s">
        <v>1085</v>
      </c>
    </row>
    <row r="907" spans="1:7" x14ac:dyDescent="0.3">
      <c r="A907" t="s">
        <v>1658</v>
      </c>
      <c r="B907" t="s">
        <v>27</v>
      </c>
      <c r="C907" s="4" t="s">
        <v>1078</v>
      </c>
      <c r="D907" s="4" t="s">
        <v>7</v>
      </c>
      <c r="E907" s="3">
        <v>10</v>
      </c>
      <c r="F907" s="3">
        <v>4257</v>
      </c>
      <c r="G907" s="4" t="s">
        <v>1085</v>
      </c>
    </row>
    <row r="908" spans="1:7" x14ac:dyDescent="0.3">
      <c r="A908" t="s">
        <v>1662</v>
      </c>
      <c r="B908" t="s">
        <v>54</v>
      </c>
      <c r="C908" s="4" t="s">
        <v>1066</v>
      </c>
      <c r="D908" s="4" t="s">
        <v>16</v>
      </c>
      <c r="E908" s="3">
        <v>10</v>
      </c>
      <c r="F908" s="3">
        <v>3862</v>
      </c>
      <c r="G908" s="4" t="s">
        <v>1085</v>
      </c>
    </row>
    <row r="909" spans="1:7" x14ac:dyDescent="0.3">
      <c r="A909" t="s">
        <v>1665</v>
      </c>
      <c r="B909" t="s">
        <v>86</v>
      </c>
      <c r="C909" s="4" t="s">
        <v>1066</v>
      </c>
      <c r="D909" s="4" t="s">
        <v>13</v>
      </c>
      <c r="E909" s="3">
        <v>10</v>
      </c>
      <c r="F909" s="3">
        <v>1643</v>
      </c>
      <c r="G909" s="4" t="s">
        <v>1085</v>
      </c>
    </row>
    <row r="910" spans="1:7" x14ac:dyDescent="0.3">
      <c r="A910" t="s">
        <v>1667</v>
      </c>
      <c r="B910" t="s">
        <v>19</v>
      </c>
      <c r="C910" s="4" t="s">
        <v>1066</v>
      </c>
      <c r="D910" s="4" t="s">
        <v>16</v>
      </c>
      <c r="E910" s="3">
        <v>10</v>
      </c>
      <c r="F910" s="3">
        <v>4161</v>
      </c>
      <c r="G910" s="4" t="s">
        <v>1085</v>
      </c>
    </row>
    <row r="911" spans="1:7" x14ac:dyDescent="0.3">
      <c r="A911" t="s">
        <v>1680</v>
      </c>
      <c r="B911" t="s">
        <v>86</v>
      </c>
      <c r="C911" s="4" t="s">
        <v>1066</v>
      </c>
      <c r="D911" s="4" t="s">
        <v>16</v>
      </c>
      <c r="E911" s="3">
        <v>10</v>
      </c>
      <c r="F911" s="3">
        <v>1446</v>
      </c>
      <c r="G911" s="4" t="s">
        <v>1085</v>
      </c>
    </row>
    <row r="912" spans="1:7" x14ac:dyDescent="0.3">
      <c r="A912" t="s">
        <v>1683</v>
      </c>
      <c r="B912" t="s">
        <v>69</v>
      </c>
      <c r="C912" s="4" t="s">
        <v>1066</v>
      </c>
      <c r="D912" s="4" t="s">
        <v>7</v>
      </c>
      <c r="E912" s="3">
        <v>10</v>
      </c>
      <c r="F912" s="3">
        <v>322</v>
      </c>
      <c r="G912" s="4" t="s">
        <v>1085</v>
      </c>
    </row>
    <row r="913" spans="1:7" x14ac:dyDescent="0.3">
      <c r="A913" t="s">
        <v>1686</v>
      </c>
      <c r="B913" t="s">
        <v>45</v>
      </c>
      <c r="C913" s="4" t="s">
        <v>1066</v>
      </c>
      <c r="D913" s="4" t="s">
        <v>13</v>
      </c>
      <c r="E913" s="3">
        <v>10</v>
      </c>
      <c r="F913" s="3">
        <v>2469</v>
      </c>
      <c r="G913" s="4" t="s">
        <v>1085</v>
      </c>
    </row>
    <row r="914" spans="1:7" x14ac:dyDescent="0.3">
      <c r="A914" t="s">
        <v>1687</v>
      </c>
      <c r="B914" t="s">
        <v>56</v>
      </c>
      <c r="C914" s="4" t="s">
        <v>1066</v>
      </c>
      <c r="D914" s="4" t="s">
        <v>7</v>
      </c>
      <c r="E914" s="3">
        <v>10</v>
      </c>
      <c r="F914" s="3">
        <v>883</v>
      </c>
      <c r="G914" s="4" t="s">
        <v>1085</v>
      </c>
    </row>
    <row r="915" spans="1:7" x14ac:dyDescent="0.3">
      <c r="A915" t="s">
        <v>1695</v>
      </c>
      <c r="B915" t="s">
        <v>109</v>
      </c>
      <c r="C915" s="4" t="s">
        <v>1066</v>
      </c>
      <c r="D915" s="4" t="s">
        <v>7</v>
      </c>
      <c r="E915" s="3">
        <v>10</v>
      </c>
      <c r="F915" s="3">
        <v>381</v>
      </c>
      <c r="G915" s="4" t="s">
        <v>1085</v>
      </c>
    </row>
    <row r="916" spans="1:7" x14ac:dyDescent="0.3">
      <c r="A916" t="s">
        <v>1697</v>
      </c>
      <c r="B916" t="s">
        <v>14</v>
      </c>
      <c r="C916" s="4" t="s">
        <v>1066</v>
      </c>
      <c r="D916" s="4" t="s">
        <v>13</v>
      </c>
      <c r="E916" s="3">
        <v>10</v>
      </c>
      <c r="F916" s="3">
        <v>174</v>
      </c>
      <c r="G916" s="4" t="s">
        <v>1085</v>
      </c>
    </row>
    <row r="917" spans="1:7" x14ac:dyDescent="0.3">
      <c r="A917" t="s">
        <v>1698</v>
      </c>
      <c r="B917" t="s">
        <v>63</v>
      </c>
      <c r="C917" s="4" t="s">
        <v>1066</v>
      </c>
      <c r="D917" s="4" t="s">
        <v>7</v>
      </c>
      <c r="E917" s="3">
        <v>10</v>
      </c>
      <c r="F917" s="3">
        <v>819</v>
      </c>
      <c r="G917" s="4" t="s">
        <v>1085</v>
      </c>
    </row>
    <row r="918" spans="1:7" x14ac:dyDescent="0.3">
      <c r="A918" t="s">
        <v>1702</v>
      </c>
      <c r="B918" t="s">
        <v>11</v>
      </c>
      <c r="C918" s="4" t="s">
        <v>1066</v>
      </c>
      <c r="D918" s="4" t="s">
        <v>13</v>
      </c>
      <c r="E918" s="3">
        <v>10</v>
      </c>
      <c r="F918" s="3">
        <v>3827</v>
      </c>
      <c r="G918" s="4" t="s">
        <v>1085</v>
      </c>
    </row>
    <row r="919" spans="1:7" x14ac:dyDescent="0.3">
      <c r="A919" t="s">
        <v>1705</v>
      </c>
      <c r="B919" t="s">
        <v>172</v>
      </c>
      <c r="C919" s="4" t="s">
        <v>1066</v>
      </c>
      <c r="D919" s="4" t="s">
        <v>13</v>
      </c>
      <c r="E919" s="3">
        <v>10</v>
      </c>
      <c r="F919" s="3">
        <v>2635</v>
      </c>
      <c r="G919" s="4" t="s">
        <v>1085</v>
      </c>
    </row>
    <row r="920" spans="1:7" x14ac:dyDescent="0.3">
      <c r="A920" t="s">
        <v>1712</v>
      </c>
      <c r="B920" t="s">
        <v>31</v>
      </c>
      <c r="C920" s="4" t="s">
        <v>1066</v>
      </c>
      <c r="D920" s="4" t="s">
        <v>13</v>
      </c>
      <c r="E920" s="3">
        <v>10</v>
      </c>
      <c r="F920" s="3">
        <v>3935</v>
      </c>
      <c r="G920" s="4" t="s">
        <v>1085</v>
      </c>
    </row>
    <row r="921" spans="1:7" x14ac:dyDescent="0.3">
      <c r="A921" t="s">
        <v>1713</v>
      </c>
      <c r="B921" t="s">
        <v>45</v>
      </c>
      <c r="C921" s="4" t="s">
        <v>1066</v>
      </c>
      <c r="D921" s="4" t="s">
        <v>13</v>
      </c>
      <c r="E921" s="3">
        <v>10</v>
      </c>
      <c r="F921" s="3">
        <v>179</v>
      </c>
      <c r="G921" s="4" t="s">
        <v>1085</v>
      </c>
    </row>
    <row r="922" spans="1:7" x14ac:dyDescent="0.3">
      <c r="A922" t="s">
        <v>1716</v>
      </c>
      <c r="B922" t="s">
        <v>45</v>
      </c>
      <c r="C922" s="4" t="s">
        <v>1066</v>
      </c>
      <c r="D922" s="4" t="s">
        <v>13</v>
      </c>
      <c r="E922" s="3">
        <v>10</v>
      </c>
      <c r="F922" s="3">
        <v>1707</v>
      </c>
      <c r="G922" s="4" t="s">
        <v>1085</v>
      </c>
    </row>
    <row r="923" spans="1:7" x14ac:dyDescent="0.3">
      <c r="A923" t="s">
        <v>1721</v>
      </c>
      <c r="B923" t="s">
        <v>25</v>
      </c>
      <c r="C923" s="4" t="s">
        <v>1066</v>
      </c>
      <c r="D923" s="4" t="s">
        <v>7</v>
      </c>
      <c r="E923" s="3">
        <v>10</v>
      </c>
      <c r="F923" s="3">
        <v>3123</v>
      </c>
      <c r="G923" s="4" t="s">
        <v>1085</v>
      </c>
    </row>
    <row r="924" spans="1:7" x14ac:dyDescent="0.3">
      <c r="A924" t="s">
        <v>1726</v>
      </c>
      <c r="B924" t="s">
        <v>109</v>
      </c>
      <c r="C924" s="4" t="s">
        <v>1066</v>
      </c>
      <c r="D924" s="4" t="s">
        <v>16</v>
      </c>
      <c r="E924" s="3">
        <v>10</v>
      </c>
      <c r="F924" s="3">
        <v>1246</v>
      </c>
      <c r="G924" s="4" t="s">
        <v>1085</v>
      </c>
    </row>
    <row r="925" spans="1:7" x14ac:dyDescent="0.3">
      <c r="A925" t="s">
        <v>1728</v>
      </c>
      <c r="B925" t="s">
        <v>172</v>
      </c>
      <c r="C925" s="4" t="s">
        <v>1066</v>
      </c>
      <c r="D925" s="4" t="s">
        <v>13</v>
      </c>
      <c r="E925" s="3">
        <v>10</v>
      </c>
      <c r="F925" s="3">
        <v>423</v>
      </c>
      <c r="G925" s="4" t="s">
        <v>1085</v>
      </c>
    </row>
    <row r="926" spans="1:7" x14ac:dyDescent="0.3">
      <c r="A926" t="s">
        <v>1731</v>
      </c>
      <c r="B926" t="s">
        <v>31</v>
      </c>
      <c r="C926" s="4" t="s">
        <v>1066</v>
      </c>
      <c r="D926" s="4" t="s">
        <v>13</v>
      </c>
      <c r="E926" s="3">
        <v>10</v>
      </c>
      <c r="F926" s="3">
        <v>2896</v>
      </c>
      <c r="G926" s="4" t="s">
        <v>1085</v>
      </c>
    </row>
    <row r="927" spans="1:7" x14ac:dyDescent="0.3">
      <c r="A927" t="s">
        <v>1734</v>
      </c>
      <c r="B927" t="s">
        <v>76</v>
      </c>
      <c r="C927" s="4" t="s">
        <v>1066</v>
      </c>
      <c r="D927" s="4" t="s">
        <v>13</v>
      </c>
      <c r="E927" s="3">
        <v>10</v>
      </c>
      <c r="F927" s="3">
        <v>1956</v>
      </c>
      <c r="G927" s="4" t="s">
        <v>1085</v>
      </c>
    </row>
    <row r="928" spans="1:7" x14ac:dyDescent="0.3">
      <c r="A928" t="s">
        <v>1737</v>
      </c>
      <c r="B928" t="s">
        <v>11</v>
      </c>
      <c r="C928" s="4" t="s">
        <v>1073</v>
      </c>
      <c r="D928" s="4" t="s">
        <v>7</v>
      </c>
      <c r="E928" s="3">
        <v>10</v>
      </c>
      <c r="F928" s="3">
        <v>902</v>
      </c>
      <c r="G928" s="4" t="s">
        <v>1085</v>
      </c>
    </row>
    <row r="929" spans="1:7" x14ac:dyDescent="0.3">
      <c r="A929" t="s">
        <v>1738</v>
      </c>
      <c r="B929" t="s">
        <v>17</v>
      </c>
      <c r="C929" s="4" t="s">
        <v>1073</v>
      </c>
      <c r="D929" s="4" t="s">
        <v>13</v>
      </c>
      <c r="E929" s="3">
        <v>10</v>
      </c>
      <c r="F929" s="3">
        <v>4066</v>
      </c>
      <c r="G929" s="4" t="s">
        <v>1085</v>
      </c>
    </row>
    <row r="930" spans="1:7" x14ac:dyDescent="0.3">
      <c r="A930" t="s">
        <v>1741</v>
      </c>
      <c r="B930" t="s">
        <v>19</v>
      </c>
      <c r="C930" s="4" t="s">
        <v>1073</v>
      </c>
      <c r="D930" s="4" t="s">
        <v>7</v>
      </c>
      <c r="E930" s="3">
        <v>10</v>
      </c>
      <c r="F930" s="3">
        <v>3428</v>
      </c>
      <c r="G930" s="4" t="s">
        <v>1085</v>
      </c>
    </row>
    <row r="931" spans="1:7" x14ac:dyDescent="0.3">
      <c r="A931" t="s">
        <v>1742</v>
      </c>
      <c r="B931" t="s">
        <v>172</v>
      </c>
      <c r="C931" s="4" t="s">
        <v>1073</v>
      </c>
      <c r="D931" s="4" t="s">
        <v>16</v>
      </c>
      <c r="E931" s="3">
        <v>10</v>
      </c>
      <c r="F931" s="3">
        <v>2825</v>
      </c>
      <c r="G931" s="4" t="s">
        <v>1085</v>
      </c>
    </row>
    <row r="932" spans="1:7" x14ac:dyDescent="0.3">
      <c r="A932" t="s">
        <v>1747</v>
      </c>
      <c r="B932" t="s">
        <v>88</v>
      </c>
      <c r="C932" s="4" t="s">
        <v>1073</v>
      </c>
      <c r="D932" s="4" t="s">
        <v>13</v>
      </c>
      <c r="E932" s="3">
        <v>10</v>
      </c>
      <c r="F932" s="3">
        <v>934</v>
      </c>
      <c r="G932" s="4" t="s">
        <v>1085</v>
      </c>
    </row>
    <row r="933" spans="1:7" x14ac:dyDescent="0.3">
      <c r="A933" t="s">
        <v>1749</v>
      </c>
      <c r="B933" t="s">
        <v>54</v>
      </c>
      <c r="C933" s="4" t="s">
        <v>1073</v>
      </c>
      <c r="D933" s="4" t="s">
        <v>7</v>
      </c>
      <c r="E933" s="3">
        <v>10</v>
      </c>
      <c r="F933" s="3">
        <v>290</v>
      </c>
      <c r="G933" s="4" t="s">
        <v>1085</v>
      </c>
    </row>
    <row r="934" spans="1:7" x14ac:dyDescent="0.3">
      <c r="A934" t="s">
        <v>1773</v>
      </c>
      <c r="B934" t="s">
        <v>31</v>
      </c>
      <c r="C934" s="4" t="s">
        <v>1073</v>
      </c>
      <c r="D934" s="4" t="s">
        <v>13</v>
      </c>
      <c r="E934" s="3">
        <v>10</v>
      </c>
      <c r="F934" s="3">
        <v>933</v>
      </c>
      <c r="G934" s="4" t="s">
        <v>1085</v>
      </c>
    </row>
    <row r="935" spans="1:7" x14ac:dyDescent="0.3">
      <c r="A935" t="s">
        <v>1782</v>
      </c>
      <c r="B935" t="s">
        <v>14</v>
      </c>
      <c r="C935" s="4" t="s">
        <v>1073</v>
      </c>
      <c r="D935" s="4" t="s">
        <v>13</v>
      </c>
      <c r="E935" s="3">
        <v>10</v>
      </c>
      <c r="F935" s="3">
        <v>4828</v>
      </c>
      <c r="G935" s="4" t="s">
        <v>1085</v>
      </c>
    </row>
    <row r="936" spans="1:7" x14ac:dyDescent="0.3">
      <c r="A936" t="s">
        <v>1785</v>
      </c>
      <c r="B936" t="s">
        <v>109</v>
      </c>
      <c r="C936" s="4" t="s">
        <v>1073</v>
      </c>
      <c r="D936" s="4" t="s">
        <v>16</v>
      </c>
      <c r="E936" s="3">
        <v>10</v>
      </c>
      <c r="F936" s="3">
        <v>2514</v>
      </c>
      <c r="G936" s="4" t="s">
        <v>1085</v>
      </c>
    </row>
    <row r="937" spans="1:7" x14ac:dyDescent="0.3">
      <c r="A937" t="s">
        <v>1789</v>
      </c>
      <c r="B937" t="s">
        <v>17</v>
      </c>
      <c r="C937" s="4" t="s">
        <v>1073</v>
      </c>
      <c r="D937" s="4" t="s">
        <v>16</v>
      </c>
      <c r="E937" s="3">
        <v>10</v>
      </c>
      <c r="F937" s="3">
        <v>3117</v>
      </c>
      <c r="G937" s="4" t="s">
        <v>1085</v>
      </c>
    </row>
    <row r="938" spans="1:7" x14ac:dyDescent="0.3">
      <c r="A938" t="s">
        <v>1792</v>
      </c>
      <c r="B938" t="s">
        <v>114</v>
      </c>
      <c r="C938" s="4" t="s">
        <v>1073</v>
      </c>
      <c r="D938" s="4" t="s">
        <v>16</v>
      </c>
      <c r="E938" s="3">
        <v>10</v>
      </c>
      <c r="F938" s="3">
        <v>2463</v>
      </c>
      <c r="G938" s="4" t="s">
        <v>1085</v>
      </c>
    </row>
    <row r="939" spans="1:7" x14ac:dyDescent="0.3">
      <c r="A939" t="s">
        <v>1795</v>
      </c>
      <c r="B939" t="s">
        <v>51</v>
      </c>
      <c r="C939" s="4" t="s">
        <v>1073</v>
      </c>
      <c r="D939" s="4" t="s">
        <v>13</v>
      </c>
      <c r="E939" s="3">
        <v>10</v>
      </c>
      <c r="F939" s="3">
        <v>4569</v>
      </c>
      <c r="G939" s="4" t="s">
        <v>1085</v>
      </c>
    </row>
    <row r="940" spans="1:7" x14ac:dyDescent="0.3">
      <c r="A940" t="s">
        <v>1798</v>
      </c>
      <c r="B940" t="s">
        <v>63</v>
      </c>
      <c r="C940" s="4" t="s">
        <v>1073</v>
      </c>
      <c r="D940" s="4" t="s">
        <v>7</v>
      </c>
      <c r="E940" s="3">
        <v>10</v>
      </c>
      <c r="F940" s="3">
        <v>3174</v>
      </c>
      <c r="G940" s="4" t="s">
        <v>1085</v>
      </c>
    </row>
    <row r="941" spans="1:7" x14ac:dyDescent="0.3">
      <c r="A941" t="s">
        <v>1800</v>
      </c>
      <c r="B941" t="s">
        <v>61</v>
      </c>
      <c r="C941" s="4" t="s">
        <v>1073</v>
      </c>
      <c r="D941" s="4" t="s">
        <v>13</v>
      </c>
      <c r="E941" s="3">
        <v>10</v>
      </c>
      <c r="F941" s="3">
        <v>2250</v>
      </c>
      <c r="G941" s="4" t="s">
        <v>1085</v>
      </c>
    </row>
    <row r="942" spans="1:7" x14ac:dyDescent="0.3">
      <c r="A942" t="s">
        <v>1803</v>
      </c>
      <c r="B942" t="s">
        <v>102</v>
      </c>
      <c r="C942" s="4" t="s">
        <v>1073</v>
      </c>
      <c r="D942" s="4" t="s">
        <v>13</v>
      </c>
      <c r="E942" s="3">
        <v>10</v>
      </c>
      <c r="F942" s="3">
        <v>1329</v>
      </c>
      <c r="G942" s="4" t="s">
        <v>1085</v>
      </c>
    </row>
    <row r="943" spans="1:7" x14ac:dyDescent="0.3">
      <c r="A943" t="s">
        <v>1804</v>
      </c>
      <c r="B943" t="s">
        <v>61</v>
      </c>
      <c r="C943" s="4" t="s">
        <v>1073</v>
      </c>
      <c r="D943" s="4" t="s">
        <v>7</v>
      </c>
      <c r="E943" s="3">
        <v>10</v>
      </c>
      <c r="F943" s="3">
        <v>4505</v>
      </c>
      <c r="G943" s="4" t="s">
        <v>1085</v>
      </c>
    </row>
    <row r="944" spans="1:7" x14ac:dyDescent="0.3">
      <c r="A944" t="s">
        <v>1810</v>
      </c>
      <c r="B944" t="s">
        <v>69</v>
      </c>
      <c r="C944" s="4" t="s">
        <v>1073</v>
      </c>
      <c r="D944" s="4" t="s">
        <v>13</v>
      </c>
      <c r="E944" s="3">
        <v>10</v>
      </c>
      <c r="F944" s="3">
        <v>4092</v>
      </c>
      <c r="G944" s="4" t="s">
        <v>1085</v>
      </c>
    </row>
    <row r="945" spans="1:7" x14ac:dyDescent="0.3">
      <c r="A945" t="s">
        <v>1820</v>
      </c>
      <c r="B945" t="s">
        <v>61</v>
      </c>
      <c r="C945" s="4" t="s">
        <v>1073</v>
      </c>
      <c r="D945" s="4" t="s">
        <v>13</v>
      </c>
      <c r="E945" s="3">
        <v>15</v>
      </c>
      <c r="F945" s="3">
        <v>1984</v>
      </c>
      <c r="G945" s="4" t="s">
        <v>1085</v>
      </c>
    </row>
    <row r="946" spans="1:7" x14ac:dyDescent="0.3">
      <c r="A946" t="s">
        <v>1823</v>
      </c>
      <c r="B946" t="s">
        <v>58</v>
      </c>
      <c r="C946" s="4" t="s">
        <v>1073</v>
      </c>
      <c r="D946" s="4" t="s">
        <v>16</v>
      </c>
      <c r="E946" s="3">
        <v>15</v>
      </c>
      <c r="F946" s="3">
        <v>3572</v>
      </c>
      <c r="G946" s="4" t="s">
        <v>1085</v>
      </c>
    </row>
    <row r="947" spans="1:7" x14ac:dyDescent="0.3">
      <c r="A947" t="s">
        <v>1835</v>
      </c>
      <c r="B947" t="s">
        <v>86</v>
      </c>
      <c r="C947" s="4" t="s">
        <v>1073</v>
      </c>
      <c r="D947" s="4" t="s">
        <v>13</v>
      </c>
      <c r="E947" s="3">
        <v>15</v>
      </c>
      <c r="F947" s="3">
        <v>2212</v>
      </c>
      <c r="G947" s="4" t="s">
        <v>1085</v>
      </c>
    </row>
    <row r="948" spans="1:7" x14ac:dyDescent="0.3">
      <c r="A948" t="s">
        <v>1845</v>
      </c>
      <c r="B948" t="s">
        <v>35</v>
      </c>
      <c r="C948" s="4" t="s">
        <v>1073</v>
      </c>
      <c r="D948" s="4" t="s">
        <v>13</v>
      </c>
      <c r="E948" s="3">
        <v>15</v>
      </c>
      <c r="F948" s="3">
        <v>2704</v>
      </c>
      <c r="G948" s="4" t="s">
        <v>1085</v>
      </c>
    </row>
    <row r="949" spans="1:7" x14ac:dyDescent="0.3">
      <c r="A949" t="s">
        <v>1846</v>
      </c>
      <c r="B949" t="s">
        <v>23</v>
      </c>
      <c r="C949" s="4" t="s">
        <v>1073</v>
      </c>
      <c r="D949" s="4" t="s">
        <v>7</v>
      </c>
      <c r="E949" s="3">
        <v>15</v>
      </c>
      <c r="F949" s="3">
        <v>4102</v>
      </c>
      <c r="G949" s="4" t="s">
        <v>1085</v>
      </c>
    </row>
    <row r="950" spans="1:7" x14ac:dyDescent="0.3">
      <c r="A950" t="s">
        <v>1856</v>
      </c>
      <c r="B950" t="s">
        <v>61</v>
      </c>
      <c r="C950" s="4" t="s">
        <v>1073</v>
      </c>
      <c r="D950" s="4" t="s">
        <v>7</v>
      </c>
      <c r="E950" s="3">
        <v>15</v>
      </c>
      <c r="F950" s="3">
        <v>1217</v>
      </c>
      <c r="G950" s="4" t="s">
        <v>1085</v>
      </c>
    </row>
    <row r="951" spans="1:7" x14ac:dyDescent="0.3">
      <c r="A951" t="s">
        <v>1859</v>
      </c>
      <c r="B951" t="s">
        <v>61</v>
      </c>
      <c r="C951" s="4" t="s">
        <v>1073</v>
      </c>
      <c r="D951" s="4" t="s">
        <v>13</v>
      </c>
      <c r="E951" s="3">
        <v>15</v>
      </c>
      <c r="F951" s="3">
        <v>1547</v>
      </c>
      <c r="G951" s="4" t="s">
        <v>1085</v>
      </c>
    </row>
    <row r="952" spans="1:7" x14ac:dyDescent="0.3">
      <c r="A952" t="s">
        <v>1860</v>
      </c>
      <c r="B952" t="s">
        <v>14</v>
      </c>
      <c r="C952" s="4" t="s">
        <v>1073</v>
      </c>
      <c r="D952" s="4" t="s">
        <v>13</v>
      </c>
      <c r="E952" s="3">
        <v>15</v>
      </c>
      <c r="F952" s="3">
        <v>1950</v>
      </c>
      <c r="G952" s="4" t="s">
        <v>1085</v>
      </c>
    </row>
    <row r="953" spans="1:7" x14ac:dyDescent="0.3">
      <c r="A953" t="s">
        <v>1863</v>
      </c>
      <c r="B953" t="s">
        <v>25</v>
      </c>
      <c r="C953" s="4" t="s">
        <v>1073</v>
      </c>
      <c r="D953" s="4" t="s">
        <v>16</v>
      </c>
      <c r="E953" s="3">
        <v>15</v>
      </c>
      <c r="F953" s="3">
        <v>3300</v>
      </c>
      <c r="G953" s="4" t="s">
        <v>1085</v>
      </c>
    </row>
    <row r="954" spans="1:7" x14ac:dyDescent="0.3">
      <c r="A954" t="s">
        <v>1867</v>
      </c>
      <c r="B954" t="s">
        <v>88</v>
      </c>
      <c r="C954" s="4" t="s">
        <v>1073</v>
      </c>
      <c r="D954" s="4" t="s">
        <v>16</v>
      </c>
      <c r="E954" s="3">
        <v>15</v>
      </c>
      <c r="F954" s="3">
        <v>3683</v>
      </c>
      <c r="G954" s="4" t="s">
        <v>1085</v>
      </c>
    </row>
    <row r="955" spans="1:7" x14ac:dyDescent="0.3">
      <c r="A955" t="s">
        <v>1871</v>
      </c>
      <c r="B955" t="s">
        <v>172</v>
      </c>
      <c r="C955" s="4" t="s">
        <v>1073</v>
      </c>
      <c r="D955" s="4" t="s">
        <v>7</v>
      </c>
      <c r="E955" s="3">
        <v>15</v>
      </c>
      <c r="F955" s="3">
        <v>3823</v>
      </c>
      <c r="G955" s="4" t="s">
        <v>1085</v>
      </c>
    </row>
    <row r="956" spans="1:7" x14ac:dyDescent="0.3">
      <c r="A956" t="s">
        <v>1876</v>
      </c>
      <c r="B956" t="s">
        <v>86</v>
      </c>
      <c r="C956" s="4" t="s">
        <v>1073</v>
      </c>
      <c r="D956" s="4" t="s">
        <v>7</v>
      </c>
      <c r="E956" s="3">
        <v>15</v>
      </c>
      <c r="F956" s="3">
        <v>3552</v>
      </c>
      <c r="G956" s="4" t="s">
        <v>1085</v>
      </c>
    </row>
    <row r="957" spans="1:7" x14ac:dyDescent="0.3">
      <c r="A957" t="s">
        <v>1877</v>
      </c>
      <c r="B957" t="s">
        <v>8</v>
      </c>
      <c r="C957" s="4" t="s">
        <v>1073</v>
      </c>
      <c r="D957" s="4" t="s">
        <v>16</v>
      </c>
      <c r="E957" s="3">
        <v>15</v>
      </c>
      <c r="F957" s="3">
        <v>1602</v>
      </c>
      <c r="G957" s="4" t="s">
        <v>1085</v>
      </c>
    </row>
    <row r="958" spans="1:7" x14ac:dyDescent="0.3">
      <c r="A958" t="s">
        <v>1880</v>
      </c>
      <c r="B958" t="s">
        <v>114</v>
      </c>
      <c r="C958" s="4" t="s">
        <v>1073</v>
      </c>
      <c r="D958" s="4" t="s">
        <v>13</v>
      </c>
      <c r="E958" s="3">
        <v>15</v>
      </c>
      <c r="F958" s="3">
        <v>2989</v>
      </c>
      <c r="G958" s="4" t="s">
        <v>1085</v>
      </c>
    </row>
    <row r="959" spans="1:7" x14ac:dyDescent="0.3">
      <c r="A959" t="s">
        <v>1881</v>
      </c>
      <c r="B959" t="s">
        <v>92</v>
      </c>
      <c r="C959" s="4" t="s">
        <v>1073</v>
      </c>
      <c r="D959" s="4" t="s">
        <v>13</v>
      </c>
      <c r="E959" s="3">
        <v>15</v>
      </c>
      <c r="F959" s="3">
        <v>3324</v>
      </c>
      <c r="G959" s="4" t="s">
        <v>1085</v>
      </c>
    </row>
    <row r="960" spans="1:7" x14ac:dyDescent="0.3">
      <c r="A960" t="s">
        <v>1884</v>
      </c>
      <c r="B960" t="s">
        <v>23</v>
      </c>
      <c r="C960" s="4" t="s">
        <v>1073</v>
      </c>
      <c r="D960" s="4" t="s">
        <v>13</v>
      </c>
      <c r="E960" s="3">
        <v>15</v>
      </c>
      <c r="F960" s="3">
        <v>3149</v>
      </c>
      <c r="G960" s="4" t="s">
        <v>1085</v>
      </c>
    </row>
    <row r="961" spans="1:7" x14ac:dyDescent="0.3">
      <c r="A961" t="s">
        <v>1887</v>
      </c>
      <c r="B961" t="s">
        <v>76</v>
      </c>
      <c r="C961" s="4" t="s">
        <v>1073</v>
      </c>
      <c r="D961" s="4" t="s">
        <v>13</v>
      </c>
      <c r="E961" s="3">
        <v>15</v>
      </c>
      <c r="F961" s="3">
        <v>930</v>
      </c>
      <c r="G961" s="4" t="s">
        <v>1085</v>
      </c>
    </row>
    <row r="962" spans="1:7" x14ac:dyDescent="0.3">
      <c r="A962" t="s">
        <v>1889</v>
      </c>
      <c r="B962" t="s">
        <v>69</v>
      </c>
      <c r="C962" s="4" t="s">
        <v>1073</v>
      </c>
      <c r="D962" s="4" t="s">
        <v>13</v>
      </c>
      <c r="E962" s="3">
        <v>15</v>
      </c>
      <c r="F962" s="3">
        <v>928</v>
      </c>
      <c r="G962" s="4" t="s">
        <v>1085</v>
      </c>
    </row>
    <row r="963" spans="1:7" x14ac:dyDescent="0.3">
      <c r="A963" t="s">
        <v>1891</v>
      </c>
      <c r="B963" t="s">
        <v>96</v>
      </c>
      <c r="C963" s="4" t="s">
        <v>1073</v>
      </c>
      <c r="D963" s="4" t="s">
        <v>16</v>
      </c>
      <c r="E963" s="3">
        <v>15</v>
      </c>
      <c r="F963" s="3">
        <v>3781</v>
      </c>
      <c r="G963" s="4" t="s">
        <v>1085</v>
      </c>
    </row>
    <row r="964" spans="1:7" x14ac:dyDescent="0.3">
      <c r="A964" t="s">
        <v>1894</v>
      </c>
      <c r="B964" t="s">
        <v>56</v>
      </c>
      <c r="C964" s="4" t="s">
        <v>1073</v>
      </c>
      <c r="D964" s="4" t="s">
        <v>13</v>
      </c>
      <c r="E964" s="3">
        <v>15</v>
      </c>
      <c r="F964" s="3">
        <v>2221</v>
      </c>
      <c r="G964" s="4" t="s">
        <v>1085</v>
      </c>
    </row>
    <row r="965" spans="1:7" x14ac:dyDescent="0.3">
      <c r="A965" t="s">
        <v>1897</v>
      </c>
      <c r="B965" t="s">
        <v>8</v>
      </c>
      <c r="C965" s="4" t="s">
        <v>1073</v>
      </c>
      <c r="D965" s="4" t="s">
        <v>13</v>
      </c>
      <c r="E965" s="3">
        <v>15</v>
      </c>
      <c r="F965" s="3">
        <v>2748</v>
      </c>
      <c r="G965" s="4" t="s">
        <v>1085</v>
      </c>
    </row>
    <row r="966" spans="1:7" x14ac:dyDescent="0.3">
      <c r="A966" t="s">
        <v>1898</v>
      </c>
      <c r="B966" t="s">
        <v>45</v>
      </c>
      <c r="C966" s="4" t="s">
        <v>1073</v>
      </c>
      <c r="D966" s="4" t="s">
        <v>7</v>
      </c>
      <c r="E966" s="3">
        <v>15</v>
      </c>
      <c r="F966" s="3">
        <v>380</v>
      </c>
      <c r="G966" s="4" t="s">
        <v>1085</v>
      </c>
    </row>
    <row r="967" spans="1:7" x14ac:dyDescent="0.3">
      <c r="A967" t="s">
        <v>1901</v>
      </c>
      <c r="B967" t="s">
        <v>19</v>
      </c>
      <c r="C967" s="4" t="s">
        <v>1073</v>
      </c>
      <c r="D967" s="4" t="s">
        <v>16</v>
      </c>
      <c r="E967" s="3">
        <v>15</v>
      </c>
      <c r="F967" s="3">
        <v>1577</v>
      </c>
      <c r="G967" s="4" t="s">
        <v>1085</v>
      </c>
    </row>
    <row r="968" spans="1:7" x14ac:dyDescent="0.3">
      <c r="A968" t="s">
        <v>1903</v>
      </c>
      <c r="B968" t="s">
        <v>172</v>
      </c>
      <c r="C968" s="4" t="s">
        <v>1066</v>
      </c>
      <c r="D968" s="4" t="s">
        <v>7</v>
      </c>
      <c r="E968" s="3">
        <v>15</v>
      </c>
      <c r="F968" s="3">
        <v>2831</v>
      </c>
      <c r="G968" s="4" t="s">
        <v>1085</v>
      </c>
    </row>
    <row r="969" spans="1:7" x14ac:dyDescent="0.3">
      <c r="A969" t="s">
        <v>1909</v>
      </c>
      <c r="B969" t="s">
        <v>21</v>
      </c>
      <c r="C969" s="4" t="s">
        <v>1066</v>
      </c>
      <c r="D969" s="4" t="s">
        <v>16</v>
      </c>
      <c r="E969" s="3">
        <v>15</v>
      </c>
      <c r="F969" s="3">
        <v>1740</v>
      </c>
      <c r="G969" s="4" t="s">
        <v>1085</v>
      </c>
    </row>
    <row r="970" spans="1:7" x14ac:dyDescent="0.3">
      <c r="A970" t="s">
        <v>1921</v>
      </c>
      <c r="B970" t="s">
        <v>109</v>
      </c>
      <c r="C970" s="4" t="s">
        <v>1066</v>
      </c>
      <c r="D970" s="4" t="s">
        <v>16</v>
      </c>
      <c r="E970" s="3">
        <v>15</v>
      </c>
      <c r="F970" s="3">
        <v>3408</v>
      </c>
      <c r="G970" s="4" t="s">
        <v>1085</v>
      </c>
    </row>
    <row r="971" spans="1:7" x14ac:dyDescent="0.3">
      <c r="A971" t="s">
        <v>1924</v>
      </c>
      <c r="B971" t="s">
        <v>40</v>
      </c>
      <c r="C971" s="4" t="s">
        <v>1066</v>
      </c>
      <c r="D971" s="4" t="s">
        <v>13</v>
      </c>
      <c r="E971" s="3">
        <v>15</v>
      </c>
      <c r="F971" s="3">
        <v>1200</v>
      </c>
      <c r="G971" s="4" t="s">
        <v>1085</v>
      </c>
    </row>
    <row r="972" spans="1:7" x14ac:dyDescent="0.3">
      <c r="A972" t="s">
        <v>1932</v>
      </c>
      <c r="B972" t="s">
        <v>8</v>
      </c>
      <c r="C972" s="4" t="s">
        <v>1066</v>
      </c>
      <c r="D972" s="4" t="s">
        <v>16</v>
      </c>
      <c r="E972" s="3">
        <v>15</v>
      </c>
      <c r="F972" s="3">
        <v>3654</v>
      </c>
      <c r="G972" s="4" t="s">
        <v>1085</v>
      </c>
    </row>
    <row r="973" spans="1:7" x14ac:dyDescent="0.3">
      <c r="A973" t="s">
        <v>1933</v>
      </c>
      <c r="B973" t="s">
        <v>96</v>
      </c>
      <c r="C973" s="4" t="s">
        <v>1066</v>
      </c>
      <c r="D973" s="4" t="s">
        <v>13</v>
      </c>
      <c r="E973" s="3">
        <v>15</v>
      </c>
      <c r="F973" s="3">
        <v>458</v>
      </c>
      <c r="G973" s="4" t="s">
        <v>1085</v>
      </c>
    </row>
    <row r="974" spans="1:7" x14ac:dyDescent="0.3">
      <c r="A974" t="s">
        <v>1941</v>
      </c>
      <c r="B974" t="s">
        <v>51</v>
      </c>
      <c r="C974" s="4" t="s">
        <v>1066</v>
      </c>
      <c r="D974" s="4" t="s">
        <v>13</v>
      </c>
      <c r="E974" s="3">
        <v>15</v>
      </c>
      <c r="F974" s="3">
        <v>4846</v>
      </c>
      <c r="G974" s="4" t="s">
        <v>1085</v>
      </c>
    </row>
    <row r="975" spans="1:7" x14ac:dyDescent="0.3">
      <c r="A975" t="s">
        <v>1950</v>
      </c>
      <c r="B975" t="s">
        <v>14</v>
      </c>
      <c r="C975" s="4" t="s">
        <v>1066</v>
      </c>
      <c r="D975" s="4" t="s">
        <v>13</v>
      </c>
      <c r="E975" s="3">
        <v>15</v>
      </c>
      <c r="F975" s="3">
        <v>2800</v>
      </c>
      <c r="G975" s="4" t="s">
        <v>1085</v>
      </c>
    </row>
    <row r="976" spans="1:7" x14ac:dyDescent="0.3">
      <c r="A976" t="s">
        <v>1952</v>
      </c>
      <c r="B976" t="s">
        <v>109</v>
      </c>
      <c r="C976" s="4" t="s">
        <v>1066</v>
      </c>
      <c r="D976" s="4" t="s">
        <v>13</v>
      </c>
      <c r="E976" s="3">
        <v>15</v>
      </c>
      <c r="F976" s="3">
        <v>3631</v>
      </c>
      <c r="G976" s="4" t="s">
        <v>1085</v>
      </c>
    </row>
    <row r="977" spans="1:7" x14ac:dyDescent="0.3">
      <c r="A977" t="s">
        <v>1956</v>
      </c>
      <c r="B977" t="s">
        <v>114</v>
      </c>
      <c r="C977" s="4" t="s">
        <v>1066</v>
      </c>
      <c r="D977" s="4" t="s">
        <v>16</v>
      </c>
      <c r="E977" s="3">
        <v>15</v>
      </c>
      <c r="F977" s="3">
        <v>4945</v>
      </c>
      <c r="G977" s="4" t="s">
        <v>1085</v>
      </c>
    </row>
    <row r="978" spans="1:7" x14ac:dyDescent="0.3">
      <c r="A978" t="s">
        <v>1961</v>
      </c>
      <c r="B978" t="s">
        <v>102</v>
      </c>
      <c r="C978" s="4" t="s">
        <v>1066</v>
      </c>
      <c r="D978" s="4" t="s">
        <v>13</v>
      </c>
      <c r="E978" s="3">
        <v>15</v>
      </c>
      <c r="F978" s="3">
        <v>4820</v>
      </c>
      <c r="G978" s="4" t="s">
        <v>1085</v>
      </c>
    </row>
    <row r="979" spans="1:7" x14ac:dyDescent="0.3">
      <c r="A979" t="s">
        <v>1964</v>
      </c>
      <c r="B979" t="s">
        <v>45</v>
      </c>
      <c r="C979" s="4" t="s">
        <v>1066</v>
      </c>
      <c r="D979" s="4" t="s">
        <v>13</v>
      </c>
      <c r="E979" s="3">
        <v>15</v>
      </c>
      <c r="F979" s="3">
        <v>1727</v>
      </c>
      <c r="G979" s="4" t="s">
        <v>1085</v>
      </c>
    </row>
    <row r="980" spans="1:7" x14ac:dyDescent="0.3">
      <c r="A980" t="s">
        <v>1965</v>
      </c>
      <c r="B980" t="s">
        <v>109</v>
      </c>
      <c r="C980" s="4" t="s">
        <v>1066</v>
      </c>
      <c r="D980" s="4" t="s">
        <v>7</v>
      </c>
      <c r="E980" s="3">
        <v>15</v>
      </c>
      <c r="F980" s="3">
        <v>3827</v>
      </c>
      <c r="G980" s="4" t="s">
        <v>1085</v>
      </c>
    </row>
    <row r="981" spans="1:7" x14ac:dyDescent="0.3">
      <c r="A981" t="s">
        <v>1968</v>
      </c>
      <c r="B981" t="s">
        <v>27</v>
      </c>
      <c r="C981" s="4" t="s">
        <v>1066</v>
      </c>
      <c r="D981" s="4" t="s">
        <v>13</v>
      </c>
      <c r="E981" s="3">
        <v>15</v>
      </c>
      <c r="F981" s="3">
        <v>4506</v>
      </c>
      <c r="G981" s="4" t="s">
        <v>1085</v>
      </c>
    </row>
    <row r="982" spans="1:7" x14ac:dyDescent="0.3">
      <c r="A982" t="s">
        <v>1974</v>
      </c>
      <c r="B982" t="s">
        <v>21</v>
      </c>
      <c r="C982" s="4" t="s">
        <v>1066</v>
      </c>
      <c r="D982" s="4" t="s">
        <v>13</v>
      </c>
      <c r="E982" s="3">
        <v>15</v>
      </c>
      <c r="F982" s="3">
        <v>4405</v>
      </c>
      <c r="G982" s="4" t="s">
        <v>1085</v>
      </c>
    </row>
    <row r="983" spans="1:7" x14ac:dyDescent="0.3">
      <c r="A983" t="s">
        <v>1976</v>
      </c>
      <c r="B983" t="s">
        <v>109</v>
      </c>
      <c r="C983" s="4" t="s">
        <v>1066</v>
      </c>
      <c r="D983" s="4" t="s">
        <v>16</v>
      </c>
      <c r="E983" s="3">
        <v>15</v>
      </c>
      <c r="F983" s="3">
        <v>2782</v>
      </c>
      <c r="G983" s="4" t="s">
        <v>1085</v>
      </c>
    </row>
    <row r="984" spans="1:7" x14ac:dyDescent="0.3">
      <c r="A984" t="s">
        <v>1980</v>
      </c>
      <c r="B984" t="s">
        <v>88</v>
      </c>
      <c r="C984" s="4" t="s">
        <v>1066</v>
      </c>
      <c r="D984" s="4" t="s">
        <v>7</v>
      </c>
      <c r="E984" s="3">
        <v>15</v>
      </c>
      <c r="F984" s="3">
        <v>2361</v>
      </c>
      <c r="G984" s="4" t="s">
        <v>1085</v>
      </c>
    </row>
    <row r="985" spans="1:7" x14ac:dyDescent="0.3">
      <c r="A985" t="s">
        <v>1985</v>
      </c>
      <c r="B985" t="s">
        <v>27</v>
      </c>
      <c r="C985" s="4" t="s">
        <v>1078</v>
      </c>
      <c r="D985" s="4" t="s">
        <v>13</v>
      </c>
      <c r="E985" s="3">
        <v>15</v>
      </c>
      <c r="F985" s="3">
        <v>4225</v>
      </c>
      <c r="G985" s="4" t="s">
        <v>1085</v>
      </c>
    </row>
    <row r="986" spans="1:7" x14ac:dyDescent="0.3">
      <c r="A986" t="s">
        <v>1991</v>
      </c>
      <c r="B986" t="s">
        <v>51</v>
      </c>
      <c r="C986" s="4" t="s">
        <v>1078</v>
      </c>
      <c r="D986" s="4" t="s">
        <v>16</v>
      </c>
      <c r="E986" s="3">
        <v>15</v>
      </c>
      <c r="F986" s="3">
        <v>4127</v>
      </c>
      <c r="G986" s="4" t="s">
        <v>1085</v>
      </c>
    </row>
    <row r="987" spans="1:7" x14ac:dyDescent="0.3">
      <c r="A987" t="s">
        <v>1994</v>
      </c>
      <c r="B987" t="s">
        <v>61</v>
      </c>
      <c r="C987" s="4" t="s">
        <v>1078</v>
      </c>
      <c r="D987" s="4" t="s">
        <v>7</v>
      </c>
      <c r="E987" s="3">
        <v>15</v>
      </c>
      <c r="F987" s="3">
        <v>3011</v>
      </c>
      <c r="G987" s="4" t="s">
        <v>1085</v>
      </c>
    </row>
    <row r="988" spans="1:7" x14ac:dyDescent="0.3">
      <c r="A988" t="s">
        <v>2002</v>
      </c>
      <c r="B988" t="s">
        <v>29</v>
      </c>
      <c r="C988" s="4" t="s">
        <v>1078</v>
      </c>
      <c r="D988" s="4" t="s">
        <v>16</v>
      </c>
      <c r="E988" s="3">
        <v>15</v>
      </c>
      <c r="F988" s="3">
        <v>4783</v>
      </c>
      <c r="G988" s="4" t="s">
        <v>1085</v>
      </c>
    </row>
    <row r="989" spans="1:7" x14ac:dyDescent="0.3">
      <c r="A989" t="s">
        <v>2006</v>
      </c>
      <c r="B989" t="s">
        <v>54</v>
      </c>
      <c r="C989" s="4" t="s">
        <v>1078</v>
      </c>
      <c r="D989" s="4" t="s">
        <v>13</v>
      </c>
      <c r="E989" s="3">
        <v>15</v>
      </c>
      <c r="F989" s="3">
        <v>1680</v>
      </c>
      <c r="G989" s="4" t="s">
        <v>1085</v>
      </c>
    </row>
    <row r="990" spans="1:7" x14ac:dyDescent="0.3">
      <c r="A990" t="s">
        <v>2009</v>
      </c>
      <c r="B990" t="s">
        <v>29</v>
      </c>
      <c r="C990" s="4" t="s">
        <v>1078</v>
      </c>
      <c r="D990" s="4" t="s">
        <v>7</v>
      </c>
      <c r="E990" s="3">
        <v>15</v>
      </c>
      <c r="F990" s="3">
        <v>491</v>
      </c>
      <c r="G990" s="4" t="s">
        <v>1085</v>
      </c>
    </row>
    <row r="991" spans="1:7" x14ac:dyDescent="0.3">
      <c r="A991" t="s">
        <v>2018</v>
      </c>
      <c r="B991" t="s">
        <v>96</v>
      </c>
      <c r="C991" s="4" t="s">
        <v>1078</v>
      </c>
      <c r="D991" s="4" t="s">
        <v>13</v>
      </c>
      <c r="E991" s="3">
        <v>15</v>
      </c>
      <c r="F991" s="3">
        <v>4639</v>
      </c>
      <c r="G991" s="4" t="s">
        <v>1085</v>
      </c>
    </row>
    <row r="992" spans="1:7" x14ac:dyDescent="0.3">
      <c r="A992" t="s">
        <v>2022</v>
      </c>
      <c r="B992" t="s">
        <v>96</v>
      </c>
      <c r="C992" s="4" t="s">
        <v>1078</v>
      </c>
      <c r="D992" s="4" t="s">
        <v>16</v>
      </c>
      <c r="E992" s="3">
        <v>15</v>
      </c>
      <c r="F992" s="3">
        <v>1795</v>
      </c>
      <c r="G992" s="4" t="s">
        <v>1085</v>
      </c>
    </row>
    <row r="993" spans="1:7" x14ac:dyDescent="0.3">
      <c r="A993" t="s">
        <v>2026</v>
      </c>
      <c r="B993" t="s">
        <v>172</v>
      </c>
      <c r="C993" s="4" t="s">
        <v>1078</v>
      </c>
      <c r="D993" s="4" t="s">
        <v>7</v>
      </c>
      <c r="E993" s="3">
        <v>15</v>
      </c>
      <c r="F993" s="3">
        <v>3951</v>
      </c>
      <c r="G993" s="4" t="s">
        <v>1085</v>
      </c>
    </row>
    <row r="994" spans="1:7" x14ac:dyDescent="0.3">
      <c r="A994" t="s">
        <v>2040</v>
      </c>
      <c r="B994" t="s">
        <v>54</v>
      </c>
      <c r="C994" s="4" t="s">
        <v>1078</v>
      </c>
      <c r="D994" s="4" t="s">
        <v>13</v>
      </c>
      <c r="E994" s="3">
        <v>15</v>
      </c>
      <c r="F994" s="3">
        <v>1277</v>
      </c>
      <c r="G994" s="4" t="s">
        <v>1085</v>
      </c>
    </row>
    <row r="995" spans="1:7" x14ac:dyDescent="0.3">
      <c r="A995" t="s">
        <v>2045</v>
      </c>
      <c r="B995" t="s">
        <v>25</v>
      </c>
      <c r="C995" s="4" t="s">
        <v>1078</v>
      </c>
      <c r="D995" s="4" t="s">
        <v>16</v>
      </c>
      <c r="E995" s="3">
        <v>15</v>
      </c>
      <c r="F995" s="3">
        <v>4100</v>
      </c>
      <c r="G995" s="4" t="s">
        <v>1085</v>
      </c>
    </row>
    <row r="996" spans="1:7" x14ac:dyDescent="0.3">
      <c r="A996" t="s">
        <v>2046</v>
      </c>
      <c r="B996" t="s">
        <v>56</v>
      </c>
      <c r="C996" s="4" t="s">
        <v>1078</v>
      </c>
      <c r="D996" s="4" t="s">
        <v>16</v>
      </c>
      <c r="E996" s="3">
        <v>15</v>
      </c>
      <c r="F996" s="3">
        <v>2844</v>
      </c>
      <c r="G996" s="4" t="s">
        <v>1085</v>
      </c>
    </row>
    <row r="997" spans="1:7" x14ac:dyDescent="0.3">
      <c r="A997" t="s">
        <v>2048</v>
      </c>
      <c r="B997" t="s">
        <v>35</v>
      </c>
      <c r="C997" s="4" t="s">
        <v>1078</v>
      </c>
      <c r="D997" s="4" t="s">
        <v>16</v>
      </c>
      <c r="E997" s="3">
        <v>15</v>
      </c>
      <c r="F997" s="3">
        <v>1492</v>
      </c>
      <c r="G997" s="4" t="s">
        <v>1085</v>
      </c>
    </row>
    <row r="998" spans="1:7" x14ac:dyDescent="0.3">
      <c r="A998" t="s">
        <v>2051</v>
      </c>
      <c r="B998" t="s">
        <v>19</v>
      </c>
      <c r="C998" s="4" t="s">
        <v>1078</v>
      </c>
      <c r="D998" s="4" t="s">
        <v>7</v>
      </c>
      <c r="E998" s="3">
        <v>15</v>
      </c>
      <c r="F998" s="3">
        <v>4727</v>
      </c>
      <c r="G998" s="4" t="s">
        <v>1085</v>
      </c>
    </row>
    <row r="999" spans="1:7" x14ac:dyDescent="0.3">
      <c r="A999" t="s">
        <v>2060</v>
      </c>
      <c r="B999" t="s">
        <v>27</v>
      </c>
      <c r="C999" s="4" t="s">
        <v>1078</v>
      </c>
      <c r="D999" s="4" t="s">
        <v>16</v>
      </c>
      <c r="E999" s="3">
        <v>15</v>
      </c>
      <c r="F999" s="3">
        <v>649</v>
      </c>
      <c r="G999" s="4" t="s">
        <v>1085</v>
      </c>
    </row>
    <row r="1000" spans="1:7" x14ac:dyDescent="0.3">
      <c r="A1000" t="s">
        <v>2063</v>
      </c>
      <c r="B1000" t="s">
        <v>21</v>
      </c>
      <c r="C1000" s="4" t="s">
        <v>1078</v>
      </c>
      <c r="D1000" s="4" t="s">
        <v>16</v>
      </c>
      <c r="E1000" s="3">
        <v>15</v>
      </c>
      <c r="F1000" s="3">
        <v>617</v>
      </c>
      <c r="G1000" s="4" t="s">
        <v>1085</v>
      </c>
    </row>
    <row r="1001" spans="1:7" x14ac:dyDescent="0.3">
      <c r="A1001" t="s">
        <v>2066</v>
      </c>
      <c r="B1001" t="s">
        <v>40</v>
      </c>
      <c r="C1001" s="4" t="s">
        <v>1078</v>
      </c>
      <c r="D1001" s="4" t="s">
        <v>7</v>
      </c>
      <c r="E1001" s="3">
        <v>15</v>
      </c>
      <c r="F1001" s="3">
        <v>2158</v>
      </c>
      <c r="G1001" s="4" t="s">
        <v>1085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AE35-7D72-445A-BA84-C53EC30A8271}">
  <dimension ref="A1:D1001"/>
  <sheetViews>
    <sheetView workbookViewId="0">
      <selection sqref="A1:D1001"/>
    </sheetView>
  </sheetViews>
  <sheetFormatPr defaultRowHeight="14.4" x14ac:dyDescent="0.3"/>
  <cols>
    <col min="1" max="1" width="12.6640625" bestFit="1" customWidth="1"/>
    <col min="2" max="2" width="16.44140625" style="4" bestFit="1" customWidth="1"/>
    <col min="3" max="3" width="14.88671875" style="4" bestFit="1" customWidth="1"/>
    <col min="4" max="4" width="17.33203125" style="3" bestFit="1" customWidth="1"/>
  </cols>
  <sheetData>
    <row r="1" spans="1:4" x14ac:dyDescent="0.3">
      <c r="A1" t="s">
        <v>3</v>
      </c>
      <c r="B1" s="4" t="s">
        <v>1041</v>
      </c>
      <c r="C1" s="4" t="s">
        <v>1042</v>
      </c>
      <c r="D1" s="3" t="s">
        <v>1043</v>
      </c>
    </row>
    <row r="2" spans="1:4" x14ac:dyDescent="0.3">
      <c r="A2" t="s">
        <v>61</v>
      </c>
      <c r="B2" s="4" t="s">
        <v>1044</v>
      </c>
      <c r="C2" s="4" t="s">
        <v>1045</v>
      </c>
      <c r="D2" s="3">
        <v>2418</v>
      </c>
    </row>
    <row r="3" spans="1:4" x14ac:dyDescent="0.3">
      <c r="A3" t="s">
        <v>29</v>
      </c>
      <c r="B3" s="4" t="s">
        <v>1046</v>
      </c>
      <c r="C3" s="4" t="s">
        <v>1045</v>
      </c>
      <c r="D3" s="3">
        <v>2418</v>
      </c>
    </row>
    <row r="4" spans="1:4" x14ac:dyDescent="0.3">
      <c r="A4" t="s">
        <v>61</v>
      </c>
      <c r="B4" s="4" t="s">
        <v>1044</v>
      </c>
      <c r="C4" s="4" t="s">
        <v>1045</v>
      </c>
      <c r="D4" s="3">
        <v>2418</v>
      </c>
    </row>
    <row r="5" spans="1:4" x14ac:dyDescent="0.3">
      <c r="A5" t="s">
        <v>29</v>
      </c>
      <c r="B5" s="4" t="s">
        <v>1046</v>
      </c>
      <c r="C5" s="4" t="s">
        <v>1045</v>
      </c>
      <c r="D5" s="3">
        <v>2418</v>
      </c>
    </row>
    <row r="6" spans="1:4" x14ac:dyDescent="0.3">
      <c r="A6" t="s">
        <v>61</v>
      </c>
      <c r="B6" s="4" t="s">
        <v>1044</v>
      </c>
      <c r="C6" s="4" t="s">
        <v>1045</v>
      </c>
      <c r="D6" s="3">
        <v>2418</v>
      </c>
    </row>
    <row r="7" spans="1:4" x14ac:dyDescent="0.3">
      <c r="A7" t="s">
        <v>29</v>
      </c>
      <c r="B7" s="4" t="s">
        <v>1046</v>
      </c>
      <c r="C7" s="4" t="s">
        <v>1045</v>
      </c>
      <c r="D7" s="3">
        <v>2418</v>
      </c>
    </row>
    <row r="8" spans="1:4" x14ac:dyDescent="0.3">
      <c r="A8" t="s">
        <v>61</v>
      </c>
      <c r="B8" s="4" t="s">
        <v>1044</v>
      </c>
      <c r="C8" s="4" t="s">
        <v>1045</v>
      </c>
      <c r="D8" s="3">
        <v>2418</v>
      </c>
    </row>
    <row r="9" spans="1:4" x14ac:dyDescent="0.3">
      <c r="A9" t="s">
        <v>29</v>
      </c>
      <c r="B9" s="4" t="s">
        <v>1046</v>
      </c>
      <c r="C9" s="4" t="s">
        <v>1045</v>
      </c>
      <c r="D9" s="3">
        <v>2418</v>
      </c>
    </row>
    <row r="10" spans="1:4" x14ac:dyDescent="0.3">
      <c r="A10" t="s">
        <v>61</v>
      </c>
      <c r="B10" s="4" t="s">
        <v>1044</v>
      </c>
      <c r="C10" s="4" t="s">
        <v>1045</v>
      </c>
      <c r="D10" s="3">
        <v>2418</v>
      </c>
    </row>
    <row r="11" spans="1:4" x14ac:dyDescent="0.3">
      <c r="A11" t="s">
        <v>29</v>
      </c>
      <c r="B11" s="4" t="s">
        <v>1046</v>
      </c>
      <c r="C11" s="4" t="s">
        <v>1045</v>
      </c>
      <c r="D11" s="3">
        <v>2418</v>
      </c>
    </row>
    <row r="12" spans="1:4" x14ac:dyDescent="0.3">
      <c r="A12" t="s">
        <v>61</v>
      </c>
      <c r="B12" s="4" t="s">
        <v>1044</v>
      </c>
      <c r="C12" s="4" t="s">
        <v>1045</v>
      </c>
      <c r="D12" s="3">
        <v>2418</v>
      </c>
    </row>
    <row r="13" spans="1:4" x14ac:dyDescent="0.3">
      <c r="A13" t="s">
        <v>29</v>
      </c>
      <c r="B13" s="4" t="s">
        <v>1046</v>
      </c>
      <c r="C13" s="4" t="s">
        <v>1045</v>
      </c>
      <c r="D13" s="3">
        <v>2418</v>
      </c>
    </row>
    <row r="14" spans="1:4" x14ac:dyDescent="0.3">
      <c r="A14" t="s">
        <v>61</v>
      </c>
      <c r="B14" s="4" t="s">
        <v>1044</v>
      </c>
      <c r="C14" s="4" t="s">
        <v>1045</v>
      </c>
      <c r="D14" s="3">
        <v>2418</v>
      </c>
    </row>
    <row r="15" spans="1:4" x14ac:dyDescent="0.3">
      <c r="A15" t="s">
        <v>29</v>
      </c>
      <c r="B15" s="4" t="s">
        <v>1046</v>
      </c>
      <c r="C15" s="4" t="s">
        <v>1045</v>
      </c>
      <c r="D15" s="3">
        <v>2418</v>
      </c>
    </row>
    <row r="16" spans="1:4" x14ac:dyDescent="0.3">
      <c r="A16" t="s">
        <v>61</v>
      </c>
      <c r="B16" s="4" t="s">
        <v>1044</v>
      </c>
      <c r="C16" s="4" t="s">
        <v>1045</v>
      </c>
      <c r="D16" s="3">
        <v>2418</v>
      </c>
    </row>
    <row r="17" spans="1:4" x14ac:dyDescent="0.3">
      <c r="A17" t="s">
        <v>29</v>
      </c>
      <c r="B17" s="4" t="s">
        <v>1046</v>
      </c>
      <c r="C17" s="4" t="s">
        <v>1045</v>
      </c>
      <c r="D17" s="3">
        <v>2418</v>
      </c>
    </row>
    <row r="18" spans="1:4" x14ac:dyDescent="0.3">
      <c r="A18" t="s">
        <v>61</v>
      </c>
      <c r="B18" s="4" t="s">
        <v>1044</v>
      </c>
      <c r="C18" s="4" t="s">
        <v>1045</v>
      </c>
      <c r="D18" s="3">
        <v>2418</v>
      </c>
    </row>
    <row r="19" spans="1:4" x14ac:dyDescent="0.3">
      <c r="A19" t="s">
        <v>29</v>
      </c>
      <c r="B19" s="4" t="s">
        <v>1046</v>
      </c>
      <c r="C19" s="4" t="s">
        <v>1045</v>
      </c>
      <c r="D19" s="3">
        <v>2418</v>
      </c>
    </row>
    <row r="20" spans="1:4" x14ac:dyDescent="0.3">
      <c r="A20" t="s">
        <v>61</v>
      </c>
      <c r="B20" s="4" t="s">
        <v>1044</v>
      </c>
      <c r="C20" s="4" t="s">
        <v>1045</v>
      </c>
      <c r="D20" s="3">
        <v>2418</v>
      </c>
    </row>
    <row r="21" spans="1:4" x14ac:dyDescent="0.3">
      <c r="A21" t="s">
        <v>29</v>
      </c>
      <c r="B21" s="4" t="s">
        <v>1046</v>
      </c>
      <c r="C21" s="4" t="s">
        <v>1045</v>
      </c>
      <c r="D21" s="3">
        <v>2418</v>
      </c>
    </row>
    <row r="22" spans="1:4" x14ac:dyDescent="0.3">
      <c r="A22" t="s">
        <v>61</v>
      </c>
      <c r="B22" s="4" t="s">
        <v>1044</v>
      </c>
      <c r="C22" s="4" t="s">
        <v>1045</v>
      </c>
      <c r="D22" s="3">
        <v>2418</v>
      </c>
    </row>
    <row r="23" spans="1:4" x14ac:dyDescent="0.3">
      <c r="A23" t="s">
        <v>29</v>
      </c>
      <c r="B23" s="4" t="s">
        <v>1046</v>
      </c>
      <c r="C23" s="4" t="s">
        <v>1045</v>
      </c>
      <c r="D23" s="3">
        <v>2418</v>
      </c>
    </row>
    <row r="24" spans="1:4" x14ac:dyDescent="0.3">
      <c r="A24" t="s">
        <v>61</v>
      </c>
      <c r="B24" s="4" t="s">
        <v>1044</v>
      </c>
      <c r="C24" s="4" t="s">
        <v>1045</v>
      </c>
      <c r="D24" s="3">
        <v>2418</v>
      </c>
    </row>
    <row r="25" spans="1:4" x14ac:dyDescent="0.3">
      <c r="A25" t="s">
        <v>29</v>
      </c>
      <c r="B25" s="4" t="s">
        <v>1046</v>
      </c>
      <c r="C25" s="4" t="s">
        <v>1045</v>
      </c>
      <c r="D25" s="3">
        <v>2418</v>
      </c>
    </row>
    <row r="26" spans="1:4" x14ac:dyDescent="0.3">
      <c r="A26" t="s">
        <v>61</v>
      </c>
      <c r="B26" s="4" t="s">
        <v>1044</v>
      </c>
      <c r="C26" s="4" t="s">
        <v>1045</v>
      </c>
      <c r="D26" s="3">
        <v>2418</v>
      </c>
    </row>
    <row r="27" spans="1:4" x14ac:dyDescent="0.3">
      <c r="A27" t="s">
        <v>29</v>
      </c>
      <c r="B27" s="4" t="s">
        <v>1046</v>
      </c>
      <c r="C27" s="4" t="s">
        <v>1045</v>
      </c>
      <c r="D27" s="3">
        <v>2418</v>
      </c>
    </row>
    <row r="28" spans="1:4" x14ac:dyDescent="0.3">
      <c r="A28" t="s">
        <v>61</v>
      </c>
      <c r="B28" s="4" t="s">
        <v>1044</v>
      </c>
      <c r="C28" s="4" t="s">
        <v>1045</v>
      </c>
      <c r="D28" s="3">
        <v>2418</v>
      </c>
    </row>
    <row r="29" spans="1:4" x14ac:dyDescent="0.3">
      <c r="A29" t="s">
        <v>29</v>
      </c>
      <c r="B29" s="4" t="s">
        <v>1046</v>
      </c>
      <c r="C29" s="4" t="s">
        <v>1045</v>
      </c>
      <c r="D29" s="3">
        <v>2418</v>
      </c>
    </row>
    <row r="30" spans="1:4" x14ac:dyDescent="0.3">
      <c r="A30" t="s">
        <v>61</v>
      </c>
      <c r="B30" s="4" t="s">
        <v>1044</v>
      </c>
      <c r="C30" s="4" t="s">
        <v>1045</v>
      </c>
      <c r="D30" s="3">
        <v>2418</v>
      </c>
    </row>
    <row r="31" spans="1:4" x14ac:dyDescent="0.3">
      <c r="A31" t="s">
        <v>29</v>
      </c>
      <c r="B31" s="4" t="s">
        <v>1046</v>
      </c>
      <c r="C31" s="4" t="s">
        <v>1045</v>
      </c>
      <c r="D31" s="3">
        <v>2418</v>
      </c>
    </row>
    <row r="32" spans="1:4" x14ac:dyDescent="0.3">
      <c r="A32" t="s">
        <v>61</v>
      </c>
      <c r="B32" s="4" t="s">
        <v>1044</v>
      </c>
      <c r="C32" s="4" t="s">
        <v>1045</v>
      </c>
      <c r="D32" s="3">
        <v>2418</v>
      </c>
    </row>
    <row r="33" spans="1:4" x14ac:dyDescent="0.3">
      <c r="A33" t="s">
        <v>29</v>
      </c>
      <c r="B33" s="4" t="s">
        <v>1046</v>
      </c>
      <c r="C33" s="4" t="s">
        <v>1045</v>
      </c>
      <c r="D33" s="3">
        <v>2418</v>
      </c>
    </row>
    <row r="34" spans="1:4" x14ac:dyDescent="0.3">
      <c r="A34" t="s">
        <v>61</v>
      </c>
      <c r="B34" s="4" t="s">
        <v>1044</v>
      </c>
      <c r="C34" s="4" t="s">
        <v>1045</v>
      </c>
      <c r="D34" s="3">
        <v>2418</v>
      </c>
    </row>
    <row r="35" spans="1:4" x14ac:dyDescent="0.3">
      <c r="A35" t="s">
        <v>29</v>
      </c>
      <c r="B35" s="4" t="s">
        <v>1046</v>
      </c>
      <c r="C35" s="4" t="s">
        <v>1045</v>
      </c>
      <c r="D35" s="3">
        <v>2418</v>
      </c>
    </row>
    <row r="36" spans="1:4" x14ac:dyDescent="0.3">
      <c r="A36" t="s">
        <v>61</v>
      </c>
      <c r="B36" s="4" t="s">
        <v>1044</v>
      </c>
      <c r="C36" s="4" t="s">
        <v>1045</v>
      </c>
      <c r="D36" s="3">
        <v>2418</v>
      </c>
    </row>
    <row r="37" spans="1:4" x14ac:dyDescent="0.3">
      <c r="A37" t="s">
        <v>29</v>
      </c>
      <c r="B37" s="4" t="s">
        <v>1046</v>
      </c>
      <c r="C37" s="4" t="s">
        <v>1045</v>
      </c>
      <c r="D37" s="3">
        <v>2418</v>
      </c>
    </row>
    <row r="38" spans="1:4" x14ac:dyDescent="0.3">
      <c r="A38" t="s">
        <v>61</v>
      </c>
      <c r="B38" s="4" t="s">
        <v>1044</v>
      </c>
      <c r="C38" s="4" t="s">
        <v>1045</v>
      </c>
      <c r="D38" s="3">
        <v>2418</v>
      </c>
    </row>
    <row r="39" spans="1:4" x14ac:dyDescent="0.3">
      <c r="A39" t="s">
        <v>29</v>
      </c>
      <c r="B39" s="4" t="s">
        <v>1046</v>
      </c>
      <c r="C39" s="4" t="s">
        <v>1045</v>
      </c>
      <c r="D39" s="3">
        <v>2418</v>
      </c>
    </row>
    <row r="40" spans="1:4" x14ac:dyDescent="0.3">
      <c r="A40" t="s">
        <v>61</v>
      </c>
      <c r="B40" s="4" t="s">
        <v>1044</v>
      </c>
      <c r="C40" s="4" t="s">
        <v>1045</v>
      </c>
      <c r="D40" s="3">
        <v>2418</v>
      </c>
    </row>
    <row r="41" spans="1:4" x14ac:dyDescent="0.3">
      <c r="A41" t="s">
        <v>29</v>
      </c>
      <c r="B41" s="4" t="s">
        <v>1046</v>
      </c>
      <c r="C41" s="4" t="s">
        <v>1045</v>
      </c>
      <c r="D41" s="3">
        <v>2418</v>
      </c>
    </row>
    <row r="42" spans="1:4" x14ac:dyDescent="0.3">
      <c r="A42" t="s">
        <v>61</v>
      </c>
      <c r="B42" s="4" t="s">
        <v>1044</v>
      </c>
      <c r="C42" s="4" t="s">
        <v>1045</v>
      </c>
      <c r="D42" s="3">
        <v>2418</v>
      </c>
    </row>
    <row r="43" spans="1:4" x14ac:dyDescent="0.3">
      <c r="A43" t="s">
        <v>29</v>
      </c>
      <c r="B43" s="4" t="s">
        <v>1046</v>
      </c>
      <c r="C43" s="4" t="s">
        <v>1045</v>
      </c>
      <c r="D43" s="3">
        <v>2418</v>
      </c>
    </row>
    <row r="44" spans="1:4" x14ac:dyDescent="0.3">
      <c r="A44" t="s">
        <v>61</v>
      </c>
      <c r="B44" s="4" t="s">
        <v>1044</v>
      </c>
      <c r="C44" s="4" t="s">
        <v>1045</v>
      </c>
      <c r="D44" s="3">
        <v>2418</v>
      </c>
    </row>
    <row r="45" spans="1:4" x14ac:dyDescent="0.3">
      <c r="A45" t="s">
        <v>29</v>
      </c>
      <c r="B45" s="4" t="s">
        <v>1046</v>
      </c>
      <c r="C45" s="4" t="s">
        <v>1045</v>
      </c>
      <c r="D45" s="3">
        <v>2418</v>
      </c>
    </row>
    <row r="46" spans="1:4" x14ac:dyDescent="0.3">
      <c r="A46" t="s">
        <v>61</v>
      </c>
      <c r="B46" s="4" t="s">
        <v>1044</v>
      </c>
      <c r="C46" s="4" t="s">
        <v>1045</v>
      </c>
      <c r="D46" s="3">
        <v>2418</v>
      </c>
    </row>
    <row r="47" spans="1:4" x14ac:dyDescent="0.3">
      <c r="A47" t="s">
        <v>29</v>
      </c>
      <c r="B47" s="4" t="s">
        <v>1046</v>
      </c>
      <c r="C47" s="4" t="s">
        <v>1045</v>
      </c>
      <c r="D47" s="3">
        <v>2418</v>
      </c>
    </row>
    <row r="48" spans="1:4" x14ac:dyDescent="0.3">
      <c r="A48" t="s">
        <v>61</v>
      </c>
      <c r="B48" s="4" t="s">
        <v>1044</v>
      </c>
      <c r="C48" s="4" t="s">
        <v>1045</v>
      </c>
      <c r="D48" s="3">
        <v>2418</v>
      </c>
    </row>
    <row r="49" spans="1:4" x14ac:dyDescent="0.3">
      <c r="A49" t="s">
        <v>29</v>
      </c>
      <c r="B49" s="4" t="s">
        <v>1046</v>
      </c>
      <c r="C49" s="4" t="s">
        <v>1045</v>
      </c>
      <c r="D49" s="3">
        <v>2418</v>
      </c>
    </row>
    <row r="50" spans="1:4" x14ac:dyDescent="0.3">
      <c r="A50" t="s">
        <v>61</v>
      </c>
      <c r="B50" s="4" t="s">
        <v>1044</v>
      </c>
      <c r="C50" s="4" t="s">
        <v>1045</v>
      </c>
      <c r="D50" s="3">
        <v>2418</v>
      </c>
    </row>
    <row r="51" spans="1:4" x14ac:dyDescent="0.3">
      <c r="A51" t="s">
        <v>29</v>
      </c>
      <c r="B51" s="4" t="s">
        <v>1046</v>
      </c>
      <c r="C51" s="4" t="s">
        <v>1045</v>
      </c>
      <c r="D51" s="3">
        <v>2418</v>
      </c>
    </row>
    <row r="52" spans="1:4" x14ac:dyDescent="0.3">
      <c r="A52" t="s">
        <v>61</v>
      </c>
      <c r="B52" s="4" t="s">
        <v>1044</v>
      </c>
      <c r="C52" s="4" t="s">
        <v>1045</v>
      </c>
      <c r="D52" s="3">
        <v>2418</v>
      </c>
    </row>
    <row r="53" spans="1:4" x14ac:dyDescent="0.3">
      <c r="A53" t="s">
        <v>29</v>
      </c>
      <c r="B53" s="4" t="s">
        <v>1046</v>
      </c>
      <c r="C53" s="4" t="s">
        <v>1045</v>
      </c>
      <c r="D53" s="3">
        <v>2418</v>
      </c>
    </row>
    <row r="54" spans="1:4" x14ac:dyDescent="0.3">
      <c r="A54" t="s">
        <v>61</v>
      </c>
      <c r="B54" s="4" t="s">
        <v>1044</v>
      </c>
      <c r="C54" s="4" t="s">
        <v>1045</v>
      </c>
      <c r="D54" s="3">
        <v>2418</v>
      </c>
    </row>
    <row r="55" spans="1:4" x14ac:dyDescent="0.3">
      <c r="A55" t="s">
        <v>29</v>
      </c>
      <c r="B55" s="4" t="s">
        <v>1046</v>
      </c>
      <c r="C55" s="4" t="s">
        <v>1045</v>
      </c>
      <c r="D55" s="3">
        <v>2418</v>
      </c>
    </row>
    <row r="56" spans="1:4" x14ac:dyDescent="0.3">
      <c r="A56" t="s">
        <v>61</v>
      </c>
      <c r="B56" s="4" t="s">
        <v>1044</v>
      </c>
      <c r="C56" s="4" t="s">
        <v>1045</v>
      </c>
      <c r="D56" s="3">
        <v>2418</v>
      </c>
    </row>
    <row r="57" spans="1:4" x14ac:dyDescent="0.3">
      <c r="A57" t="s">
        <v>29</v>
      </c>
      <c r="B57" s="4" t="s">
        <v>1046</v>
      </c>
      <c r="C57" s="4" t="s">
        <v>1045</v>
      </c>
      <c r="D57" s="3">
        <v>2418</v>
      </c>
    </row>
    <row r="58" spans="1:4" x14ac:dyDescent="0.3">
      <c r="A58" t="s">
        <v>61</v>
      </c>
      <c r="B58" s="4" t="s">
        <v>1044</v>
      </c>
      <c r="C58" s="4" t="s">
        <v>1045</v>
      </c>
      <c r="D58" s="3">
        <v>2418</v>
      </c>
    </row>
    <row r="59" spans="1:4" x14ac:dyDescent="0.3">
      <c r="A59" t="s">
        <v>29</v>
      </c>
      <c r="B59" s="4" t="s">
        <v>1046</v>
      </c>
      <c r="C59" s="4" t="s">
        <v>1045</v>
      </c>
      <c r="D59" s="3">
        <v>2418</v>
      </c>
    </row>
    <row r="60" spans="1:4" x14ac:dyDescent="0.3">
      <c r="A60" t="s">
        <v>61</v>
      </c>
      <c r="B60" s="4" t="s">
        <v>1044</v>
      </c>
      <c r="C60" s="4" t="s">
        <v>1045</v>
      </c>
      <c r="D60" s="3">
        <v>2418</v>
      </c>
    </row>
    <row r="61" spans="1:4" x14ac:dyDescent="0.3">
      <c r="A61" t="s">
        <v>29</v>
      </c>
      <c r="B61" s="4" t="s">
        <v>1046</v>
      </c>
      <c r="C61" s="4" t="s">
        <v>1045</v>
      </c>
      <c r="D61" s="3">
        <v>2418</v>
      </c>
    </row>
    <row r="62" spans="1:4" x14ac:dyDescent="0.3">
      <c r="A62" t="s">
        <v>61</v>
      </c>
      <c r="B62" s="4" t="s">
        <v>1044</v>
      </c>
      <c r="C62" s="4" t="s">
        <v>1045</v>
      </c>
      <c r="D62" s="3">
        <v>2418</v>
      </c>
    </row>
    <row r="63" spans="1:4" x14ac:dyDescent="0.3">
      <c r="A63" t="s">
        <v>29</v>
      </c>
      <c r="B63" s="4" t="s">
        <v>1046</v>
      </c>
      <c r="C63" s="4" t="s">
        <v>1045</v>
      </c>
      <c r="D63" s="3">
        <v>2418</v>
      </c>
    </row>
    <row r="64" spans="1:4" x14ac:dyDescent="0.3">
      <c r="A64" t="s">
        <v>61</v>
      </c>
      <c r="B64" s="4" t="s">
        <v>1044</v>
      </c>
      <c r="C64" s="4" t="s">
        <v>1045</v>
      </c>
      <c r="D64" s="3">
        <v>2418</v>
      </c>
    </row>
    <row r="65" spans="1:4" x14ac:dyDescent="0.3">
      <c r="A65" t="s">
        <v>29</v>
      </c>
      <c r="B65" s="4" t="s">
        <v>1046</v>
      </c>
      <c r="C65" s="4" t="s">
        <v>1045</v>
      </c>
      <c r="D65" s="3">
        <v>2418</v>
      </c>
    </row>
    <row r="66" spans="1:4" x14ac:dyDescent="0.3">
      <c r="A66" t="s">
        <v>61</v>
      </c>
      <c r="B66" s="4" t="s">
        <v>1044</v>
      </c>
      <c r="C66" s="4" t="s">
        <v>1045</v>
      </c>
      <c r="D66" s="3">
        <v>2418</v>
      </c>
    </row>
    <row r="67" spans="1:4" x14ac:dyDescent="0.3">
      <c r="A67" t="s">
        <v>29</v>
      </c>
      <c r="B67" s="4" t="s">
        <v>1046</v>
      </c>
      <c r="C67" s="4" t="s">
        <v>1045</v>
      </c>
      <c r="D67" s="3">
        <v>2418</v>
      </c>
    </row>
    <row r="68" spans="1:4" x14ac:dyDescent="0.3">
      <c r="A68" t="s">
        <v>61</v>
      </c>
      <c r="B68" s="4" t="s">
        <v>1044</v>
      </c>
      <c r="C68" s="4" t="s">
        <v>1045</v>
      </c>
      <c r="D68" s="3">
        <v>2418</v>
      </c>
    </row>
    <row r="69" spans="1:4" x14ac:dyDescent="0.3">
      <c r="A69" t="s">
        <v>17</v>
      </c>
      <c r="B69" s="4" t="s">
        <v>1047</v>
      </c>
      <c r="C69" s="4" t="s">
        <v>1045</v>
      </c>
      <c r="D69" s="3">
        <v>4299</v>
      </c>
    </row>
    <row r="70" spans="1:4" x14ac:dyDescent="0.3">
      <c r="A70" t="s">
        <v>31</v>
      </c>
      <c r="B70" s="4" t="s">
        <v>1046</v>
      </c>
      <c r="C70" s="4" t="s">
        <v>1045</v>
      </c>
      <c r="D70" s="3">
        <v>1536</v>
      </c>
    </row>
    <row r="71" spans="1:4" x14ac:dyDescent="0.3">
      <c r="A71" t="s">
        <v>114</v>
      </c>
      <c r="B71" s="4" t="s">
        <v>1048</v>
      </c>
      <c r="C71" s="4" t="s">
        <v>1045</v>
      </c>
      <c r="D71" s="3">
        <v>4420</v>
      </c>
    </row>
    <row r="72" spans="1:4" x14ac:dyDescent="0.3">
      <c r="A72" t="s">
        <v>76</v>
      </c>
      <c r="B72" s="4" t="s">
        <v>1049</v>
      </c>
      <c r="C72" s="4" t="s">
        <v>1045</v>
      </c>
      <c r="D72" s="3">
        <v>1289</v>
      </c>
    </row>
    <row r="73" spans="1:4" x14ac:dyDescent="0.3">
      <c r="A73" t="s">
        <v>17</v>
      </c>
      <c r="B73" s="4" t="s">
        <v>1047</v>
      </c>
      <c r="C73" s="4" t="s">
        <v>1045</v>
      </c>
      <c r="D73" s="3">
        <v>4299</v>
      </c>
    </row>
    <row r="74" spans="1:4" x14ac:dyDescent="0.3">
      <c r="A74" t="s">
        <v>31</v>
      </c>
      <c r="B74" s="4" t="s">
        <v>1046</v>
      </c>
      <c r="C74" s="4" t="s">
        <v>1045</v>
      </c>
      <c r="D74" s="3">
        <v>1536</v>
      </c>
    </row>
    <row r="75" spans="1:4" x14ac:dyDescent="0.3">
      <c r="A75" t="s">
        <v>114</v>
      </c>
      <c r="B75" s="4" t="s">
        <v>1048</v>
      </c>
      <c r="C75" s="4" t="s">
        <v>1045</v>
      </c>
      <c r="D75" s="3">
        <v>4420</v>
      </c>
    </row>
    <row r="76" spans="1:4" x14ac:dyDescent="0.3">
      <c r="A76" t="s">
        <v>76</v>
      </c>
      <c r="B76" s="4" t="s">
        <v>1049</v>
      </c>
      <c r="C76" s="4" t="s">
        <v>1045</v>
      </c>
      <c r="D76" s="3">
        <v>1289</v>
      </c>
    </row>
    <row r="77" spans="1:4" x14ac:dyDescent="0.3">
      <c r="A77" t="s">
        <v>17</v>
      </c>
      <c r="B77" s="4" t="s">
        <v>1047</v>
      </c>
      <c r="C77" s="4" t="s">
        <v>1045</v>
      </c>
      <c r="D77" s="3">
        <v>4299</v>
      </c>
    </row>
    <row r="78" spans="1:4" x14ac:dyDescent="0.3">
      <c r="A78" t="s">
        <v>31</v>
      </c>
      <c r="B78" s="4" t="s">
        <v>1046</v>
      </c>
      <c r="C78" s="4" t="s">
        <v>1045</v>
      </c>
      <c r="D78" s="3">
        <v>1536</v>
      </c>
    </row>
    <row r="79" spans="1:4" x14ac:dyDescent="0.3">
      <c r="A79" t="s">
        <v>114</v>
      </c>
      <c r="B79" s="4" t="s">
        <v>1048</v>
      </c>
      <c r="C79" s="4" t="s">
        <v>1045</v>
      </c>
      <c r="D79" s="3">
        <v>4420</v>
      </c>
    </row>
    <row r="80" spans="1:4" x14ac:dyDescent="0.3">
      <c r="A80" t="s">
        <v>76</v>
      </c>
      <c r="B80" s="4" t="s">
        <v>1049</v>
      </c>
      <c r="C80" s="4" t="s">
        <v>1045</v>
      </c>
      <c r="D80" s="3">
        <v>1289</v>
      </c>
    </row>
    <row r="81" spans="1:4" x14ac:dyDescent="0.3">
      <c r="A81" t="s">
        <v>17</v>
      </c>
      <c r="B81" s="4" t="s">
        <v>1047</v>
      </c>
      <c r="C81" s="4" t="s">
        <v>1045</v>
      </c>
      <c r="D81" s="3">
        <v>4299</v>
      </c>
    </row>
    <row r="82" spans="1:4" x14ac:dyDescent="0.3">
      <c r="A82" t="s">
        <v>31</v>
      </c>
      <c r="B82" s="4" t="s">
        <v>1046</v>
      </c>
      <c r="C82" s="4" t="s">
        <v>1045</v>
      </c>
      <c r="D82" s="3">
        <v>1536</v>
      </c>
    </row>
    <row r="83" spans="1:4" x14ac:dyDescent="0.3">
      <c r="A83" t="s">
        <v>114</v>
      </c>
      <c r="B83" s="4" t="s">
        <v>1048</v>
      </c>
      <c r="C83" s="4" t="s">
        <v>1045</v>
      </c>
      <c r="D83" s="3">
        <v>4420</v>
      </c>
    </row>
    <row r="84" spans="1:4" x14ac:dyDescent="0.3">
      <c r="A84" t="s">
        <v>76</v>
      </c>
      <c r="B84" s="4" t="s">
        <v>1049</v>
      </c>
      <c r="C84" s="4" t="s">
        <v>1045</v>
      </c>
      <c r="D84" s="3">
        <v>1289</v>
      </c>
    </row>
    <row r="85" spans="1:4" x14ac:dyDescent="0.3">
      <c r="A85" t="s">
        <v>17</v>
      </c>
      <c r="B85" s="4" t="s">
        <v>1047</v>
      </c>
      <c r="C85" s="4" t="s">
        <v>1045</v>
      </c>
      <c r="D85" s="3">
        <v>4299</v>
      </c>
    </row>
    <row r="86" spans="1:4" x14ac:dyDescent="0.3">
      <c r="A86" t="s">
        <v>31</v>
      </c>
      <c r="B86" s="4" t="s">
        <v>1046</v>
      </c>
      <c r="C86" s="4" t="s">
        <v>1045</v>
      </c>
      <c r="D86" s="3">
        <v>1536</v>
      </c>
    </row>
    <row r="87" spans="1:4" x14ac:dyDescent="0.3">
      <c r="A87" t="s">
        <v>114</v>
      </c>
      <c r="B87" s="4" t="s">
        <v>1048</v>
      </c>
      <c r="C87" s="4" t="s">
        <v>1045</v>
      </c>
      <c r="D87" s="3">
        <v>4420</v>
      </c>
    </row>
    <row r="88" spans="1:4" x14ac:dyDescent="0.3">
      <c r="A88" t="s">
        <v>76</v>
      </c>
      <c r="B88" s="4" t="s">
        <v>1049</v>
      </c>
      <c r="C88" s="4" t="s">
        <v>1045</v>
      </c>
      <c r="D88" s="3">
        <v>1289</v>
      </c>
    </row>
    <row r="89" spans="1:4" x14ac:dyDescent="0.3">
      <c r="A89" t="s">
        <v>17</v>
      </c>
      <c r="B89" s="4" t="s">
        <v>1047</v>
      </c>
      <c r="C89" s="4" t="s">
        <v>1045</v>
      </c>
      <c r="D89" s="3">
        <v>4299</v>
      </c>
    </row>
    <row r="90" spans="1:4" x14ac:dyDescent="0.3">
      <c r="A90" t="s">
        <v>31</v>
      </c>
      <c r="B90" s="4" t="s">
        <v>1046</v>
      </c>
      <c r="C90" s="4" t="s">
        <v>1045</v>
      </c>
      <c r="D90" s="3">
        <v>1536</v>
      </c>
    </row>
    <row r="91" spans="1:4" x14ac:dyDescent="0.3">
      <c r="A91" t="s">
        <v>114</v>
      </c>
      <c r="B91" s="4" t="s">
        <v>1048</v>
      </c>
      <c r="C91" s="4" t="s">
        <v>1045</v>
      </c>
      <c r="D91" s="3">
        <v>4420</v>
      </c>
    </row>
    <row r="92" spans="1:4" x14ac:dyDescent="0.3">
      <c r="A92" t="s">
        <v>76</v>
      </c>
      <c r="B92" s="4" t="s">
        <v>1049</v>
      </c>
      <c r="C92" s="4" t="s">
        <v>1045</v>
      </c>
      <c r="D92" s="3">
        <v>1289</v>
      </c>
    </row>
    <row r="93" spans="1:4" x14ac:dyDescent="0.3">
      <c r="A93" t="s">
        <v>17</v>
      </c>
      <c r="B93" s="4" t="s">
        <v>1047</v>
      </c>
      <c r="C93" s="4" t="s">
        <v>1045</v>
      </c>
      <c r="D93" s="3">
        <v>4299</v>
      </c>
    </row>
    <row r="94" spans="1:4" x14ac:dyDescent="0.3">
      <c r="A94" t="s">
        <v>31</v>
      </c>
      <c r="B94" s="4" t="s">
        <v>1046</v>
      </c>
      <c r="C94" s="4" t="s">
        <v>1045</v>
      </c>
      <c r="D94" s="3">
        <v>1536</v>
      </c>
    </row>
    <row r="95" spans="1:4" x14ac:dyDescent="0.3">
      <c r="A95" t="s">
        <v>114</v>
      </c>
      <c r="B95" s="4" t="s">
        <v>1048</v>
      </c>
      <c r="C95" s="4" t="s">
        <v>1045</v>
      </c>
      <c r="D95" s="3">
        <v>4420</v>
      </c>
    </row>
    <row r="96" spans="1:4" x14ac:dyDescent="0.3">
      <c r="A96" t="s">
        <v>76</v>
      </c>
      <c r="B96" s="4" t="s">
        <v>1049</v>
      </c>
      <c r="C96" s="4" t="s">
        <v>1045</v>
      </c>
      <c r="D96" s="3">
        <v>1289</v>
      </c>
    </row>
    <row r="97" spans="1:4" x14ac:dyDescent="0.3">
      <c r="A97" t="s">
        <v>17</v>
      </c>
      <c r="B97" s="4" t="s">
        <v>1047</v>
      </c>
      <c r="C97" s="4" t="s">
        <v>1045</v>
      </c>
      <c r="D97" s="3">
        <v>4299</v>
      </c>
    </row>
    <row r="98" spans="1:4" x14ac:dyDescent="0.3">
      <c r="A98" t="s">
        <v>31</v>
      </c>
      <c r="B98" s="4" t="s">
        <v>1046</v>
      </c>
      <c r="C98" s="4" t="s">
        <v>1045</v>
      </c>
      <c r="D98" s="3">
        <v>1536</v>
      </c>
    </row>
    <row r="99" spans="1:4" x14ac:dyDescent="0.3">
      <c r="A99" t="s">
        <v>114</v>
      </c>
      <c r="B99" s="4" t="s">
        <v>1048</v>
      </c>
      <c r="C99" s="4" t="s">
        <v>1045</v>
      </c>
      <c r="D99" s="3">
        <v>4420</v>
      </c>
    </row>
    <row r="100" spans="1:4" x14ac:dyDescent="0.3">
      <c r="A100" t="s">
        <v>76</v>
      </c>
      <c r="B100" s="4" t="s">
        <v>1049</v>
      </c>
      <c r="C100" s="4" t="s">
        <v>1045</v>
      </c>
      <c r="D100" s="3">
        <v>1289</v>
      </c>
    </row>
    <row r="101" spans="1:4" x14ac:dyDescent="0.3">
      <c r="A101" t="s">
        <v>17</v>
      </c>
      <c r="B101" s="4" t="s">
        <v>1047</v>
      </c>
      <c r="C101" s="4" t="s">
        <v>1045</v>
      </c>
      <c r="D101" s="3">
        <v>4299</v>
      </c>
    </row>
    <row r="102" spans="1:4" x14ac:dyDescent="0.3">
      <c r="A102" t="s">
        <v>31</v>
      </c>
      <c r="B102" s="4" t="s">
        <v>1046</v>
      </c>
      <c r="C102" s="4" t="s">
        <v>1045</v>
      </c>
      <c r="D102" s="3">
        <v>1536</v>
      </c>
    </row>
    <row r="103" spans="1:4" x14ac:dyDescent="0.3">
      <c r="A103" t="s">
        <v>114</v>
      </c>
      <c r="B103" s="4" t="s">
        <v>1048</v>
      </c>
      <c r="C103" s="4" t="s">
        <v>1045</v>
      </c>
      <c r="D103" s="3">
        <v>4420</v>
      </c>
    </row>
    <row r="104" spans="1:4" x14ac:dyDescent="0.3">
      <c r="A104" t="s">
        <v>76</v>
      </c>
      <c r="B104" s="4" t="s">
        <v>1049</v>
      </c>
      <c r="C104" s="4" t="s">
        <v>1045</v>
      </c>
      <c r="D104" s="3">
        <v>1289</v>
      </c>
    </row>
    <row r="105" spans="1:4" x14ac:dyDescent="0.3">
      <c r="A105" t="s">
        <v>17</v>
      </c>
      <c r="B105" s="4" t="s">
        <v>1047</v>
      </c>
      <c r="C105" s="4" t="s">
        <v>1045</v>
      </c>
      <c r="D105" s="3">
        <v>4299</v>
      </c>
    </row>
    <row r="106" spans="1:4" x14ac:dyDescent="0.3">
      <c r="A106" t="s">
        <v>31</v>
      </c>
      <c r="B106" s="4" t="s">
        <v>1046</v>
      </c>
      <c r="C106" s="4" t="s">
        <v>1045</v>
      </c>
      <c r="D106" s="3">
        <v>1536</v>
      </c>
    </row>
    <row r="107" spans="1:4" x14ac:dyDescent="0.3">
      <c r="A107" t="s">
        <v>114</v>
      </c>
      <c r="B107" s="4" t="s">
        <v>1048</v>
      </c>
      <c r="C107" s="4" t="s">
        <v>1045</v>
      </c>
      <c r="D107" s="3">
        <v>4420</v>
      </c>
    </row>
    <row r="108" spans="1:4" x14ac:dyDescent="0.3">
      <c r="A108" t="s">
        <v>76</v>
      </c>
      <c r="B108" s="4" t="s">
        <v>1049</v>
      </c>
      <c r="C108" s="4" t="s">
        <v>1045</v>
      </c>
      <c r="D108" s="3">
        <v>1289</v>
      </c>
    </row>
    <row r="109" spans="1:4" x14ac:dyDescent="0.3">
      <c r="A109" t="s">
        <v>17</v>
      </c>
      <c r="B109" s="4" t="s">
        <v>1047</v>
      </c>
      <c r="C109" s="4" t="s">
        <v>1045</v>
      </c>
      <c r="D109" s="3">
        <v>4299</v>
      </c>
    </row>
    <row r="110" spans="1:4" x14ac:dyDescent="0.3">
      <c r="A110" t="s">
        <v>31</v>
      </c>
      <c r="B110" s="4" t="s">
        <v>1046</v>
      </c>
      <c r="C110" s="4" t="s">
        <v>1045</v>
      </c>
      <c r="D110" s="3">
        <v>1536</v>
      </c>
    </row>
    <row r="111" spans="1:4" x14ac:dyDescent="0.3">
      <c r="A111" t="s">
        <v>114</v>
      </c>
      <c r="B111" s="4" t="s">
        <v>1048</v>
      </c>
      <c r="C111" s="4" t="s">
        <v>1045</v>
      </c>
      <c r="D111" s="3">
        <v>4420</v>
      </c>
    </row>
    <row r="112" spans="1:4" x14ac:dyDescent="0.3">
      <c r="A112" t="s">
        <v>76</v>
      </c>
      <c r="B112" s="4" t="s">
        <v>1049</v>
      </c>
      <c r="C112" s="4" t="s">
        <v>1045</v>
      </c>
      <c r="D112" s="3">
        <v>1289</v>
      </c>
    </row>
    <row r="113" spans="1:4" x14ac:dyDescent="0.3">
      <c r="A113" t="s">
        <v>17</v>
      </c>
      <c r="B113" s="4" t="s">
        <v>1047</v>
      </c>
      <c r="C113" s="4" t="s">
        <v>1045</v>
      </c>
      <c r="D113" s="3">
        <v>4299</v>
      </c>
    </row>
    <row r="114" spans="1:4" x14ac:dyDescent="0.3">
      <c r="A114" t="s">
        <v>31</v>
      </c>
      <c r="B114" s="4" t="s">
        <v>1046</v>
      </c>
      <c r="C114" s="4" t="s">
        <v>1045</v>
      </c>
      <c r="D114" s="3">
        <v>1536</v>
      </c>
    </row>
    <row r="115" spans="1:4" x14ac:dyDescent="0.3">
      <c r="A115" t="s">
        <v>114</v>
      </c>
      <c r="B115" s="4" t="s">
        <v>1048</v>
      </c>
      <c r="C115" s="4" t="s">
        <v>1045</v>
      </c>
      <c r="D115" s="3">
        <v>4420</v>
      </c>
    </row>
    <row r="116" spans="1:4" x14ac:dyDescent="0.3">
      <c r="A116" t="s">
        <v>76</v>
      </c>
      <c r="B116" s="4" t="s">
        <v>1049</v>
      </c>
      <c r="C116" s="4" t="s">
        <v>1045</v>
      </c>
      <c r="D116" s="3">
        <v>1289</v>
      </c>
    </row>
    <row r="117" spans="1:4" x14ac:dyDescent="0.3">
      <c r="A117" t="s">
        <v>17</v>
      </c>
      <c r="B117" s="4" t="s">
        <v>1047</v>
      </c>
      <c r="C117" s="4" t="s">
        <v>1045</v>
      </c>
      <c r="D117" s="3">
        <v>4299</v>
      </c>
    </row>
    <row r="118" spans="1:4" x14ac:dyDescent="0.3">
      <c r="A118" t="s">
        <v>31</v>
      </c>
      <c r="B118" s="4" t="s">
        <v>1046</v>
      </c>
      <c r="C118" s="4" t="s">
        <v>1045</v>
      </c>
      <c r="D118" s="3">
        <v>1536</v>
      </c>
    </row>
    <row r="119" spans="1:4" x14ac:dyDescent="0.3">
      <c r="A119" t="s">
        <v>114</v>
      </c>
      <c r="B119" s="4" t="s">
        <v>1048</v>
      </c>
      <c r="C119" s="4" t="s">
        <v>1045</v>
      </c>
      <c r="D119" s="3">
        <v>4420</v>
      </c>
    </row>
    <row r="120" spans="1:4" x14ac:dyDescent="0.3">
      <c r="A120" t="s">
        <v>76</v>
      </c>
      <c r="B120" s="4" t="s">
        <v>1049</v>
      </c>
      <c r="C120" s="4" t="s">
        <v>1045</v>
      </c>
      <c r="D120" s="3">
        <v>1289</v>
      </c>
    </row>
    <row r="121" spans="1:4" x14ac:dyDescent="0.3">
      <c r="A121" t="s">
        <v>17</v>
      </c>
      <c r="B121" s="4" t="s">
        <v>1047</v>
      </c>
      <c r="C121" s="4" t="s">
        <v>1045</v>
      </c>
      <c r="D121" s="3">
        <v>4299</v>
      </c>
    </row>
    <row r="122" spans="1:4" x14ac:dyDescent="0.3">
      <c r="A122" t="s">
        <v>31</v>
      </c>
      <c r="B122" s="4" t="s">
        <v>1046</v>
      </c>
      <c r="C122" s="4" t="s">
        <v>1045</v>
      </c>
      <c r="D122" s="3">
        <v>1536</v>
      </c>
    </row>
    <row r="123" spans="1:4" x14ac:dyDescent="0.3">
      <c r="A123" t="s">
        <v>114</v>
      </c>
      <c r="B123" s="4" t="s">
        <v>1048</v>
      </c>
      <c r="C123" s="4" t="s">
        <v>1045</v>
      </c>
      <c r="D123" s="3">
        <v>4420</v>
      </c>
    </row>
    <row r="124" spans="1:4" x14ac:dyDescent="0.3">
      <c r="A124" t="s">
        <v>76</v>
      </c>
      <c r="B124" s="4" t="s">
        <v>1049</v>
      </c>
      <c r="C124" s="4" t="s">
        <v>1045</v>
      </c>
      <c r="D124" s="3">
        <v>1289</v>
      </c>
    </row>
    <row r="125" spans="1:4" x14ac:dyDescent="0.3">
      <c r="A125" t="s">
        <v>17</v>
      </c>
      <c r="B125" s="4" t="s">
        <v>1047</v>
      </c>
      <c r="C125" s="4" t="s">
        <v>1045</v>
      </c>
      <c r="D125" s="3">
        <v>4299</v>
      </c>
    </row>
    <row r="126" spans="1:4" x14ac:dyDescent="0.3">
      <c r="A126" t="s">
        <v>31</v>
      </c>
      <c r="B126" s="4" t="s">
        <v>1046</v>
      </c>
      <c r="C126" s="4" t="s">
        <v>1045</v>
      </c>
      <c r="D126" s="3">
        <v>1536</v>
      </c>
    </row>
    <row r="127" spans="1:4" x14ac:dyDescent="0.3">
      <c r="A127" t="s">
        <v>114</v>
      </c>
      <c r="B127" s="4" t="s">
        <v>1048</v>
      </c>
      <c r="C127" s="4" t="s">
        <v>1045</v>
      </c>
      <c r="D127" s="3">
        <v>4420</v>
      </c>
    </row>
    <row r="128" spans="1:4" x14ac:dyDescent="0.3">
      <c r="A128" t="s">
        <v>76</v>
      </c>
      <c r="B128" s="4" t="s">
        <v>1049</v>
      </c>
      <c r="C128" s="4" t="s">
        <v>1045</v>
      </c>
      <c r="D128" s="3">
        <v>1289</v>
      </c>
    </row>
    <row r="129" spans="1:4" x14ac:dyDescent="0.3">
      <c r="A129" t="s">
        <v>17</v>
      </c>
      <c r="B129" s="4" t="s">
        <v>1047</v>
      </c>
      <c r="C129" s="4" t="s">
        <v>1045</v>
      </c>
      <c r="D129" s="3">
        <v>4299</v>
      </c>
    </row>
    <row r="130" spans="1:4" x14ac:dyDescent="0.3">
      <c r="A130" t="s">
        <v>31</v>
      </c>
      <c r="B130" s="4" t="s">
        <v>1046</v>
      </c>
      <c r="C130" s="4" t="s">
        <v>1045</v>
      </c>
      <c r="D130" s="3">
        <v>1536</v>
      </c>
    </row>
    <row r="131" spans="1:4" x14ac:dyDescent="0.3">
      <c r="A131" t="s">
        <v>114</v>
      </c>
      <c r="B131" s="4" t="s">
        <v>1048</v>
      </c>
      <c r="C131" s="4" t="s">
        <v>1045</v>
      </c>
      <c r="D131" s="3">
        <v>4420</v>
      </c>
    </row>
    <row r="132" spans="1:4" x14ac:dyDescent="0.3">
      <c r="A132" t="s">
        <v>76</v>
      </c>
      <c r="B132" s="4" t="s">
        <v>1049</v>
      </c>
      <c r="C132" s="4" t="s">
        <v>1045</v>
      </c>
      <c r="D132" s="3">
        <v>1289</v>
      </c>
    </row>
    <row r="133" spans="1:4" x14ac:dyDescent="0.3">
      <c r="A133" t="s">
        <v>17</v>
      </c>
      <c r="B133" s="4" t="s">
        <v>1047</v>
      </c>
      <c r="C133" s="4" t="s">
        <v>1045</v>
      </c>
      <c r="D133" s="3">
        <v>4299</v>
      </c>
    </row>
    <row r="134" spans="1:4" x14ac:dyDescent="0.3">
      <c r="A134" t="s">
        <v>31</v>
      </c>
      <c r="B134" s="4" t="s">
        <v>1046</v>
      </c>
      <c r="C134" s="4" t="s">
        <v>1045</v>
      </c>
      <c r="D134" s="3">
        <v>1536</v>
      </c>
    </row>
    <row r="135" spans="1:4" x14ac:dyDescent="0.3">
      <c r="A135" t="s">
        <v>114</v>
      </c>
      <c r="B135" s="4" t="s">
        <v>1048</v>
      </c>
      <c r="C135" s="4" t="s">
        <v>1045</v>
      </c>
      <c r="D135" s="3">
        <v>4420</v>
      </c>
    </row>
    <row r="136" spans="1:4" x14ac:dyDescent="0.3">
      <c r="A136" t="s">
        <v>76</v>
      </c>
      <c r="B136" s="4" t="s">
        <v>1049</v>
      </c>
      <c r="C136" s="4" t="s">
        <v>1045</v>
      </c>
      <c r="D136" s="3">
        <v>1289</v>
      </c>
    </row>
    <row r="137" spans="1:4" x14ac:dyDescent="0.3">
      <c r="A137" t="s">
        <v>17</v>
      </c>
      <c r="B137" s="4" t="s">
        <v>1047</v>
      </c>
      <c r="C137" s="4" t="s">
        <v>1045</v>
      </c>
      <c r="D137" s="3">
        <v>4299</v>
      </c>
    </row>
    <row r="138" spans="1:4" x14ac:dyDescent="0.3">
      <c r="A138" t="s">
        <v>31</v>
      </c>
      <c r="B138" s="4" t="s">
        <v>1046</v>
      </c>
      <c r="C138" s="4" t="s">
        <v>1045</v>
      </c>
      <c r="D138" s="3">
        <v>1536</v>
      </c>
    </row>
    <row r="139" spans="1:4" x14ac:dyDescent="0.3">
      <c r="A139" t="s">
        <v>114</v>
      </c>
      <c r="B139" s="4" t="s">
        <v>1048</v>
      </c>
      <c r="C139" s="4" t="s">
        <v>1045</v>
      </c>
      <c r="D139" s="3">
        <v>4420</v>
      </c>
    </row>
    <row r="140" spans="1:4" x14ac:dyDescent="0.3">
      <c r="A140" t="s">
        <v>76</v>
      </c>
      <c r="B140" s="4" t="s">
        <v>1049</v>
      </c>
      <c r="C140" s="4" t="s">
        <v>1045</v>
      </c>
      <c r="D140" s="3">
        <v>1289</v>
      </c>
    </row>
    <row r="141" spans="1:4" x14ac:dyDescent="0.3">
      <c r="A141" t="s">
        <v>17</v>
      </c>
      <c r="B141" s="4" t="s">
        <v>1047</v>
      </c>
      <c r="C141" s="4" t="s">
        <v>1045</v>
      </c>
      <c r="D141" s="3">
        <v>4299</v>
      </c>
    </row>
    <row r="142" spans="1:4" x14ac:dyDescent="0.3">
      <c r="A142" t="s">
        <v>31</v>
      </c>
      <c r="B142" s="4" t="s">
        <v>1046</v>
      </c>
      <c r="C142" s="4" t="s">
        <v>1045</v>
      </c>
      <c r="D142" s="3">
        <v>1536</v>
      </c>
    </row>
    <row r="143" spans="1:4" x14ac:dyDescent="0.3">
      <c r="A143" t="s">
        <v>114</v>
      </c>
      <c r="B143" s="4" t="s">
        <v>1048</v>
      </c>
      <c r="C143" s="4" t="s">
        <v>1045</v>
      </c>
      <c r="D143" s="3">
        <v>4420</v>
      </c>
    </row>
    <row r="144" spans="1:4" x14ac:dyDescent="0.3">
      <c r="A144" t="s">
        <v>76</v>
      </c>
      <c r="B144" s="4" t="s">
        <v>1049</v>
      </c>
      <c r="C144" s="4" t="s">
        <v>1045</v>
      </c>
      <c r="D144" s="3">
        <v>1289</v>
      </c>
    </row>
    <row r="145" spans="1:4" x14ac:dyDescent="0.3">
      <c r="A145" t="s">
        <v>17</v>
      </c>
      <c r="B145" s="4" t="s">
        <v>1047</v>
      </c>
      <c r="C145" s="4" t="s">
        <v>1045</v>
      </c>
      <c r="D145" s="3">
        <v>4299</v>
      </c>
    </row>
    <row r="146" spans="1:4" x14ac:dyDescent="0.3">
      <c r="A146" t="s">
        <v>31</v>
      </c>
      <c r="B146" s="4" t="s">
        <v>1046</v>
      </c>
      <c r="C146" s="4" t="s">
        <v>1045</v>
      </c>
      <c r="D146" s="3">
        <v>1536</v>
      </c>
    </row>
    <row r="147" spans="1:4" x14ac:dyDescent="0.3">
      <c r="A147" t="s">
        <v>114</v>
      </c>
      <c r="B147" s="4" t="s">
        <v>1048</v>
      </c>
      <c r="C147" s="4" t="s">
        <v>1045</v>
      </c>
      <c r="D147" s="3">
        <v>4420</v>
      </c>
    </row>
    <row r="148" spans="1:4" x14ac:dyDescent="0.3">
      <c r="A148" t="s">
        <v>76</v>
      </c>
      <c r="B148" s="4" t="s">
        <v>1049</v>
      </c>
      <c r="C148" s="4" t="s">
        <v>1045</v>
      </c>
      <c r="D148" s="3">
        <v>1289</v>
      </c>
    </row>
    <row r="149" spans="1:4" x14ac:dyDescent="0.3">
      <c r="A149" t="s">
        <v>17</v>
      </c>
      <c r="B149" s="4" t="s">
        <v>1047</v>
      </c>
      <c r="C149" s="4" t="s">
        <v>1045</v>
      </c>
      <c r="D149" s="3">
        <v>4299</v>
      </c>
    </row>
    <row r="150" spans="1:4" x14ac:dyDescent="0.3">
      <c r="A150" t="s">
        <v>31</v>
      </c>
      <c r="B150" s="4" t="s">
        <v>1046</v>
      </c>
      <c r="C150" s="4" t="s">
        <v>1045</v>
      </c>
      <c r="D150" s="3">
        <v>1536</v>
      </c>
    </row>
    <row r="151" spans="1:4" x14ac:dyDescent="0.3">
      <c r="A151" t="s">
        <v>114</v>
      </c>
      <c r="B151" s="4" t="s">
        <v>1048</v>
      </c>
      <c r="C151" s="4" t="s">
        <v>1045</v>
      </c>
      <c r="D151" s="3">
        <v>4420</v>
      </c>
    </row>
    <row r="152" spans="1:4" x14ac:dyDescent="0.3">
      <c r="A152" t="s">
        <v>76</v>
      </c>
      <c r="B152" s="4" t="s">
        <v>1049</v>
      </c>
      <c r="C152" s="4" t="s">
        <v>1045</v>
      </c>
      <c r="D152" s="3">
        <v>1289</v>
      </c>
    </row>
    <row r="153" spans="1:4" x14ac:dyDescent="0.3">
      <c r="A153" t="s">
        <v>17</v>
      </c>
      <c r="B153" s="4" t="s">
        <v>1047</v>
      </c>
      <c r="C153" s="4" t="s">
        <v>1045</v>
      </c>
      <c r="D153" s="3">
        <v>4299</v>
      </c>
    </row>
    <row r="154" spans="1:4" x14ac:dyDescent="0.3">
      <c r="A154" t="s">
        <v>31</v>
      </c>
      <c r="B154" s="4" t="s">
        <v>1046</v>
      </c>
      <c r="C154" s="4" t="s">
        <v>1045</v>
      </c>
      <c r="D154" s="3">
        <v>1536</v>
      </c>
    </row>
    <row r="155" spans="1:4" x14ac:dyDescent="0.3">
      <c r="A155" t="s">
        <v>114</v>
      </c>
      <c r="B155" s="4" t="s">
        <v>1048</v>
      </c>
      <c r="C155" s="4" t="s">
        <v>1045</v>
      </c>
      <c r="D155" s="3">
        <v>4420</v>
      </c>
    </row>
    <row r="156" spans="1:4" x14ac:dyDescent="0.3">
      <c r="A156" t="s">
        <v>76</v>
      </c>
      <c r="B156" s="4" t="s">
        <v>1049</v>
      </c>
      <c r="C156" s="4" t="s">
        <v>1045</v>
      </c>
      <c r="D156" s="3">
        <v>1289</v>
      </c>
    </row>
    <row r="157" spans="1:4" x14ac:dyDescent="0.3">
      <c r="A157" t="s">
        <v>17</v>
      </c>
      <c r="B157" s="4" t="s">
        <v>1047</v>
      </c>
      <c r="C157" s="4" t="s">
        <v>1045</v>
      </c>
      <c r="D157" s="3">
        <v>4299</v>
      </c>
    </row>
    <row r="158" spans="1:4" x14ac:dyDescent="0.3">
      <c r="A158" t="s">
        <v>31</v>
      </c>
      <c r="B158" s="4" t="s">
        <v>1046</v>
      </c>
      <c r="C158" s="4" t="s">
        <v>1045</v>
      </c>
      <c r="D158" s="3">
        <v>1536</v>
      </c>
    </row>
    <row r="159" spans="1:4" x14ac:dyDescent="0.3">
      <c r="A159" t="s">
        <v>114</v>
      </c>
      <c r="B159" s="4" t="s">
        <v>1048</v>
      </c>
      <c r="C159" s="4" t="s">
        <v>1045</v>
      </c>
      <c r="D159" s="3">
        <v>4420</v>
      </c>
    </row>
    <row r="160" spans="1:4" x14ac:dyDescent="0.3">
      <c r="A160" t="s">
        <v>76</v>
      </c>
      <c r="B160" s="4" t="s">
        <v>1049</v>
      </c>
      <c r="C160" s="4" t="s">
        <v>1045</v>
      </c>
      <c r="D160" s="3">
        <v>1289</v>
      </c>
    </row>
    <row r="161" spans="1:4" x14ac:dyDescent="0.3">
      <c r="A161" t="s">
        <v>17</v>
      </c>
      <c r="B161" s="4" t="s">
        <v>1047</v>
      </c>
      <c r="C161" s="4" t="s">
        <v>1045</v>
      </c>
      <c r="D161" s="3">
        <v>4299</v>
      </c>
    </row>
    <row r="162" spans="1:4" x14ac:dyDescent="0.3">
      <c r="A162" t="s">
        <v>31</v>
      </c>
      <c r="B162" s="4" t="s">
        <v>1046</v>
      </c>
      <c r="C162" s="4" t="s">
        <v>1045</v>
      </c>
      <c r="D162" s="3">
        <v>1536</v>
      </c>
    </row>
    <row r="163" spans="1:4" x14ac:dyDescent="0.3">
      <c r="A163" t="s">
        <v>114</v>
      </c>
      <c r="B163" s="4" t="s">
        <v>1048</v>
      </c>
      <c r="C163" s="4" t="s">
        <v>1045</v>
      </c>
      <c r="D163" s="3">
        <v>4420</v>
      </c>
    </row>
    <row r="164" spans="1:4" x14ac:dyDescent="0.3">
      <c r="A164" t="s">
        <v>76</v>
      </c>
      <c r="B164" s="4" t="s">
        <v>1049</v>
      </c>
      <c r="C164" s="4" t="s">
        <v>1045</v>
      </c>
      <c r="D164" s="3">
        <v>1289</v>
      </c>
    </row>
    <row r="165" spans="1:4" x14ac:dyDescent="0.3">
      <c r="A165" t="s">
        <v>17</v>
      </c>
      <c r="B165" s="4" t="s">
        <v>1047</v>
      </c>
      <c r="C165" s="4" t="s">
        <v>1045</v>
      </c>
      <c r="D165" s="3">
        <v>4299</v>
      </c>
    </row>
    <row r="166" spans="1:4" x14ac:dyDescent="0.3">
      <c r="A166" t="s">
        <v>31</v>
      </c>
      <c r="B166" s="4" t="s">
        <v>1046</v>
      </c>
      <c r="C166" s="4" t="s">
        <v>1045</v>
      </c>
      <c r="D166" s="3">
        <v>1536</v>
      </c>
    </row>
    <row r="167" spans="1:4" x14ac:dyDescent="0.3">
      <c r="A167" t="s">
        <v>114</v>
      </c>
      <c r="B167" s="4" t="s">
        <v>1048</v>
      </c>
      <c r="C167" s="4" t="s">
        <v>1045</v>
      </c>
      <c r="D167" s="3">
        <v>4420</v>
      </c>
    </row>
    <row r="168" spans="1:4" x14ac:dyDescent="0.3">
      <c r="A168" t="s">
        <v>76</v>
      </c>
      <c r="B168" s="4" t="s">
        <v>1049</v>
      </c>
      <c r="C168" s="4" t="s">
        <v>1045</v>
      </c>
      <c r="D168" s="3">
        <v>1289</v>
      </c>
    </row>
    <row r="169" spans="1:4" x14ac:dyDescent="0.3">
      <c r="A169" t="s">
        <v>17</v>
      </c>
      <c r="B169" s="4" t="s">
        <v>1047</v>
      </c>
      <c r="C169" s="4" t="s">
        <v>1045</v>
      </c>
      <c r="D169" s="3">
        <v>4299</v>
      </c>
    </row>
    <row r="170" spans="1:4" x14ac:dyDescent="0.3">
      <c r="A170" t="s">
        <v>31</v>
      </c>
      <c r="B170" s="4" t="s">
        <v>1046</v>
      </c>
      <c r="C170" s="4" t="s">
        <v>1045</v>
      </c>
      <c r="D170" s="3">
        <v>1536</v>
      </c>
    </row>
    <row r="171" spans="1:4" x14ac:dyDescent="0.3">
      <c r="A171" t="s">
        <v>114</v>
      </c>
      <c r="B171" s="4" t="s">
        <v>1048</v>
      </c>
      <c r="C171" s="4" t="s">
        <v>1045</v>
      </c>
      <c r="D171" s="3">
        <v>4420</v>
      </c>
    </row>
    <row r="172" spans="1:4" x14ac:dyDescent="0.3">
      <c r="A172" t="s">
        <v>76</v>
      </c>
      <c r="B172" s="4" t="s">
        <v>1049</v>
      </c>
      <c r="C172" s="4" t="s">
        <v>1045</v>
      </c>
      <c r="D172" s="3">
        <v>1289</v>
      </c>
    </row>
    <row r="173" spans="1:4" x14ac:dyDescent="0.3">
      <c r="A173" t="s">
        <v>17</v>
      </c>
      <c r="B173" s="4" t="s">
        <v>1047</v>
      </c>
      <c r="C173" s="4" t="s">
        <v>1045</v>
      </c>
      <c r="D173" s="3">
        <v>4299</v>
      </c>
    </row>
    <row r="174" spans="1:4" x14ac:dyDescent="0.3">
      <c r="A174" t="s">
        <v>31</v>
      </c>
      <c r="B174" s="4" t="s">
        <v>1046</v>
      </c>
      <c r="C174" s="4" t="s">
        <v>1045</v>
      </c>
      <c r="D174" s="3">
        <v>1536</v>
      </c>
    </row>
    <row r="175" spans="1:4" x14ac:dyDescent="0.3">
      <c r="A175" t="s">
        <v>114</v>
      </c>
      <c r="B175" s="4" t="s">
        <v>1048</v>
      </c>
      <c r="C175" s="4" t="s">
        <v>1045</v>
      </c>
      <c r="D175" s="3">
        <v>4420</v>
      </c>
    </row>
    <row r="176" spans="1:4" x14ac:dyDescent="0.3">
      <c r="A176" t="s">
        <v>76</v>
      </c>
      <c r="B176" s="4" t="s">
        <v>1049</v>
      </c>
      <c r="C176" s="4" t="s">
        <v>1045</v>
      </c>
      <c r="D176" s="3">
        <v>1289</v>
      </c>
    </row>
    <row r="177" spans="1:4" x14ac:dyDescent="0.3">
      <c r="A177" t="s">
        <v>17</v>
      </c>
      <c r="B177" s="4" t="s">
        <v>1047</v>
      </c>
      <c r="C177" s="4" t="s">
        <v>1045</v>
      </c>
      <c r="D177" s="3">
        <v>4299</v>
      </c>
    </row>
    <row r="178" spans="1:4" x14ac:dyDescent="0.3">
      <c r="A178" t="s">
        <v>31</v>
      </c>
      <c r="B178" s="4" t="s">
        <v>1046</v>
      </c>
      <c r="C178" s="4" t="s">
        <v>1045</v>
      </c>
      <c r="D178" s="3">
        <v>1536</v>
      </c>
    </row>
    <row r="179" spans="1:4" x14ac:dyDescent="0.3">
      <c r="A179" t="s">
        <v>114</v>
      </c>
      <c r="B179" s="4" t="s">
        <v>1048</v>
      </c>
      <c r="C179" s="4" t="s">
        <v>1045</v>
      </c>
      <c r="D179" s="3">
        <v>4420</v>
      </c>
    </row>
    <row r="180" spans="1:4" x14ac:dyDescent="0.3">
      <c r="A180" t="s">
        <v>76</v>
      </c>
      <c r="B180" s="4" t="s">
        <v>1049</v>
      </c>
      <c r="C180" s="4" t="s">
        <v>1045</v>
      </c>
      <c r="D180" s="3">
        <v>1289</v>
      </c>
    </row>
    <row r="181" spans="1:4" x14ac:dyDescent="0.3">
      <c r="A181" t="s">
        <v>17</v>
      </c>
      <c r="B181" s="4" t="s">
        <v>1047</v>
      </c>
      <c r="C181" s="4" t="s">
        <v>1045</v>
      </c>
      <c r="D181" s="3">
        <v>4299</v>
      </c>
    </row>
    <row r="182" spans="1:4" x14ac:dyDescent="0.3">
      <c r="A182" t="s">
        <v>31</v>
      </c>
      <c r="B182" s="4" t="s">
        <v>1046</v>
      </c>
      <c r="C182" s="4" t="s">
        <v>1045</v>
      </c>
      <c r="D182" s="3">
        <v>1536</v>
      </c>
    </row>
    <row r="183" spans="1:4" x14ac:dyDescent="0.3">
      <c r="A183" t="s">
        <v>114</v>
      </c>
      <c r="B183" s="4" t="s">
        <v>1048</v>
      </c>
      <c r="C183" s="4" t="s">
        <v>1045</v>
      </c>
      <c r="D183" s="3">
        <v>4420</v>
      </c>
    </row>
    <row r="184" spans="1:4" x14ac:dyDescent="0.3">
      <c r="A184" t="s">
        <v>76</v>
      </c>
      <c r="B184" s="4" t="s">
        <v>1049</v>
      </c>
      <c r="C184" s="4" t="s">
        <v>1045</v>
      </c>
      <c r="D184" s="3">
        <v>1289</v>
      </c>
    </row>
    <row r="185" spans="1:4" x14ac:dyDescent="0.3">
      <c r="A185" t="s">
        <v>17</v>
      </c>
      <c r="B185" s="4" t="s">
        <v>1047</v>
      </c>
      <c r="C185" s="4" t="s">
        <v>1045</v>
      </c>
      <c r="D185" s="3">
        <v>4299</v>
      </c>
    </row>
    <row r="186" spans="1:4" x14ac:dyDescent="0.3">
      <c r="A186" t="s">
        <v>31</v>
      </c>
      <c r="B186" s="4" t="s">
        <v>1046</v>
      </c>
      <c r="C186" s="4" t="s">
        <v>1045</v>
      </c>
      <c r="D186" s="3">
        <v>1536</v>
      </c>
    </row>
    <row r="187" spans="1:4" x14ac:dyDescent="0.3">
      <c r="A187" t="s">
        <v>114</v>
      </c>
      <c r="B187" s="4" t="s">
        <v>1048</v>
      </c>
      <c r="C187" s="4" t="s">
        <v>1045</v>
      </c>
      <c r="D187" s="3">
        <v>4420</v>
      </c>
    </row>
    <row r="188" spans="1:4" x14ac:dyDescent="0.3">
      <c r="A188" t="s">
        <v>76</v>
      </c>
      <c r="B188" s="4" t="s">
        <v>1049</v>
      </c>
      <c r="C188" s="4" t="s">
        <v>1045</v>
      </c>
      <c r="D188" s="3">
        <v>1289</v>
      </c>
    </row>
    <row r="189" spans="1:4" x14ac:dyDescent="0.3">
      <c r="A189" t="s">
        <v>17</v>
      </c>
      <c r="B189" s="4" t="s">
        <v>1047</v>
      </c>
      <c r="C189" s="4" t="s">
        <v>1045</v>
      </c>
      <c r="D189" s="3">
        <v>4299</v>
      </c>
    </row>
    <row r="190" spans="1:4" x14ac:dyDescent="0.3">
      <c r="A190" t="s">
        <v>31</v>
      </c>
      <c r="B190" s="4" t="s">
        <v>1046</v>
      </c>
      <c r="C190" s="4" t="s">
        <v>1045</v>
      </c>
      <c r="D190" s="3">
        <v>1536</v>
      </c>
    </row>
    <row r="191" spans="1:4" x14ac:dyDescent="0.3">
      <c r="A191" t="s">
        <v>114</v>
      </c>
      <c r="B191" s="4" t="s">
        <v>1048</v>
      </c>
      <c r="C191" s="4" t="s">
        <v>1045</v>
      </c>
      <c r="D191" s="3">
        <v>4420</v>
      </c>
    </row>
    <row r="192" spans="1:4" x14ac:dyDescent="0.3">
      <c r="A192" t="s">
        <v>76</v>
      </c>
      <c r="B192" s="4" t="s">
        <v>1049</v>
      </c>
      <c r="C192" s="4" t="s">
        <v>1045</v>
      </c>
      <c r="D192" s="3">
        <v>1289</v>
      </c>
    </row>
    <row r="193" spans="1:4" x14ac:dyDescent="0.3">
      <c r="A193" t="s">
        <v>17</v>
      </c>
      <c r="B193" s="4" t="s">
        <v>1047</v>
      </c>
      <c r="C193" s="4" t="s">
        <v>1045</v>
      </c>
      <c r="D193" s="3">
        <v>4299</v>
      </c>
    </row>
    <row r="194" spans="1:4" x14ac:dyDescent="0.3">
      <c r="A194" t="s">
        <v>31</v>
      </c>
      <c r="B194" s="4" t="s">
        <v>1046</v>
      </c>
      <c r="C194" s="4" t="s">
        <v>1045</v>
      </c>
      <c r="D194" s="3">
        <v>1536</v>
      </c>
    </row>
    <row r="195" spans="1:4" x14ac:dyDescent="0.3">
      <c r="A195" t="s">
        <v>114</v>
      </c>
      <c r="B195" s="4" t="s">
        <v>1048</v>
      </c>
      <c r="C195" s="4" t="s">
        <v>1045</v>
      </c>
      <c r="D195" s="3">
        <v>4420</v>
      </c>
    </row>
    <row r="196" spans="1:4" x14ac:dyDescent="0.3">
      <c r="A196" t="s">
        <v>76</v>
      </c>
      <c r="B196" s="4" t="s">
        <v>1049</v>
      </c>
      <c r="C196" s="4" t="s">
        <v>1045</v>
      </c>
      <c r="D196" s="3">
        <v>1289</v>
      </c>
    </row>
    <row r="197" spans="1:4" x14ac:dyDescent="0.3">
      <c r="A197" t="s">
        <v>17</v>
      </c>
      <c r="B197" s="4" t="s">
        <v>1047</v>
      </c>
      <c r="C197" s="4" t="s">
        <v>1045</v>
      </c>
      <c r="D197" s="3">
        <v>4299</v>
      </c>
    </row>
    <row r="198" spans="1:4" x14ac:dyDescent="0.3">
      <c r="A198" t="s">
        <v>31</v>
      </c>
      <c r="B198" s="4" t="s">
        <v>1046</v>
      </c>
      <c r="C198" s="4" t="s">
        <v>1045</v>
      </c>
      <c r="D198" s="3">
        <v>1536</v>
      </c>
    </row>
    <row r="199" spans="1:4" x14ac:dyDescent="0.3">
      <c r="A199" t="s">
        <v>114</v>
      </c>
      <c r="B199" s="4" t="s">
        <v>1048</v>
      </c>
      <c r="C199" s="4" t="s">
        <v>1045</v>
      </c>
      <c r="D199" s="3">
        <v>4420</v>
      </c>
    </row>
    <row r="200" spans="1:4" x14ac:dyDescent="0.3">
      <c r="A200" t="s">
        <v>76</v>
      </c>
      <c r="B200" s="4" t="s">
        <v>1049</v>
      </c>
      <c r="C200" s="4" t="s">
        <v>1045</v>
      </c>
      <c r="D200" s="3">
        <v>1289</v>
      </c>
    </row>
    <row r="201" spans="1:4" x14ac:dyDescent="0.3">
      <c r="A201" t="s">
        <v>54</v>
      </c>
      <c r="B201" s="4" t="s">
        <v>1050</v>
      </c>
      <c r="C201" s="4" t="s">
        <v>1045</v>
      </c>
      <c r="D201" s="3">
        <v>2513</v>
      </c>
    </row>
    <row r="202" spans="1:4" x14ac:dyDescent="0.3">
      <c r="A202" t="s">
        <v>23</v>
      </c>
      <c r="B202" s="4" t="s">
        <v>1050</v>
      </c>
      <c r="C202" s="4" t="s">
        <v>1045</v>
      </c>
      <c r="D202" s="3">
        <v>2844</v>
      </c>
    </row>
    <row r="203" spans="1:4" x14ac:dyDescent="0.3">
      <c r="A203" t="s">
        <v>54</v>
      </c>
      <c r="B203" s="4" t="s">
        <v>1050</v>
      </c>
      <c r="C203" s="4" t="s">
        <v>1045</v>
      </c>
      <c r="D203" s="3">
        <v>2513</v>
      </c>
    </row>
    <row r="204" spans="1:4" x14ac:dyDescent="0.3">
      <c r="A204" t="s">
        <v>23</v>
      </c>
      <c r="B204" s="4" t="s">
        <v>1050</v>
      </c>
      <c r="C204" s="4" t="s">
        <v>1045</v>
      </c>
      <c r="D204" s="3">
        <v>2844</v>
      </c>
    </row>
    <row r="205" spans="1:4" x14ac:dyDescent="0.3">
      <c r="A205" t="s">
        <v>54</v>
      </c>
      <c r="B205" s="4" t="s">
        <v>1050</v>
      </c>
      <c r="C205" s="4" t="s">
        <v>1045</v>
      </c>
      <c r="D205" s="3">
        <v>2513</v>
      </c>
    </row>
    <row r="206" spans="1:4" x14ac:dyDescent="0.3">
      <c r="A206" t="s">
        <v>23</v>
      </c>
      <c r="B206" s="4" t="s">
        <v>1050</v>
      </c>
      <c r="C206" s="4" t="s">
        <v>1045</v>
      </c>
      <c r="D206" s="3">
        <v>2844</v>
      </c>
    </row>
    <row r="207" spans="1:4" x14ac:dyDescent="0.3">
      <c r="A207" t="s">
        <v>54</v>
      </c>
      <c r="B207" s="4" t="s">
        <v>1050</v>
      </c>
      <c r="C207" s="4" t="s">
        <v>1045</v>
      </c>
      <c r="D207" s="3">
        <v>2513</v>
      </c>
    </row>
    <row r="208" spans="1:4" x14ac:dyDescent="0.3">
      <c r="A208" t="s">
        <v>23</v>
      </c>
      <c r="B208" s="4" t="s">
        <v>1050</v>
      </c>
      <c r="C208" s="4" t="s">
        <v>1045</v>
      </c>
      <c r="D208" s="3">
        <v>2844</v>
      </c>
    </row>
    <row r="209" spans="1:4" x14ac:dyDescent="0.3">
      <c r="A209" t="s">
        <v>54</v>
      </c>
      <c r="B209" s="4" t="s">
        <v>1050</v>
      </c>
      <c r="C209" s="4" t="s">
        <v>1045</v>
      </c>
      <c r="D209" s="3">
        <v>2513</v>
      </c>
    </row>
    <row r="210" spans="1:4" x14ac:dyDescent="0.3">
      <c r="A210" t="s">
        <v>23</v>
      </c>
      <c r="B210" s="4" t="s">
        <v>1050</v>
      </c>
      <c r="C210" s="4" t="s">
        <v>1045</v>
      </c>
      <c r="D210" s="3">
        <v>2844</v>
      </c>
    </row>
    <row r="211" spans="1:4" x14ac:dyDescent="0.3">
      <c r="A211" t="s">
        <v>54</v>
      </c>
      <c r="B211" s="4" t="s">
        <v>1050</v>
      </c>
      <c r="C211" s="4" t="s">
        <v>1045</v>
      </c>
      <c r="D211" s="3">
        <v>2513</v>
      </c>
    </row>
    <row r="212" spans="1:4" x14ac:dyDescent="0.3">
      <c r="A212" t="s">
        <v>23</v>
      </c>
      <c r="B212" s="4" t="s">
        <v>1050</v>
      </c>
      <c r="C212" s="4" t="s">
        <v>1045</v>
      </c>
      <c r="D212" s="3">
        <v>2844</v>
      </c>
    </row>
    <row r="213" spans="1:4" x14ac:dyDescent="0.3">
      <c r="A213" t="s">
        <v>54</v>
      </c>
      <c r="B213" s="4" t="s">
        <v>1050</v>
      </c>
      <c r="C213" s="4" t="s">
        <v>1045</v>
      </c>
      <c r="D213" s="3">
        <v>2513</v>
      </c>
    </row>
    <row r="214" spans="1:4" x14ac:dyDescent="0.3">
      <c r="A214" t="s">
        <v>23</v>
      </c>
      <c r="B214" s="4" t="s">
        <v>1050</v>
      </c>
      <c r="C214" s="4" t="s">
        <v>1045</v>
      </c>
      <c r="D214" s="3">
        <v>2844</v>
      </c>
    </row>
    <row r="215" spans="1:4" x14ac:dyDescent="0.3">
      <c r="A215" t="s">
        <v>54</v>
      </c>
      <c r="B215" s="4" t="s">
        <v>1050</v>
      </c>
      <c r="C215" s="4" t="s">
        <v>1045</v>
      </c>
      <c r="D215" s="3">
        <v>2513</v>
      </c>
    </row>
    <row r="216" spans="1:4" x14ac:dyDescent="0.3">
      <c r="A216" t="s">
        <v>23</v>
      </c>
      <c r="B216" s="4" t="s">
        <v>1050</v>
      </c>
      <c r="C216" s="4" t="s">
        <v>1045</v>
      </c>
      <c r="D216" s="3">
        <v>2844</v>
      </c>
    </row>
    <row r="217" spans="1:4" x14ac:dyDescent="0.3">
      <c r="A217" t="s">
        <v>54</v>
      </c>
      <c r="B217" s="4" t="s">
        <v>1050</v>
      </c>
      <c r="C217" s="4" t="s">
        <v>1045</v>
      </c>
      <c r="D217" s="3">
        <v>2513</v>
      </c>
    </row>
    <row r="218" spans="1:4" x14ac:dyDescent="0.3">
      <c r="A218" t="s">
        <v>23</v>
      </c>
      <c r="B218" s="4" t="s">
        <v>1050</v>
      </c>
      <c r="C218" s="4" t="s">
        <v>1045</v>
      </c>
      <c r="D218" s="3">
        <v>2844</v>
      </c>
    </row>
    <row r="219" spans="1:4" x14ac:dyDescent="0.3">
      <c r="A219" t="s">
        <v>54</v>
      </c>
      <c r="B219" s="4" t="s">
        <v>1050</v>
      </c>
      <c r="C219" s="4" t="s">
        <v>1045</v>
      </c>
      <c r="D219" s="3">
        <v>2513</v>
      </c>
    </row>
    <row r="220" spans="1:4" x14ac:dyDescent="0.3">
      <c r="A220" t="s">
        <v>23</v>
      </c>
      <c r="B220" s="4" t="s">
        <v>1050</v>
      </c>
      <c r="C220" s="4" t="s">
        <v>1045</v>
      </c>
      <c r="D220" s="3">
        <v>2844</v>
      </c>
    </row>
    <row r="221" spans="1:4" x14ac:dyDescent="0.3">
      <c r="A221" t="s">
        <v>54</v>
      </c>
      <c r="B221" s="4" t="s">
        <v>1050</v>
      </c>
      <c r="C221" s="4" t="s">
        <v>1045</v>
      </c>
      <c r="D221" s="3">
        <v>2513</v>
      </c>
    </row>
    <row r="222" spans="1:4" x14ac:dyDescent="0.3">
      <c r="A222" t="s">
        <v>23</v>
      </c>
      <c r="B222" s="4" t="s">
        <v>1050</v>
      </c>
      <c r="C222" s="4" t="s">
        <v>1045</v>
      </c>
      <c r="D222" s="3">
        <v>2844</v>
      </c>
    </row>
    <row r="223" spans="1:4" x14ac:dyDescent="0.3">
      <c r="A223" t="s">
        <v>54</v>
      </c>
      <c r="B223" s="4" t="s">
        <v>1050</v>
      </c>
      <c r="C223" s="4" t="s">
        <v>1045</v>
      </c>
      <c r="D223" s="3">
        <v>2513</v>
      </c>
    </row>
    <row r="224" spans="1:4" x14ac:dyDescent="0.3">
      <c r="A224" t="s">
        <v>23</v>
      </c>
      <c r="B224" s="4" t="s">
        <v>1050</v>
      </c>
      <c r="C224" s="4" t="s">
        <v>1045</v>
      </c>
      <c r="D224" s="3">
        <v>2844</v>
      </c>
    </row>
    <row r="225" spans="1:4" x14ac:dyDescent="0.3">
      <c r="A225" t="s">
        <v>54</v>
      </c>
      <c r="B225" s="4" t="s">
        <v>1050</v>
      </c>
      <c r="C225" s="4" t="s">
        <v>1045</v>
      </c>
      <c r="D225" s="3">
        <v>2513</v>
      </c>
    </row>
    <row r="226" spans="1:4" x14ac:dyDescent="0.3">
      <c r="A226" t="s">
        <v>23</v>
      </c>
      <c r="B226" s="4" t="s">
        <v>1050</v>
      </c>
      <c r="C226" s="4" t="s">
        <v>1045</v>
      </c>
      <c r="D226" s="3">
        <v>2844</v>
      </c>
    </row>
    <row r="227" spans="1:4" x14ac:dyDescent="0.3">
      <c r="A227" t="s">
        <v>54</v>
      </c>
      <c r="B227" s="4" t="s">
        <v>1050</v>
      </c>
      <c r="C227" s="4" t="s">
        <v>1045</v>
      </c>
      <c r="D227" s="3">
        <v>2513</v>
      </c>
    </row>
    <row r="228" spans="1:4" x14ac:dyDescent="0.3">
      <c r="A228" t="s">
        <v>23</v>
      </c>
      <c r="B228" s="4" t="s">
        <v>1050</v>
      </c>
      <c r="C228" s="4" t="s">
        <v>1045</v>
      </c>
      <c r="D228" s="3">
        <v>2844</v>
      </c>
    </row>
    <row r="229" spans="1:4" x14ac:dyDescent="0.3">
      <c r="A229" t="s">
        <v>54</v>
      </c>
      <c r="B229" s="4" t="s">
        <v>1050</v>
      </c>
      <c r="C229" s="4" t="s">
        <v>1045</v>
      </c>
      <c r="D229" s="3">
        <v>2513</v>
      </c>
    </row>
    <row r="230" spans="1:4" x14ac:dyDescent="0.3">
      <c r="A230" t="s">
        <v>23</v>
      </c>
      <c r="B230" s="4" t="s">
        <v>1050</v>
      </c>
      <c r="C230" s="4" t="s">
        <v>1045</v>
      </c>
      <c r="D230" s="3">
        <v>2844</v>
      </c>
    </row>
    <row r="231" spans="1:4" x14ac:dyDescent="0.3">
      <c r="A231" t="s">
        <v>54</v>
      </c>
      <c r="B231" s="4" t="s">
        <v>1050</v>
      </c>
      <c r="C231" s="4" t="s">
        <v>1045</v>
      </c>
      <c r="D231" s="3">
        <v>2513</v>
      </c>
    </row>
    <row r="232" spans="1:4" x14ac:dyDescent="0.3">
      <c r="A232" t="s">
        <v>23</v>
      </c>
      <c r="B232" s="4" t="s">
        <v>1050</v>
      </c>
      <c r="C232" s="4" t="s">
        <v>1045</v>
      </c>
      <c r="D232" s="3">
        <v>2844</v>
      </c>
    </row>
    <row r="233" spans="1:4" x14ac:dyDescent="0.3">
      <c r="A233" t="s">
        <v>54</v>
      </c>
      <c r="B233" s="4" t="s">
        <v>1050</v>
      </c>
      <c r="C233" s="4" t="s">
        <v>1045</v>
      </c>
      <c r="D233" s="3">
        <v>2513</v>
      </c>
    </row>
    <row r="234" spans="1:4" x14ac:dyDescent="0.3">
      <c r="A234" t="s">
        <v>23</v>
      </c>
      <c r="B234" s="4" t="s">
        <v>1050</v>
      </c>
      <c r="C234" s="4" t="s">
        <v>1045</v>
      </c>
      <c r="D234" s="3">
        <v>2844</v>
      </c>
    </row>
    <row r="235" spans="1:4" x14ac:dyDescent="0.3">
      <c r="A235" t="s">
        <v>54</v>
      </c>
      <c r="B235" s="4" t="s">
        <v>1050</v>
      </c>
      <c r="C235" s="4" t="s">
        <v>1045</v>
      </c>
      <c r="D235" s="3">
        <v>2513</v>
      </c>
    </row>
    <row r="236" spans="1:4" x14ac:dyDescent="0.3">
      <c r="A236" t="s">
        <v>23</v>
      </c>
      <c r="B236" s="4" t="s">
        <v>1050</v>
      </c>
      <c r="C236" s="4" t="s">
        <v>1045</v>
      </c>
      <c r="D236" s="3">
        <v>2844</v>
      </c>
    </row>
    <row r="237" spans="1:4" x14ac:dyDescent="0.3">
      <c r="A237" t="s">
        <v>54</v>
      </c>
      <c r="B237" s="4" t="s">
        <v>1050</v>
      </c>
      <c r="C237" s="4" t="s">
        <v>1045</v>
      </c>
      <c r="D237" s="3">
        <v>2513</v>
      </c>
    </row>
    <row r="238" spans="1:4" x14ac:dyDescent="0.3">
      <c r="A238" t="s">
        <v>23</v>
      </c>
      <c r="B238" s="4" t="s">
        <v>1050</v>
      </c>
      <c r="C238" s="4" t="s">
        <v>1045</v>
      </c>
      <c r="D238" s="3">
        <v>2844</v>
      </c>
    </row>
    <row r="239" spans="1:4" x14ac:dyDescent="0.3">
      <c r="A239" t="s">
        <v>54</v>
      </c>
      <c r="B239" s="4" t="s">
        <v>1050</v>
      </c>
      <c r="C239" s="4" t="s">
        <v>1045</v>
      </c>
      <c r="D239" s="3">
        <v>2513</v>
      </c>
    </row>
    <row r="240" spans="1:4" x14ac:dyDescent="0.3">
      <c r="A240" t="s">
        <v>23</v>
      </c>
      <c r="B240" s="4" t="s">
        <v>1050</v>
      </c>
      <c r="C240" s="4" t="s">
        <v>1045</v>
      </c>
      <c r="D240" s="3">
        <v>2844</v>
      </c>
    </row>
    <row r="241" spans="1:4" x14ac:dyDescent="0.3">
      <c r="A241" t="s">
        <v>54</v>
      </c>
      <c r="B241" s="4" t="s">
        <v>1050</v>
      </c>
      <c r="C241" s="4" t="s">
        <v>1045</v>
      </c>
      <c r="D241" s="3">
        <v>2513</v>
      </c>
    </row>
    <row r="242" spans="1:4" x14ac:dyDescent="0.3">
      <c r="A242" t="s">
        <v>23</v>
      </c>
      <c r="B242" s="4" t="s">
        <v>1050</v>
      </c>
      <c r="C242" s="4" t="s">
        <v>1045</v>
      </c>
      <c r="D242" s="3">
        <v>2844</v>
      </c>
    </row>
    <row r="243" spans="1:4" x14ac:dyDescent="0.3">
      <c r="A243" t="s">
        <v>54</v>
      </c>
      <c r="B243" s="4" t="s">
        <v>1050</v>
      </c>
      <c r="C243" s="4" t="s">
        <v>1045</v>
      </c>
      <c r="D243" s="3">
        <v>2513</v>
      </c>
    </row>
    <row r="244" spans="1:4" x14ac:dyDescent="0.3">
      <c r="A244" t="s">
        <v>23</v>
      </c>
      <c r="B244" s="4" t="s">
        <v>1050</v>
      </c>
      <c r="C244" s="4" t="s">
        <v>1045</v>
      </c>
      <c r="D244" s="3">
        <v>2844</v>
      </c>
    </row>
    <row r="245" spans="1:4" x14ac:dyDescent="0.3">
      <c r="A245" t="s">
        <v>54</v>
      </c>
      <c r="B245" s="4" t="s">
        <v>1050</v>
      </c>
      <c r="C245" s="4" t="s">
        <v>1045</v>
      </c>
      <c r="D245" s="3">
        <v>2513</v>
      </c>
    </row>
    <row r="246" spans="1:4" x14ac:dyDescent="0.3">
      <c r="A246" t="s">
        <v>23</v>
      </c>
      <c r="B246" s="4" t="s">
        <v>1050</v>
      </c>
      <c r="C246" s="4" t="s">
        <v>1045</v>
      </c>
      <c r="D246" s="3">
        <v>2844</v>
      </c>
    </row>
    <row r="247" spans="1:4" x14ac:dyDescent="0.3">
      <c r="A247" t="s">
        <v>54</v>
      </c>
      <c r="B247" s="4" t="s">
        <v>1050</v>
      </c>
      <c r="C247" s="4" t="s">
        <v>1045</v>
      </c>
      <c r="D247" s="3">
        <v>2513</v>
      </c>
    </row>
    <row r="248" spans="1:4" x14ac:dyDescent="0.3">
      <c r="A248" t="s">
        <v>23</v>
      </c>
      <c r="B248" s="4" t="s">
        <v>1050</v>
      </c>
      <c r="C248" s="4" t="s">
        <v>1045</v>
      </c>
      <c r="D248" s="3">
        <v>2844</v>
      </c>
    </row>
    <row r="249" spans="1:4" x14ac:dyDescent="0.3">
      <c r="A249" t="s">
        <v>54</v>
      </c>
      <c r="B249" s="4" t="s">
        <v>1050</v>
      </c>
      <c r="C249" s="4" t="s">
        <v>1045</v>
      </c>
      <c r="D249" s="3">
        <v>2513</v>
      </c>
    </row>
    <row r="250" spans="1:4" x14ac:dyDescent="0.3">
      <c r="A250" t="s">
        <v>23</v>
      </c>
      <c r="B250" s="4" t="s">
        <v>1050</v>
      </c>
      <c r="C250" s="4" t="s">
        <v>1045</v>
      </c>
      <c r="D250" s="3">
        <v>2844</v>
      </c>
    </row>
    <row r="251" spans="1:4" x14ac:dyDescent="0.3">
      <c r="A251" t="s">
        <v>54</v>
      </c>
      <c r="B251" s="4" t="s">
        <v>1050</v>
      </c>
      <c r="C251" s="4" t="s">
        <v>1045</v>
      </c>
      <c r="D251" s="3">
        <v>2513</v>
      </c>
    </row>
    <row r="252" spans="1:4" x14ac:dyDescent="0.3">
      <c r="A252" t="s">
        <v>23</v>
      </c>
      <c r="B252" s="4" t="s">
        <v>1050</v>
      </c>
      <c r="C252" s="4" t="s">
        <v>1045</v>
      </c>
      <c r="D252" s="3">
        <v>2844</v>
      </c>
    </row>
    <row r="253" spans="1:4" x14ac:dyDescent="0.3">
      <c r="A253" t="s">
        <v>54</v>
      </c>
      <c r="B253" s="4" t="s">
        <v>1050</v>
      </c>
      <c r="C253" s="4" t="s">
        <v>1045</v>
      </c>
      <c r="D253" s="3">
        <v>2513</v>
      </c>
    </row>
    <row r="254" spans="1:4" x14ac:dyDescent="0.3">
      <c r="A254" t="s">
        <v>23</v>
      </c>
      <c r="B254" s="4" t="s">
        <v>1050</v>
      </c>
      <c r="C254" s="4" t="s">
        <v>1045</v>
      </c>
      <c r="D254" s="3">
        <v>2844</v>
      </c>
    </row>
    <row r="255" spans="1:4" x14ac:dyDescent="0.3">
      <c r="A255" t="s">
        <v>54</v>
      </c>
      <c r="B255" s="4" t="s">
        <v>1050</v>
      </c>
      <c r="C255" s="4" t="s">
        <v>1045</v>
      </c>
      <c r="D255" s="3">
        <v>2513</v>
      </c>
    </row>
    <row r="256" spans="1:4" x14ac:dyDescent="0.3">
      <c r="A256" t="s">
        <v>23</v>
      </c>
      <c r="B256" s="4" t="s">
        <v>1050</v>
      </c>
      <c r="C256" s="4" t="s">
        <v>1045</v>
      </c>
      <c r="D256" s="3">
        <v>2844</v>
      </c>
    </row>
    <row r="257" spans="1:4" x14ac:dyDescent="0.3">
      <c r="A257" t="s">
        <v>54</v>
      </c>
      <c r="B257" s="4" t="s">
        <v>1050</v>
      </c>
      <c r="C257" s="4" t="s">
        <v>1045</v>
      </c>
      <c r="D257" s="3">
        <v>2513</v>
      </c>
    </row>
    <row r="258" spans="1:4" x14ac:dyDescent="0.3">
      <c r="A258" t="s">
        <v>23</v>
      </c>
      <c r="B258" s="4" t="s">
        <v>1050</v>
      </c>
      <c r="C258" s="4" t="s">
        <v>1045</v>
      </c>
      <c r="D258" s="3">
        <v>2844</v>
      </c>
    </row>
    <row r="259" spans="1:4" x14ac:dyDescent="0.3">
      <c r="A259" t="s">
        <v>54</v>
      </c>
      <c r="B259" s="4" t="s">
        <v>1050</v>
      </c>
      <c r="C259" s="4" t="s">
        <v>1045</v>
      </c>
      <c r="D259" s="3">
        <v>2513</v>
      </c>
    </row>
    <row r="260" spans="1:4" x14ac:dyDescent="0.3">
      <c r="A260" t="s">
        <v>23</v>
      </c>
      <c r="B260" s="4" t="s">
        <v>1050</v>
      </c>
      <c r="C260" s="4" t="s">
        <v>1045</v>
      </c>
      <c r="D260" s="3">
        <v>2844</v>
      </c>
    </row>
    <row r="261" spans="1:4" x14ac:dyDescent="0.3">
      <c r="A261" t="s">
        <v>54</v>
      </c>
      <c r="B261" s="4" t="s">
        <v>1050</v>
      </c>
      <c r="C261" s="4" t="s">
        <v>1045</v>
      </c>
      <c r="D261" s="3">
        <v>2513</v>
      </c>
    </row>
    <row r="262" spans="1:4" x14ac:dyDescent="0.3">
      <c r="A262" t="s">
        <v>23</v>
      </c>
      <c r="B262" s="4" t="s">
        <v>1050</v>
      </c>
      <c r="C262" s="4" t="s">
        <v>1045</v>
      </c>
      <c r="D262" s="3">
        <v>2844</v>
      </c>
    </row>
    <row r="263" spans="1:4" x14ac:dyDescent="0.3">
      <c r="A263" t="s">
        <v>54</v>
      </c>
      <c r="B263" s="4" t="s">
        <v>1050</v>
      </c>
      <c r="C263" s="4" t="s">
        <v>1045</v>
      </c>
      <c r="D263" s="3">
        <v>2513</v>
      </c>
    </row>
    <row r="264" spans="1:4" x14ac:dyDescent="0.3">
      <c r="A264" t="s">
        <v>23</v>
      </c>
      <c r="B264" s="4" t="s">
        <v>1050</v>
      </c>
      <c r="C264" s="4" t="s">
        <v>1045</v>
      </c>
      <c r="D264" s="3">
        <v>2844</v>
      </c>
    </row>
    <row r="265" spans="1:4" x14ac:dyDescent="0.3">
      <c r="A265" t="s">
        <v>54</v>
      </c>
      <c r="B265" s="4" t="s">
        <v>1050</v>
      </c>
      <c r="C265" s="4" t="s">
        <v>1045</v>
      </c>
      <c r="D265" s="3">
        <v>2513</v>
      </c>
    </row>
    <row r="266" spans="1:4" x14ac:dyDescent="0.3">
      <c r="A266" t="s">
        <v>23</v>
      </c>
      <c r="B266" s="4" t="s">
        <v>1050</v>
      </c>
      <c r="C266" s="4" t="s">
        <v>1045</v>
      </c>
      <c r="D266" s="3">
        <v>2844</v>
      </c>
    </row>
    <row r="267" spans="1:4" x14ac:dyDescent="0.3">
      <c r="A267" t="s">
        <v>19</v>
      </c>
      <c r="B267" s="4" t="s">
        <v>1051</v>
      </c>
      <c r="C267" s="4" t="s">
        <v>1045</v>
      </c>
      <c r="D267" s="3">
        <v>374</v>
      </c>
    </row>
    <row r="268" spans="1:4" x14ac:dyDescent="0.3">
      <c r="A268" t="s">
        <v>92</v>
      </c>
      <c r="B268" s="4" t="s">
        <v>1051</v>
      </c>
      <c r="C268" s="4" t="s">
        <v>1045</v>
      </c>
      <c r="D268" s="3">
        <v>3211</v>
      </c>
    </row>
    <row r="269" spans="1:4" x14ac:dyDescent="0.3">
      <c r="A269" t="s">
        <v>19</v>
      </c>
      <c r="B269" s="4" t="s">
        <v>1051</v>
      </c>
      <c r="C269" s="4" t="s">
        <v>1045</v>
      </c>
      <c r="D269" s="3">
        <v>374</v>
      </c>
    </row>
    <row r="270" spans="1:4" x14ac:dyDescent="0.3">
      <c r="A270" t="s">
        <v>92</v>
      </c>
      <c r="B270" s="4" t="s">
        <v>1051</v>
      </c>
      <c r="C270" s="4" t="s">
        <v>1045</v>
      </c>
      <c r="D270" s="3">
        <v>3211</v>
      </c>
    </row>
    <row r="271" spans="1:4" x14ac:dyDescent="0.3">
      <c r="A271" t="s">
        <v>19</v>
      </c>
      <c r="B271" s="4" t="s">
        <v>1051</v>
      </c>
      <c r="C271" s="4" t="s">
        <v>1045</v>
      </c>
      <c r="D271" s="3">
        <v>374</v>
      </c>
    </row>
    <row r="272" spans="1:4" x14ac:dyDescent="0.3">
      <c r="A272" t="s">
        <v>92</v>
      </c>
      <c r="B272" s="4" t="s">
        <v>1051</v>
      </c>
      <c r="C272" s="4" t="s">
        <v>1045</v>
      </c>
      <c r="D272" s="3">
        <v>3211</v>
      </c>
    </row>
    <row r="273" spans="1:4" x14ac:dyDescent="0.3">
      <c r="A273" t="s">
        <v>19</v>
      </c>
      <c r="B273" s="4" t="s">
        <v>1051</v>
      </c>
      <c r="C273" s="4" t="s">
        <v>1045</v>
      </c>
      <c r="D273" s="3">
        <v>374</v>
      </c>
    </row>
    <row r="274" spans="1:4" x14ac:dyDescent="0.3">
      <c r="A274" t="s">
        <v>92</v>
      </c>
      <c r="B274" s="4" t="s">
        <v>1051</v>
      </c>
      <c r="C274" s="4" t="s">
        <v>1045</v>
      </c>
      <c r="D274" s="3">
        <v>3211</v>
      </c>
    </row>
    <row r="275" spans="1:4" x14ac:dyDescent="0.3">
      <c r="A275" t="s">
        <v>19</v>
      </c>
      <c r="B275" s="4" t="s">
        <v>1051</v>
      </c>
      <c r="C275" s="4" t="s">
        <v>1045</v>
      </c>
      <c r="D275" s="3">
        <v>374</v>
      </c>
    </row>
    <row r="276" spans="1:4" x14ac:dyDescent="0.3">
      <c r="A276" t="s">
        <v>92</v>
      </c>
      <c r="B276" s="4" t="s">
        <v>1051</v>
      </c>
      <c r="C276" s="4" t="s">
        <v>1045</v>
      </c>
      <c r="D276" s="3">
        <v>3211</v>
      </c>
    </row>
    <row r="277" spans="1:4" x14ac:dyDescent="0.3">
      <c r="A277" t="s">
        <v>19</v>
      </c>
      <c r="B277" s="4" t="s">
        <v>1051</v>
      </c>
      <c r="C277" s="4" t="s">
        <v>1045</v>
      </c>
      <c r="D277" s="3">
        <v>374</v>
      </c>
    </row>
    <row r="278" spans="1:4" x14ac:dyDescent="0.3">
      <c r="A278" t="s">
        <v>92</v>
      </c>
      <c r="B278" s="4" t="s">
        <v>1051</v>
      </c>
      <c r="C278" s="4" t="s">
        <v>1045</v>
      </c>
      <c r="D278" s="3">
        <v>3211</v>
      </c>
    </row>
    <row r="279" spans="1:4" x14ac:dyDescent="0.3">
      <c r="A279" t="s">
        <v>19</v>
      </c>
      <c r="B279" s="4" t="s">
        <v>1051</v>
      </c>
      <c r="C279" s="4" t="s">
        <v>1045</v>
      </c>
      <c r="D279" s="3">
        <v>374</v>
      </c>
    </row>
    <row r="280" spans="1:4" x14ac:dyDescent="0.3">
      <c r="A280" t="s">
        <v>92</v>
      </c>
      <c r="B280" s="4" t="s">
        <v>1051</v>
      </c>
      <c r="C280" s="4" t="s">
        <v>1045</v>
      </c>
      <c r="D280" s="3">
        <v>3211</v>
      </c>
    </row>
    <row r="281" spans="1:4" x14ac:dyDescent="0.3">
      <c r="A281" t="s">
        <v>19</v>
      </c>
      <c r="B281" s="4" t="s">
        <v>1051</v>
      </c>
      <c r="C281" s="4" t="s">
        <v>1045</v>
      </c>
      <c r="D281" s="3">
        <v>374</v>
      </c>
    </row>
    <row r="282" spans="1:4" x14ac:dyDescent="0.3">
      <c r="A282" t="s">
        <v>92</v>
      </c>
      <c r="B282" s="4" t="s">
        <v>1051</v>
      </c>
      <c r="C282" s="4" t="s">
        <v>1045</v>
      </c>
      <c r="D282" s="3">
        <v>3211</v>
      </c>
    </row>
    <row r="283" spans="1:4" x14ac:dyDescent="0.3">
      <c r="A283" t="s">
        <v>19</v>
      </c>
      <c r="B283" s="4" t="s">
        <v>1051</v>
      </c>
      <c r="C283" s="4" t="s">
        <v>1045</v>
      </c>
      <c r="D283" s="3">
        <v>374</v>
      </c>
    </row>
    <row r="284" spans="1:4" x14ac:dyDescent="0.3">
      <c r="A284" t="s">
        <v>92</v>
      </c>
      <c r="B284" s="4" t="s">
        <v>1051</v>
      </c>
      <c r="C284" s="4" t="s">
        <v>1045</v>
      </c>
      <c r="D284" s="3">
        <v>3211</v>
      </c>
    </row>
    <row r="285" spans="1:4" x14ac:dyDescent="0.3">
      <c r="A285" t="s">
        <v>19</v>
      </c>
      <c r="B285" s="4" t="s">
        <v>1051</v>
      </c>
      <c r="C285" s="4" t="s">
        <v>1045</v>
      </c>
      <c r="D285" s="3">
        <v>374</v>
      </c>
    </row>
    <row r="286" spans="1:4" x14ac:dyDescent="0.3">
      <c r="A286" t="s">
        <v>92</v>
      </c>
      <c r="B286" s="4" t="s">
        <v>1051</v>
      </c>
      <c r="C286" s="4" t="s">
        <v>1045</v>
      </c>
      <c r="D286" s="3">
        <v>3211</v>
      </c>
    </row>
    <row r="287" spans="1:4" x14ac:dyDescent="0.3">
      <c r="A287" t="s">
        <v>19</v>
      </c>
      <c r="B287" s="4" t="s">
        <v>1051</v>
      </c>
      <c r="C287" s="4" t="s">
        <v>1045</v>
      </c>
      <c r="D287" s="3">
        <v>374</v>
      </c>
    </row>
    <row r="288" spans="1:4" x14ac:dyDescent="0.3">
      <c r="A288" t="s">
        <v>92</v>
      </c>
      <c r="B288" s="4" t="s">
        <v>1051</v>
      </c>
      <c r="C288" s="4" t="s">
        <v>1045</v>
      </c>
      <c r="D288" s="3">
        <v>3211</v>
      </c>
    </row>
    <row r="289" spans="1:4" x14ac:dyDescent="0.3">
      <c r="A289" t="s">
        <v>19</v>
      </c>
      <c r="B289" s="4" t="s">
        <v>1051</v>
      </c>
      <c r="C289" s="4" t="s">
        <v>1045</v>
      </c>
      <c r="D289" s="3">
        <v>374</v>
      </c>
    </row>
    <row r="290" spans="1:4" x14ac:dyDescent="0.3">
      <c r="A290" t="s">
        <v>92</v>
      </c>
      <c r="B290" s="4" t="s">
        <v>1051</v>
      </c>
      <c r="C290" s="4" t="s">
        <v>1045</v>
      </c>
      <c r="D290" s="3">
        <v>3211</v>
      </c>
    </row>
    <row r="291" spans="1:4" x14ac:dyDescent="0.3">
      <c r="A291" t="s">
        <v>19</v>
      </c>
      <c r="B291" s="4" t="s">
        <v>1051</v>
      </c>
      <c r="C291" s="4" t="s">
        <v>1045</v>
      </c>
      <c r="D291" s="3">
        <v>374</v>
      </c>
    </row>
    <row r="292" spans="1:4" x14ac:dyDescent="0.3">
      <c r="A292" t="s">
        <v>92</v>
      </c>
      <c r="B292" s="4" t="s">
        <v>1051</v>
      </c>
      <c r="C292" s="4" t="s">
        <v>1045</v>
      </c>
      <c r="D292" s="3">
        <v>3211</v>
      </c>
    </row>
    <row r="293" spans="1:4" x14ac:dyDescent="0.3">
      <c r="A293" t="s">
        <v>19</v>
      </c>
      <c r="B293" s="4" t="s">
        <v>1051</v>
      </c>
      <c r="C293" s="4" t="s">
        <v>1045</v>
      </c>
      <c r="D293" s="3">
        <v>374</v>
      </c>
    </row>
    <row r="294" spans="1:4" x14ac:dyDescent="0.3">
      <c r="A294" t="s">
        <v>92</v>
      </c>
      <c r="B294" s="4" t="s">
        <v>1051</v>
      </c>
      <c r="C294" s="4" t="s">
        <v>1045</v>
      </c>
      <c r="D294" s="3">
        <v>3211</v>
      </c>
    </row>
    <row r="295" spans="1:4" x14ac:dyDescent="0.3">
      <c r="A295" t="s">
        <v>19</v>
      </c>
      <c r="B295" s="4" t="s">
        <v>1051</v>
      </c>
      <c r="C295" s="4" t="s">
        <v>1045</v>
      </c>
      <c r="D295" s="3">
        <v>374</v>
      </c>
    </row>
    <row r="296" spans="1:4" x14ac:dyDescent="0.3">
      <c r="A296" t="s">
        <v>92</v>
      </c>
      <c r="B296" s="4" t="s">
        <v>1051</v>
      </c>
      <c r="C296" s="4" t="s">
        <v>1045</v>
      </c>
      <c r="D296" s="3">
        <v>3211</v>
      </c>
    </row>
    <row r="297" spans="1:4" x14ac:dyDescent="0.3">
      <c r="A297" t="s">
        <v>19</v>
      </c>
      <c r="B297" s="4" t="s">
        <v>1051</v>
      </c>
      <c r="C297" s="4" t="s">
        <v>1045</v>
      </c>
      <c r="D297" s="3">
        <v>374</v>
      </c>
    </row>
    <row r="298" spans="1:4" x14ac:dyDescent="0.3">
      <c r="A298" t="s">
        <v>92</v>
      </c>
      <c r="B298" s="4" t="s">
        <v>1051</v>
      </c>
      <c r="C298" s="4" t="s">
        <v>1045</v>
      </c>
      <c r="D298" s="3">
        <v>3211</v>
      </c>
    </row>
    <row r="299" spans="1:4" x14ac:dyDescent="0.3">
      <c r="A299" t="s">
        <v>19</v>
      </c>
      <c r="B299" s="4" t="s">
        <v>1051</v>
      </c>
      <c r="C299" s="4" t="s">
        <v>1045</v>
      </c>
      <c r="D299" s="3">
        <v>374</v>
      </c>
    </row>
    <row r="300" spans="1:4" x14ac:dyDescent="0.3">
      <c r="A300" t="s">
        <v>92</v>
      </c>
      <c r="B300" s="4" t="s">
        <v>1051</v>
      </c>
      <c r="C300" s="4" t="s">
        <v>1045</v>
      </c>
      <c r="D300" s="3">
        <v>3211</v>
      </c>
    </row>
    <row r="301" spans="1:4" x14ac:dyDescent="0.3">
      <c r="A301" t="s">
        <v>19</v>
      </c>
      <c r="B301" s="4" t="s">
        <v>1051</v>
      </c>
      <c r="C301" s="4" t="s">
        <v>1045</v>
      </c>
      <c r="D301" s="3">
        <v>374</v>
      </c>
    </row>
    <row r="302" spans="1:4" x14ac:dyDescent="0.3">
      <c r="A302" t="s">
        <v>92</v>
      </c>
      <c r="B302" s="4" t="s">
        <v>1051</v>
      </c>
      <c r="C302" s="4" t="s">
        <v>1045</v>
      </c>
      <c r="D302" s="3">
        <v>3211</v>
      </c>
    </row>
    <row r="303" spans="1:4" x14ac:dyDescent="0.3">
      <c r="A303" t="s">
        <v>19</v>
      </c>
      <c r="B303" s="4" t="s">
        <v>1051</v>
      </c>
      <c r="C303" s="4" t="s">
        <v>1045</v>
      </c>
      <c r="D303" s="3">
        <v>374</v>
      </c>
    </row>
    <row r="304" spans="1:4" x14ac:dyDescent="0.3">
      <c r="A304" t="s">
        <v>92</v>
      </c>
      <c r="B304" s="4" t="s">
        <v>1051</v>
      </c>
      <c r="C304" s="4" t="s">
        <v>1045</v>
      </c>
      <c r="D304" s="3">
        <v>3211</v>
      </c>
    </row>
    <row r="305" spans="1:4" x14ac:dyDescent="0.3">
      <c r="A305" t="s">
        <v>19</v>
      </c>
      <c r="B305" s="4" t="s">
        <v>1051</v>
      </c>
      <c r="C305" s="4" t="s">
        <v>1045</v>
      </c>
      <c r="D305" s="3">
        <v>374</v>
      </c>
    </row>
    <row r="306" spans="1:4" x14ac:dyDescent="0.3">
      <c r="A306" t="s">
        <v>92</v>
      </c>
      <c r="B306" s="4" t="s">
        <v>1051</v>
      </c>
      <c r="C306" s="4" t="s">
        <v>1045</v>
      </c>
      <c r="D306" s="3">
        <v>3211</v>
      </c>
    </row>
    <row r="307" spans="1:4" x14ac:dyDescent="0.3">
      <c r="A307" t="s">
        <v>19</v>
      </c>
      <c r="B307" s="4" t="s">
        <v>1051</v>
      </c>
      <c r="C307" s="4" t="s">
        <v>1045</v>
      </c>
      <c r="D307" s="3">
        <v>374</v>
      </c>
    </row>
    <row r="308" spans="1:4" x14ac:dyDescent="0.3">
      <c r="A308" t="s">
        <v>92</v>
      </c>
      <c r="B308" s="4" t="s">
        <v>1051</v>
      </c>
      <c r="C308" s="4" t="s">
        <v>1045</v>
      </c>
      <c r="D308" s="3">
        <v>3211</v>
      </c>
    </row>
    <row r="309" spans="1:4" x14ac:dyDescent="0.3">
      <c r="A309" t="s">
        <v>19</v>
      </c>
      <c r="B309" s="4" t="s">
        <v>1051</v>
      </c>
      <c r="C309" s="4" t="s">
        <v>1045</v>
      </c>
      <c r="D309" s="3">
        <v>374</v>
      </c>
    </row>
    <row r="310" spans="1:4" x14ac:dyDescent="0.3">
      <c r="A310" t="s">
        <v>92</v>
      </c>
      <c r="B310" s="4" t="s">
        <v>1051</v>
      </c>
      <c r="C310" s="4" t="s">
        <v>1045</v>
      </c>
      <c r="D310" s="3">
        <v>3211</v>
      </c>
    </row>
    <row r="311" spans="1:4" x14ac:dyDescent="0.3">
      <c r="A311" t="s">
        <v>19</v>
      </c>
      <c r="B311" s="4" t="s">
        <v>1051</v>
      </c>
      <c r="C311" s="4" t="s">
        <v>1045</v>
      </c>
      <c r="D311" s="3">
        <v>374</v>
      </c>
    </row>
    <row r="312" spans="1:4" x14ac:dyDescent="0.3">
      <c r="A312" t="s">
        <v>92</v>
      </c>
      <c r="B312" s="4" t="s">
        <v>1051</v>
      </c>
      <c r="C312" s="4" t="s">
        <v>1045</v>
      </c>
      <c r="D312" s="3">
        <v>3211</v>
      </c>
    </row>
    <row r="313" spans="1:4" x14ac:dyDescent="0.3">
      <c r="A313" t="s">
        <v>19</v>
      </c>
      <c r="B313" s="4" t="s">
        <v>1051</v>
      </c>
      <c r="C313" s="4" t="s">
        <v>1045</v>
      </c>
      <c r="D313" s="3">
        <v>374</v>
      </c>
    </row>
    <row r="314" spans="1:4" x14ac:dyDescent="0.3">
      <c r="A314" t="s">
        <v>92</v>
      </c>
      <c r="B314" s="4" t="s">
        <v>1051</v>
      </c>
      <c r="C314" s="4" t="s">
        <v>1045</v>
      </c>
      <c r="D314" s="3">
        <v>3211</v>
      </c>
    </row>
    <row r="315" spans="1:4" x14ac:dyDescent="0.3">
      <c r="A315" t="s">
        <v>19</v>
      </c>
      <c r="B315" s="4" t="s">
        <v>1051</v>
      </c>
      <c r="C315" s="4" t="s">
        <v>1045</v>
      </c>
      <c r="D315" s="3">
        <v>374</v>
      </c>
    </row>
    <row r="316" spans="1:4" x14ac:dyDescent="0.3">
      <c r="A316" t="s">
        <v>92</v>
      </c>
      <c r="B316" s="4" t="s">
        <v>1051</v>
      </c>
      <c r="C316" s="4" t="s">
        <v>1045</v>
      </c>
      <c r="D316" s="3">
        <v>3211</v>
      </c>
    </row>
    <row r="317" spans="1:4" x14ac:dyDescent="0.3">
      <c r="A317" t="s">
        <v>19</v>
      </c>
      <c r="B317" s="4" t="s">
        <v>1051</v>
      </c>
      <c r="C317" s="4" t="s">
        <v>1045</v>
      </c>
      <c r="D317" s="3">
        <v>374</v>
      </c>
    </row>
    <row r="318" spans="1:4" x14ac:dyDescent="0.3">
      <c r="A318" t="s">
        <v>92</v>
      </c>
      <c r="B318" s="4" t="s">
        <v>1051</v>
      </c>
      <c r="C318" s="4" t="s">
        <v>1045</v>
      </c>
      <c r="D318" s="3">
        <v>3211</v>
      </c>
    </row>
    <row r="319" spans="1:4" x14ac:dyDescent="0.3">
      <c r="A319" t="s">
        <v>19</v>
      </c>
      <c r="B319" s="4" t="s">
        <v>1051</v>
      </c>
      <c r="C319" s="4" t="s">
        <v>1045</v>
      </c>
      <c r="D319" s="3">
        <v>374</v>
      </c>
    </row>
    <row r="320" spans="1:4" x14ac:dyDescent="0.3">
      <c r="A320" t="s">
        <v>92</v>
      </c>
      <c r="B320" s="4" t="s">
        <v>1051</v>
      </c>
      <c r="C320" s="4" t="s">
        <v>1045</v>
      </c>
      <c r="D320" s="3">
        <v>3211</v>
      </c>
    </row>
    <row r="321" spans="1:4" x14ac:dyDescent="0.3">
      <c r="A321" t="s">
        <v>19</v>
      </c>
      <c r="B321" s="4" t="s">
        <v>1051</v>
      </c>
      <c r="C321" s="4" t="s">
        <v>1045</v>
      </c>
      <c r="D321" s="3">
        <v>374</v>
      </c>
    </row>
    <row r="322" spans="1:4" x14ac:dyDescent="0.3">
      <c r="A322" t="s">
        <v>92</v>
      </c>
      <c r="B322" s="4" t="s">
        <v>1051</v>
      </c>
      <c r="C322" s="4" t="s">
        <v>1045</v>
      </c>
      <c r="D322" s="3">
        <v>3211</v>
      </c>
    </row>
    <row r="323" spans="1:4" x14ac:dyDescent="0.3">
      <c r="A323" t="s">
        <v>19</v>
      </c>
      <c r="B323" s="4" t="s">
        <v>1051</v>
      </c>
      <c r="C323" s="4" t="s">
        <v>1045</v>
      </c>
      <c r="D323" s="3">
        <v>374</v>
      </c>
    </row>
    <row r="324" spans="1:4" x14ac:dyDescent="0.3">
      <c r="A324" t="s">
        <v>92</v>
      </c>
      <c r="B324" s="4" t="s">
        <v>1051</v>
      </c>
      <c r="C324" s="4" t="s">
        <v>1045</v>
      </c>
      <c r="D324" s="3">
        <v>3211</v>
      </c>
    </row>
    <row r="325" spans="1:4" x14ac:dyDescent="0.3">
      <c r="A325" t="s">
        <v>19</v>
      </c>
      <c r="B325" s="4" t="s">
        <v>1051</v>
      </c>
      <c r="C325" s="4" t="s">
        <v>1045</v>
      </c>
      <c r="D325" s="3">
        <v>374</v>
      </c>
    </row>
    <row r="326" spans="1:4" x14ac:dyDescent="0.3">
      <c r="A326" t="s">
        <v>92</v>
      </c>
      <c r="B326" s="4" t="s">
        <v>1051</v>
      </c>
      <c r="C326" s="4" t="s">
        <v>1045</v>
      </c>
      <c r="D326" s="3">
        <v>3211</v>
      </c>
    </row>
    <row r="327" spans="1:4" x14ac:dyDescent="0.3">
      <c r="A327" t="s">
        <v>19</v>
      </c>
      <c r="B327" s="4" t="s">
        <v>1051</v>
      </c>
      <c r="C327" s="4" t="s">
        <v>1045</v>
      </c>
      <c r="D327" s="3">
        <v>374</v>
      </c>
    </row>
    <row r="328" spans="1:4" x14ac:dyDescent="0.3">
      <c r="A328" t="s">
        <v>92</v>
      </c>
      <c r="B328" s="4" t="s">
        <v>1051</v>
      </c>
      <c r="C328" s="4" t="s">
        <v>1045</v>
      </c>
      <c r="D328" s="3">
        <v>3211</v>
      </c>
    </row>
    <row r="329" spans="1:4" x14ac:dyDescent="0.3">
      <c r="A329" t="s">
        <v>19</v>
      </c>
      <c r="B329" s="4" t="s">
        <v>1051</v>
      </c>
      <c r="C329" s="4" t="s">
        <v>1045</v>
      </c>
      <c r="D329" s="3">
        <v>374</v>
      </c>
    </row>
    <row r="330" spans="1:4" x14ac:dyDescent="0.3">
      <c r="A330" t="s">
        <v>92</v>
      </c>
      <c r="B330" s="4" t="s">
        <v>1051</v>
      </c>
      <c r="C330" s="4" t="s">
        <v>1045</v>
      </c>
      <c r="D330" s="3">
        <v>3211</v>
      </c>
    </row>
    <row r="331" spans="1:4" x14ac:dyDescent="0.3">
      <c r="A331" t="s">
        <v>19</v>
      </c>
      <c r="B331" s="4" t="s">
        <v>1051</v>
      </c>
      <c r="C331" s="4" t="s">
        <v>1045</v>
      </c>
      <c r="D331" s="3">
        <v>374</v>
      </c>
    </row>
    <row r="332" spans="1:4" x14ac:dyDescent="0.3">
      <c r="A332" t="s">
        <v>92</v>
      </c>
      <c r="B332" s="4" t="s">
        <v>1051</v>
      </c>
      <c r="C332" s="4" t="s">
        <v>1045</v>
      </c>
      <c r="D332" s="3">
        <v>3211</v>
      </c>
    </row>
    <row r="333" spans="1:4" x14ac:dyDescent="0.3">
      <c r="A333" t="s">
        <v>19</v>
      </c>
      <c r="B333" s="4" t="s">
        <v>1051</v>
      </c>
      <c r="C333" s="4" t="s">
        <v>1045</v>
      </c>
      <c r="D333" s="3">
        <v>374</v>
      </c>
    </row>
    <row r="334" spans="1:4" x14ac:dyDescent="0.3">
      <c r="A334" t="s">
        <v>58</v>
      </c>
      <c r="B334" s="4" t="s">
        <v>1047</v>
      </c>
      <c r="C334" s="4" t="s">
        <v>1052</v>
      </c>
      <c r="D334" s="3">
        <v>2039</v>
      </c>
    </row>
    <row r="335" spans="1:4" x14ac:dyDescent="0.3">
      <c r="A335" t="s">
        <v>51</v>
      </c>
      <c r="B335" s="4" t="s">
        <v>1047</v>
      </c>
      <c r="C335" s="4" t="s">
        <v>1052</v>
      </c>
      <c r="D335" s="3">
        <v>4717</v>
      </c>
    </row>
    <row r="336" spans="1:4" x14ac:dyDescent="0.3">
      <c r="A336" t="s">
        <v>58</v>
      </c>
      <c r="B336" s="4" t="s">
        <v>1047</v>
      </c>
      <c r="C336" s="4" t="s">
        <v>1052</v>
      </c>
      <c r="D336" s="3">
        <v>2039</v>
      </c>
    </row>
    <row r="337" spans="1:4" x14ac:dyDescent="0.3">
      <c r="A337" t="s">
        <v>51</v>
      </c>
      <c r="B337" s="4" t="s">
        <v>1047</v>
      </c>
      <c r="C337" s="4" t="s">
        <v>1052</v>
      </c>
      <c r="D337" s="3">
        <v>4717</v>
      </c>
    </row>
    <row r="338" spans="1:4" x14ac:dyDescent="0.3">
      <c r="A338" t="s">
        <v>58</v>
      </c>
      <c r="B338" s="4" t="s">
        <v>1047</v>
      </c>
      <c r="C338" s="4" t="s">
        <v>1052</v>
      </c>
      <c r="D338" s="3">
        <v>2039</v>
      </c>
    </row>
    <row r="339" spans="1:4" x14ac:dyDescent="0.3">
      <c r="A339" t="s">
        <v>51</v>
      </c>
      <c r="B339" s="4" t="s">
        <v>1047</v>
      </c>
      <c r="C339" s="4" t="s">
        <v>1052</v>
      </c>
      <c r="D339" s="3">
        <v>4717</v>
      </c>
    </row>
    <row r="340" spans="1:4" x14ac:dyDescent="0.3">
      <c r="A340" t="s">
        <v>58</v>
      </c>
      <c r="B340" s="4" t="s">
        <v>1047</v>
      </c>
      <c r="C340" s="4" t="s">
        <v>1052</v>
      </c>
      <c r="D340" s="3">
        <v>2039</v>
      </c>
    </row>
    <row r="341" spans="1:4" x14ac:dyDescent="0.3">
      <c r="A341" t="s">
        <v>51</v>
      </c>
      <c r="B341" s="4" t="s">
        <v>1047</v>
      </c>
      <c r="C341" s="4" t="s">
        <v>1052</v>
      </c>
      <c r="D341" s="3">
        <v>4717</v>
      </c>
    </row>
    <row r="342" spans="1:4" x14ac:dyDescent="0.3">
      <c r="A342" t="s">
        <v>58</v>
      </c>
      <c r="B342" s="4" t="s">
        <v>1047</v>
      </c>
      <c r="C342" s="4" t="s">
        <v>1052</v>
      </c>
      <c r="D342" s="3">
        <v>2039</v>
      </c>
    </row>
    <row r="343" spans="1:4" x14ac:dyDescent="0.3">
      <c r="A343" t="s">
        <v>51</v>
      </c>
      <c r="B343" s="4" t="s">
        <v>1047</v>
      </c>
      <c r="C343" s="4" t="s">
        <v>1052</v>
      </c>
      <c r="D343" s="3">
        <v>4717</v>
      </c>
    </row>
    <row r="344" spans="1:4" x14ac:dyDescent="0.3">
      <c r="A344" t="s">
        <v>58</v>
      </c>
      <c r="B344" s="4" t="s">
        <v>1047</v>
      </c>
      <c r="C344" s="4" t="s">
        <v>1052</v>
      </c>
      <c r="D344" s="3">
        <v>2039</v>
      </c>
    </row>
    <row r="345" spans="1:4" x14ac:dyDescent="0.3">
      <c r="A345" t="s">
        <v>51</v>
      </c>
      <c r="B345" s="4" t="s">
        <v>1047</v>
      </c>
      <c r="C345" s="4" t="s">
        <v>1052</v>
      </c>
      <c r="D345" s="3">
        <v>4717</v>
      </c>
    </row>
    <row r="346" spans="1:4" x14ac:dyDescent="0.3">
      <c r="A346" t="s">
        <v>58</v>
      </c>
      <c r="B346" s="4" t="s">
        <v>1047</v>
      </c>
      <c r="C346" s="4" t="s">
        <v>1052</v>
      </c>
      <c r="D346" s="3">
        <v>2039</v>
      </c>
    </row>
    <row r="347" spans="1:4" x14ac:dyDescent="0.3">
      <c r="A347" t="s">
        <v>51</v>
      </c>
      <c r="B347" s="4" t="s">
        <v>1047</v>
      </c>
      <c r="C347" s="4" t="s">
        <v>1052</v>
      </c>
      <c r="D347" s="3">
        <v>4717</v>
      </c>
    </row>
    <row r="348" spans="1:4" x14ac:dyDescent="0.3">
      <c r="A348" t="s">
        <v>58</v>
      </c>
      <c r="B348" s="4" t="s">
        <v>1047</v>
      </c>
      <c r="C348" s="4" t="s">
        <v>1052</v>
      </c>
      <c r="D348" s="3">
        <v>2039</v>
      </c>
    </row>
    <row r="349" spans="1:4" x14ac:dyDescent="0.3">
      <c r="A349" t="s">
        <v>51</v>
      </c>
      <c r="B349" s="4" t="s">
        <v>1047</v>
      </c>
      <c r="C349" s="4" t="s">
        <v>1052</v>
      </c>
      <c r="D349" s="3">
        <v>4717</v>
      </c>
    </row>
    <row r="350" spans="1:4" x14ac:dyDescent="0.3">
      <c r="A350" t="s">
        <v>58</v>
      </c>
      <c r="B350" s="4" t="s">
        <v>1047</v>
      </c>
      <c r="C350" s="4" t="s">
        <v>1052</v>
      </c>
      <c r="D350" s="3">
        <v>2039</v>
      </c>
    </row>
    <row r="351" spans="1:4" x14ac:dyDescent="0.3">
      <c r="A351" t="s">
        <v>51</v>
      </c>
      <c r="B351" s="4" t="s">
        <v>1047</v>
      </c>
      <c r="C351" s="4" t="s">
        <v>1052</v>
      </c>
      <c r="D351" s="3">
        <v>4717</v>
      </c>
    </row>
    <row r="352" spans="1:4" x14ac:dyDescent="0.3">
      <c r="A352" t="s">
        <v>58</v>
      </c>
      <c r="B352" s="4" t="s">
        <v>1047</v>
      </c>
      <c r="C352" s="4" t="s">
        <v>1052</v>
      </c>
      <c r="D352" s="3">
        <v>2039</v>
      </c>
    </row>
    <row r="353" spans="1:4" x14ac:dyDescent="0.3">
      <c r="A353" t="s">
        <v>51</v>
      </c>
      <c r="B353" s="4" t="s">
        <v>1047</v>
      </c>
      <c r="C353" s="4" t="s">
        <v>1052</v>
      </c>
      <c r="D353" s="3">
        <v>4717</v>
      </c>
    </row>
    <row r="354" spans="1:4" x14ac:dyDescent="0.3">
      <c r="A354" t="s">
        <v>58</v>
      </c>
      <c r="B354" s="4" t="s">
        <v>1047</v>
      </c>
      <c r="C354" s="4" t="s">
        <v>1052</v>
      </c>
      <c r="D354" s="3">
        <v>2039</v>
      </c>
    </row>
    <row r="355" spans="1:4" x14ac:dyDescent="0.3">
      <c r="A355" t="s">
        <v>51</v>
      </c>
      <c r="B355" s="4" t="s">
        <v>1047</v>
      </c>
      <c r="C355" s="4" t="s">
        <v>1052</v>
      </c>
      <c r="D355" s="3">
        <v>4717</v>
      </c>
    </row>
    <row r="356" spans="1:4" x14ac:dyDescent="0.3">
      <c r="A356" t="s">
        <v>58</v>
      </c>
      <c r="B356" s="4" t="s">
        <v>1047</v>
      </c>
      <c r="C356" s="4" t="s">
        <v>1052</v>
      </c>
      <c r="D356" s="3">
        <v>2039</v>
      </c>
    </row>
    <row r="357" spans="1:4" x14ac:dyDescent="0.3">
      <c r="A357" t="s">
        <v>51</v>
      </c>
      <c r="B357" s="4" t="s">
        <v>1047</v>
      </c>
      <c r="C357" s="4" t="s">
        <v>1052</v>
      </c>
      <c r="D357" s="3">
        <v>4717</v>
      </c>
    </row>
    <row r="358" spans="1:4" x14ac:dyDescent="0.3">
      <c r="A358" t="s">
        <v>58</v>
      </c>
      <c r="B358" s="4" t="s">
        <v>1047</v>
      </c>
      <c r="C358" s="4" t="s">
        <v>1052</v>
      </c>
      <c r="D358" s="3">
        <v>2039</v>
      </c>
    </row>
    <row r="359" spans="1:4" x14ac:dyDescent="0.3">
      <c r="A359" t="s">
        <v>51</v>
      </c>
      <c r="B359" s="4" t="s">
        <v>1047</v>
      </c>
      <c r="C359" s="4" t="s">
        <v>1052</v>
      </c>
      <c r="D359" s="3">
        <v>4717</v>
      </c>
    </row>
    <row r="360" spans="1:4" x14ac:dyDescent="0.3">
      <c r="A360" t="s">
        <v>58</v>
      </c>
      <c r="B360" s="4" t="s">
        <v>1047</v>
      </c>
      <c r="C360" s="4" t="s">
        <v>1052</v>
      </c>
      <c r="D360" s="3">
        <v>2039</v>
      </c>
    </row>
    <row r="361" spans="1:4" x14ac:dyDescent="0.3">
      <c r="A361" t="s">
        <v>51</v>
      </c>
      <c r="B361" s="4" t="s">
        <v>1047</v>
      </c>
      <c r="C361" s="4" t="s">
        <v>1052</v>
      </c>
      <c r="D361" s="3">
        <v>4717</v>
      </c>
    </row>
    <row r="362" spans="1:4" x14ac:dyDescent="0.3">
      <c r="A362" t="s">
        <v>58</v>
      </c>
      <c r="B362" s="4" t="s">
        <v>1047</v>
      </c>
      <c r="C362" s="4" t="s">
        <v>1052</v>
      </c>
      <c r="D362" s="3">
        <v>2039</v>
      </c>
    </row>
    <row r="363" spans="1:4" x14ac:dyDescent="0.3">
      <c r="A363" t="s">
        <v>51</v>
      </c>
      <c r="B363" s="4" t="s">
        <v>1047</v>
      </c>
      <c r="C363" s="4" t="s">
        <v>1052</v>
      </c>
      <c r="D363" s="3">
        <v>4717</v>
      </c>
    </row>
    <row r="364" spans="1:4" x14ac:dyDescent="0.3">
      <c r="A364" t="s">
        <v>58</v>
      </c>
      <c r="B364" s="4" t="s">
        <v>1047</v>
      </c>
      <c r="C364" s="4" t="s">
        <v>1052</v>
      </c>
      <c r="D364" s="3">
        <v>2039</v>
      </c>
    </row>
    <row r="365" spans="1:4" x14ac:dyDescent="0.3">
      <c r="A365" t="s">
        <v>51</v>
      </c>
      <c r="B365" s="4" t="s">
        <v>1047</v>
      </c>
      <c r="C365" s="4" t="s">
        <v>1052</v>
      </c>
      <c r="D365" s="3">
        <v>4717</v>
      </c>
    </row>
    <row r="366" spans="1:4" x14ac:dyDescent="0.3">
      <c r="A366" t="s">
        <v>58</v>
      </c>
      <c r="B366" s="4" t="s">
        <v>1047</v>
      </c>
      <c r="C366" s="4" t="s">
        <v>1052</v>
      </c>
      <c r="D366" s="3">
        <v>2039</v>
      </c>
    </row>
    <row r="367" spans="1:4" x14ac:dyDescent="0.3">
      <c r="A367" t="s">
        <v>51</v>
      </c>
      <c r="B367" s="4" t="s">
        <v>1047</v>
      </c>
      <c r="C367" s="4" t="s">
        <v>1052</v>
      </c>
      <c r="D367" s="3">
        <v>4717</v>
      </c>
    </row>
    <row r="368" spans="1:4" x14ac:dyDescent="0.3">
      <c r="A368" t="s">
        <v>58</v>
      </c>
      <c r="B368" s="4" t="s">
        <v>1047</v>
      </c>
      <c r="C368" s="4" t="s">
        <v>1052</v>
      </c>
      <c r="D368" s="3">
        <v>2039</v>
      </c>
    </row>
    <row r="369" spans="1:4" x14ac:dyDescent="0.3">
      <c r="A369" t="s">
        <v>51</v>
      </c>
      <c r="B369" s="4" t="s">
        <v>1047</v>
      </c>
      <c r="C369" s="4" t="s">
        <v>1052</v>
      </c>
      <c r="D369" s="3">
        <v>4717</v>
      </c>
    </row>
    <row r="370" spans="1:4" x14ac:dyDescent="0.3">
      <c r="A370" t="s">
        <v>58</v>
      </c>
      <c r="B370" s="4" t="s">
        <v>1047</v>
      </c>
      <c r="C370" s="4" t="s">
        <v>1052</v>
      </c>
      <c r="D370" s="3">
        <v>2039</v>
      </c>
    </row>
    <row r="371" spans="1:4" x14ac:dyDescent="0.3">
      <c r="A371" t="s">
        <v>51</v>
      </c>
      <c r="B371" s="4" t="s">
        <v>1047</v>
      </c>
      <c r="C371" s="4" t="s">
        <v>1052</v>
      </c>
      <c r="D371" s="3">
        <v>4717</v>
      </c>
    </row>
    <row r="372" spans="1:4" x14ac:dyDescent="0.3">
      <c r="A372" t="s">
        <v>58</v>
      </c>
      <c r="B372" s="4" t="s">
        <v>1047</v>
      </c>
      <c r="C372" s="4" t="s">
        <v>1052</v>
      </c>
      <c r="D372" s="3">
        <v>2039</v>
      </c>
    </row>
    <row r="373" spans="1:4" x14ac:dyDescent="0.3">
      <c r="A373" t="s">
        <v>51</v>
      </c>
      <c r="B373" s="4" t="s">
        <v>1047</v>
      </c>
      <c r="C373" s="4" t="s">
        <v>1052</v>
      </c>
      <c r="D373" s="3">
        <v>4717</v>
      </c>
    </row>
    <row r="374" spans="1:4" x14ac:dyDescent="0.3">
      <c r="A374" t="s">
        <v>58</v>
      </c>
      <c r="B374" s="4" t="s">
        <v>1047</v>
      </c>
      <c r="C374" s="4" t="s">
        <v>1052</v>
      </c>
      <c r="D374" s="3">
        <v>2039</v>
      </c>
    </row>
    <row r="375" spans="1:4" x14ac:dyDescent="0.3">
      <c r="A375" t="s">
        <v>51</v>
      </c>
      <c r="B375" s="4" t="s">
        <v>1047</v>
      </c>
      <c r="C375" s="4" t="s">
        <v>1052</v>
      </c>
      <c r="D375" s="3">
        <v>4717</v>
      </c>
    </row>
    <row r="376" spans="1:4" x14ac:dyDescent="0.3">
      <c r="A376" t="s">
        <v>58</v>
      </c>
      <c r="B376" s="4" t="s">
        <v>1047</v>
      </c>
      <c r="C376" s="4" t="s">
        <v>1052</v>
      </c>
      <c r="D376" s="3">
        <v>2039</v>
      </c>
    </row>
    <row r="377" spans="1:4" x14ac:dyDescent="0.3">
      <c r="A377" t="s">
        <v>51</v>
      </c>
      <c r="B377" s="4" t="s">
        <v>1047</v>
      </c>
      <c r="C377" s="4" t="s">
        <v>1052</v>
      </c>
      <c r="D377" s="3">
        <v>4717</v>
      </c>
    </row>
    <row r="378" spans="1:4" x14ac:dyDescent="0.3">
      <c r="A378" t="s">
        <v>58</v>
      </c>
      <c r="B378" s="4" t="s">
        <v>1047</v>
      </c>
      <c r="C378" s="4" t="s">
        <v>1052</v>
      </c>
      <c r="D378" s="3">
        <v>2039</v>
      </c>
    </row>
    <row r="379" spans="1:4" x14ac:dyDescent="0.3">
      <c r="A379" t="s">
        <v>51</v>
      </c>
      <c r="B379" s="4" t="s">
        <v>1047</v>
      </c>
      <c r="C379" s="4" t="s">
        <v>1052</v>
      </c>
      <c r="D379" s="3">
        <v>4717</v>
      </c>
    </row>
    <row r="380" spans="1:4" x14ac:dyDescent="0.3">
      <c r="A380" t="s">
        <v>58</v>
      </c>
      <c r="B380" s="4" t="s">
        <v>1047</v>
      </c>
      <c r="C380" s="4" t="s">
        <v>1052</v>
      </c>
      <c r="D380" s="3">
        <v>2039</v>
      </c>
    </row>
    <row r="381" spans="1:4" x14ac:dyDescent="0.3">
      <c r="A381" t="s">
        <v>51</v>
      </c>
      <c r="B381" s="4" t="s">
        <v>1047</v>
      </c>
      <c r="C381" s="4" t="s">
        <v>1052</v>
      </c>
      <c r="D381" s="3">
        <v>4717</v>
      </c>
    </row>
    <row r="382" spans="1:4" x14ac:dyDescent="0.3">
      <c r="A382" t="s">
        <v>58</v>
      </c>
      <c r="B382" s="4" t="s">
        <v>1047</v>
      </c>
      <c r="C382" s="4" t="s">
        <v>1052</v>
      </c>
      <c r="D382" s="3">
        <v>2039</v>
      </c>
    </row>
    <row r="383" spans="1:4" x14ac:dyDescent="0.3">
      <c r="A383" t="s">
        <v>51</v>
      </c>
      <c r="B383" s="4" t="s">
        <v>1047</v>
      </c>
      <c r="C383" s="4" t="s">
        <v>1052</v>
      </c>
      <c r="D383" s="3">
        <v>4717</v>
      </c>
    </row>
    <row r="384" spans="1:4" x14ac:dyDescent="0.3">
      <c r="A384" t="s">
        <v>58</v>
      </c>
      <c r="B384" s="4" t="s">
        <v>1047</v>
      </c>
      <c r="C384" s="4" t="s">
        <v>1052</v>
      </c>
      <c r="D384" s="3">
        <v>2039</v>
      </c>
    </row>
    <row r="385" spans="1:4" x14ac:dyDescent="0.3">
      <c r="A385" t="s">
        <v>51</v>
      </c>
      <c r="B385" s="4" t="s">
        <v>1047</v>
      </c>
      <c r="C385" s="4" t="s">
        <v>1052</v>
      </c>
      <c r="D385" s="3">
        <v>4717</v>
      </c>
    </row>
    <row r="386" spans="1:4" x14ac:dyDescent="0.3">
      <c r="A386" t="s">
        <v>58</v>
      </c>
      <c r="B386" s="4" t="s">
        <v>1047</v>
      </c>
      <c r="C386" s="4" t="s">
        <v>1052</v>
      </c>
      <c r="D386" s="3">
        <v>2039</v>
      </c>
    </row>
    <row r="387" spans="1:4" x14ac:dyDescent="0.3">
      <c r="A387" t="s">
        <v>51</v>
      </c>
      <c r="B387" s="4" t="s">
        <v>1047</v>
      </c>
      <c r="C387" s="4" t="s">
        <v>1052</v>
      </c>
      <c r="D387" s="3">
        <v>4717</v>
      </c>
    </row>
    <row r="388" spans="1:4" x14ac:dyDescent="0.3">
      <c r="A388" t="s">
        <v>58</v>
      </c>
      <c r="B388" s="4" t="s">
        <v>1047</v>
      </c>
      <c r="C388" s="4" t="s">
        <v>1052</v>
      </c>
      <c r="D388" s="3">
        <v>2039</v>
      </c>
    </row>
    <row r="389" spans="1:4" x14ac:dyDescent="0.3">
      <c r="A389" t="s">
        <v>51</v>
      </c>
      <c r="B389" s="4" t="s">
        <v>1047</v>
      </c>
      <c r="C389" s="4" t="s">
        <v>1052</v>
      </c>
      <c r="D389" s="3">
        <v>4717</v>
      </c>
    </row>
    <row r="390" spans="1:4" x14ac:dyDescent="0.3">
      <c r="A390" t="s">
        <v>58</v>
      </c>
      <c r="B390" s="4" t="s">
        <v>1047</v>
      </c>
      <c r="C390" s="4" t="s">
        <v>1052</v>
      </c>
      <c r="D390" s="3">
        <v>2039</v>
      </c>
    </row>
    <row r="391" spans="1:4" x14ac:dyDescent="0.3">
      <c r="A391" t="s">
        <v>51</v>
      </c>
      <c r="B391" s="4" t="s">
        <v>1047</v>
      </c>
      <c r="C391" s="4" t="s">
        <v>1052</v>
      </c>
      <c r="D391" s="3">
        <v>4717</v>
      </c>
    </row>
    <row r="392" spans="1:4" x14ac:dyDescent="0.3">
      <c r="A392" t="s">
        <v>58</v>
      </c>
      <c r="B392" s="4" t="s">
        <v>1047</v>
      </c>
      <c r="C392" s="4" t="s">
        <v>1052</v>
      </c>
      <c r="D392" s="3">
        <v>2039</v>
      </c>
    </row>
    <row r="393" spans="1:4" x14ac:dyDescent="0.3">
      <c r="A393" t="s">
        <v>51</v>
      </c>
      <c r="B393" s="4" t="s">
        <v>1047</v>
      </c>
      <c r="C393" s="4" t="s">
        <v>1052</v>
      </c>
      <c r="D393" s="3">
        <v>4717</v>
      </c>
    </row>
    <row r="394" spans="1:4" x14ac:dyDescent="0.3">
      <c r="A394" t="s">
        <v>58</v>
      </c>
      <c r="B394" s="4" t="s">
        <v>1047</v>
      </c>
      <c r="C394" s="4" t="s">
        <v>1052</v>
      </c>
      <c r="D394" s="3">
        <v>2039</v>
      </c>
    </row>
    <row r="395" spans="1:4" x14ac:dyDescent="0.3">
      <c r="A395" t="s">
        <v>51</v>
      </c>
      <c r="B395" s="4" t="s">
        <v>1047</v>
      </c>
      <c r="C395" s="4" t="s">
        <v>1052</v>
      </c>
      <c r="D395" s="3">
        <v>4717</v>
      </c>
    </row>
    <row r="396" spans="1:4" x14ac:dyDescent="0.3">
      <c r="A396" t="s">
        <v>58</v>
      </c>
      <c r="B396" s="4" t="s">
        <v>1047</v>
      </c>
      <c r="C396" s="4" t="s">
        <v>1052</v>
      </c>
      <c r="D396" s="3">
        <v>2039</v>
      </c>
    </row>
    <row r="397" spans="1:4" x14ac:dyDescent="0.3">
      <c r="A397" t="s">
        <v>51</v>
      </c>
      <c r="B397" s="4" t="s">
        <v>1047</v>
      </c>
      <c r="C397" s="4" t="s">
        <v>1052</v>
      </c>
      <c r="D397" s="3">
        <v>4717</v>
      </c>
    </row>
    <row r="398" spans="1:4" x14ac:dyDescent="0.3">
      <c r="A398" t="s">
        <v>58</v>
      </c>
      <c r="B398" s="4" t="s">
        <v>1047</v>
      </c>
      <c r="C398" s="4" t="s">
        <v>1052</v>
      </c>
      <c r="D398" s="3">
        <v>2039</v>
      </c>
    </row>
    <row r="399" spans="1:4" x14ac:dyDescent="0.3">
      <c r="A399" t="s">
        <v>51</v>
      </c>
      <c r="B399" s="4" t="s">
        <v>1047</v>
      </c>
      <c r="C399" s="4" t="s">
        <v>1052</v>
      </c>
      <c r="D399" s="3">
        <v>4717</v>
      </c>
    </row>
    <row r="400" spans="1:4" x14ac:dyDescent="0.3">
      <c r="A400" t="s">
        <v>58</v>
      </c>
      <c r="B400" s="4" t="s">
        <v>1047</v>
      </c>
      <c r="C400" s="4" t="s">
        <v>1052</v>
      </c>
      <c r="D400" s="3">
        <v>2039</v>
      </c>
    </row>
    <row r="401" spans="1:4" x14ac:dyDescent="0.3">
      <c r="A401" t="s">
        <v>109</v>
      </c>
      <c r="B401" s="4" t="s">
        <v>1048</v>
      </c>
      <c r="C401" s="4" t="s">
        <v>1052</v>
      </c>
      <c r="D401" s="3">
        <v>3051</v>
      </c>
    </row>
    <row r="402" spans="1:4" x14ac:dyDescent="0.3">
      <c r="A402" t="s">
        <v>63</v>
      </c>
      <c r="B402" s="4" t="s">
        <v>1049</v>
      </c>
      <c r="C402" s="4" t="s">
        <v>1052</v>
      </c>
      <c r="D402" s="3">
        <v>3822</v>
      </c>
    </row>
    <row r="403" spans="1:4" x14ac:dyDescent="0.3">
      <c r="A403" t="s">
        <v>96</v>
      </c>
      <c r="B403" s="4" t="s">
        <v>1051</v>
      </c>
      <c r="C403" s="4" t="s">
        <v>1052</v>
      </c>
      <c r="D403" s="3">
        <v>2914</v>
      </c>
    </row>
    <row r="404" spans="1:4" x14ac:dyDescent="0.3">
      <c r="A404" t="s">
        <v>102</v>
      </c>
      <c r="B404" s="4" t="s">
        <v>1044</v>
      </c>
      <c r="C404" s="4" t="s">
        <v>1052</v>
      </c>
      <c r="D404" s="3">
        <v>2418</v>
      </c>
    </row>
    <row r="405" spans="1:4" x14ac:dyDescent="0.3">
      <c r="A405" t="s">
        <v>56</v>
      </c>
      <c r="B405" s="4" t="s">
        <v>1050</v>
      </c>
      <c r="C405" s="4" t="s">
        <v>1052</v>
      </c>
      <c r="D405" s="3">
        <v>897</v>
      </c>
    </row>
    <row r="406" spans="1:4" x14ac:dyDescent="0.3">
      <c r="A406" t="s">
        <v>109</v>
      </c>
      <c r="B406" s="4" t="s">
        <v>1048</v>
      </c>
      <c r="C406" s="4" t="s">
        <v>1052</v>
      </c>
      <c r="D406" s="3">
        <v>3051</v>
      </c>
    </row>
    <row r="407" spans="1:4" x14ac:dyDescent="0.3">
      <c r="A407" t="s">
        <v>63</v>
      </c>
      <c r="B407" s="4" t="s">
        <v>1049</v>
      </c>
      <c r="C407" s="4" t="s">
        <v>1052</v>
      </c>
      <c r="D407" s="3">
        <v>3822</v>
      </c>
    </row>
    <row r="408" spans="1:4" x14ac:dyDescent="0.3">
      <c r="A408" t="s">
        <v>96</v>
      </c>
      <c r="B408" s="4" t="s">
        <v>1051</v>
      </c>
      <c r="C408" s="4" t="s">
        <v>1052</v>
      </c>
      <c r="D408" s="3">
        <v>2914</v>
      </c>
    </row>
    <row r="409" spans="1:4" x14ac:dyDescent="0.3">
      <c r="A409" t="s">
        <v>102</v>
      </c>
      <c r="B409" s="4" t="s">
        <v>1044</v>
      </c>
      <c r="C409" s="4" t="s">
        <v>1052</v>
      </c>
      <c r="D409" s="3">
        <v>2418</v>
      </c>
    </row>
    <row r="410" spans="1:4" x14ac:dyDescent="0.3">
      <c r="A410" t="s">
        <v>56</v>
      </c>
      <c r="B410" s="4" t="s">
        <v>1050</v>
      </c>
      <c r="C410" s="4" t="s">
        <v>1052</v>
      </c>
      <c r="D410" s="3">
        <v>897</v>
      </c>
    </row>
    <row r="411" spans="1:4" x14ac:dyDescent="0.3">
      <c r="A411" t="s">
        <v>109</v>
      </c>
      <c r="B411" s="4" t="s">
        <v>1048</v>
      </c>
      <c r="C411" s="4" t="s">
        <v>1052</v>
      </c>
      <c r="D411" s="3">
        <v>3051</v>
      </c>
    </row>
    <row r="412" spans="1:4" x14ac:dyDescent="0.3">
      <c r="A412" t="s">
        <v>63</v>
      </c>
      <c r="B412" s="4" t="s">
        <v>1049</v>
      </c>
      <c r="C412" s="4" t="s">
        <v>1052</v>
      </c>
      <c r="D412" s="3">
        <v>3822</v>
      </c>
    </row>
    <row r="413" spans="1:4" x14ac:dyDescent="0.3">
      <c r="A413" t="s">
        <v>96</v>
      </c>
      <c r="B413" s="4" t="s">
        <v>1051</v>
      </c>
      <c r="C413" s="4" t="s">
        <v>1052</v>
      </c>
      <c r="D413" s="3">
        <v>2914</v>
      </c>
    </row>
    <row r="414" spans="1:4" x14ac:dyDescent="0.3">
      <c r="A414" t="s">
        <v>102</v>
      </c>
      <c r="B414" s="4" t="s">
        <v>1044</v>
      </c>
      <c r="C414" s="4" t="s">
        <v>1052</v>
      </c>
      <c r="D414" s="3">
        <v>2418</v>
      </c>
    </row>
    <row r="415" spans="1:4" x14ac:dyDescent="0.3">
      <c r="A415" t="s">
        <v>56</v>
      </c>
      <c r="B415" s="4" t="s">
        <v>1050</v>
      </c>
      <c r="C415" s="4" t="s">
        <v>1052</v>
      </c>
      <c r="D415" s="3">
        <v>897</v>
      </c>
    </row>
    <row r="416" spans="1:4" x14ac:dyDescent="0.3">
      <c r="A416" t="s">
        <v>109</v>
      </c>
      <c r="B416" s="4" t="s">
        <v>1048</v>
      </c>
      <c r="C416" s="4" t="s">
        <v>1052</v>
      </c>
      <c r="D416" s="3">
        <v>3051</v>
      </c>
    </row>
    <row r="417" spans="1:4" x14ac:dyDescent="0.3">
      <c r="A417" t="s">
        <v>63</v>
      </c>
      <c r="B417" s="4" t="s">
        <v>1049</v>
      </c>
      <c r="C417" s="4" t="s">
        <v>1052</v>
      </c>
      <c r="D417" s="3">
        <v>3822</v>
      </c>
    </row>
    <row r="418" spans="1:4" x14ac:dyDescent="0.3">
      <c r="A418" t="s">
        <v>96</v>
      </c>
      <c r="B418" s="4" t="s">
        <v>1051</v>
      </c>
      <c r="C418" s="4" t="s">
        <v>1052</v>
      </c>
      <c r="D418" s="3">
        <v>2914</v>
      </c>
    </row>
    <row r="419" spans="1:4" x14ac:dyDescent="0.3">
      <c r="A419" t="s">
        <v>102</v>
      </c>
      <c r="B419" s="4" t="s">
        <v>1044</v>
      </c>
      <c r="C419" s="4" t="s">
        <v>1052</v>
      </c>
      <c r="D419" s="3">
        <v>2418</v>
      </c>
    </row>
    <row r="420" spans="1:4" x14ac:dyDescent="0.3">
      <c r="A420" t="s">
        <v>56</v>
      </c>
      <c r="B420" s="4" t="s">
        <v>1050</v>
      </c>
      <c r="C420" s="4" t="s">
        <v>1052</v>
      </c>
      <c r="D420" s="3">
        <v>897</v>
      </c>
    </row>
    <row r="421" spans="1:4" x14ac:dyDescent="0.3">
      <c r="A421" t="s">
        <v>109</v>
      </c>
      <c r="B421" s="4" t="s">
        <v>1048</v>
      </c>
      <c r="C421" s="4" t="s">
        <v>1052</v>
      </c>
      <c r="D421" s="3">
        <v>3051</v>
      </c>
    </row>
    <row r="422" spans="1:4" x14ac:dyDescent="0.3">
      <c r="A422" t="s">
        <v>63</v>
      </c>
      <c r="B422" s="4" t="s">
        <v>1049</v>
      </c>
      <c r="C422" s="4" t="s">
        <v>1052</v>
      </c>
      <c r="D422" s="3">
        <v>3822</v>
      </c>
    </row>
    <row r="423" spans="1:4" x14ac:dyDescent="0.3">
      <c r="A423" t="s">
        <v>96</v>
      </c>
      <c r="B423" s="4" t="s">
        <v>1051</v>
      </c>
      <c r="C423" s="4" t="s">
        <v>1052</v>
      </c>
      <c r="D423" s="3">
        <v>2914</v>
      </c>
    </row>
    <row r="424" spans="1:4" x14ac:dyDescent="0.3">
      <c r="A424" t="s">
        <v>102</v>
      </c>
      <c r="B424" s="4" t="s">
        <v>1044</v>
      </c>
      <c r="C424" s="4" t="s">
        <v>1052</v>
      </c>
      <c r="D424" s="3">
        <v>2418</v>
      </c>
    </row>
    <row r="425" spans="1:4" x14ac:dyDescent="0.3">
      <c r="A425" t="s">
        <v>56</v>
      </c>
      <c r="B425" s="4" t="s">
        <v>1050</v>
      </c>
      <c r="C425" s="4" t="s">
        <v>1052</v>
      </c>
      <c r="D425" s="3">
        <v>897</v>
      </c>
    </row>
    <row r="426" spans="1:4" x14ac:dyDescent="0.3">
      <c r="A426" t="s">
        <v>109</v>
      </c>
      <c r="B426" s="4" t="s">
        <v>1048</v>
      </c>
      <c r="C426" s="4" t="s">
        <v>1052</v>
      </c>
      <c r="D426" s="3">
        <v>3051</v>
      </c>
    </row>
    <row r="427" spans="1:4" x14ac:dyDescent="0.3">
      <c r="A427" t="s">
        <v>63</v>
      </c>
      <c r="B427" s="4" t="s">
        <v>1049</v>
      </c>
      <c r="C427" s="4" t="s">
        <v>1052</v>
      </c>
      <c r="D427" s="3">
        <v>3822</v>
      </c>
    </row>
    <row r="428" spans="1:4" x14ac:dyDescent="0.3">
      <c r="A428" t="s">
        <v>96</v>
      </c>
      <c r="B428" s="4" t="s">
        <v>1051</v>
      </c>
      <c r="C428" s="4" t="s">
        <v>1052</v>
      </c>
      <c r="D428" s="3">
        <v>2914</v>
      </c>
    </row>
    <row r="429" spans="1:4" x14ac:dyDescent="0.3">
      <c r="A429" t="s">
        <v>102</v>
      </c>
      <c r="B429" s="4" t="s">
        <v>1044</v>
      </c>
      <c r="C429" s="4" t="s">
        <v>1052</v>
      </c>
      <c r="D429" s="3">
        <v>2418</v>
      </c>
    </row>
    <row r="430" spans="1:4" x14ac:dyDescent="0.3">
      <c r="A430" t="s">
        <v>56</v>
      </c>
      <c r="B430" s="4" t="s">
        <v>1050</v>
      </c>
      <c r="C430" s="4" t="s">
        <v>1052</v>
      </c>
      <c r="D430" s="3">
        <v>897</v>
      </c>
    </row>
    <row r="431" spans="1:4" x14ac:dyDescent="0.3">
      <c r="A431" t="s">
        <v>109</v>
      </c>
      <c r="B431" s="4" t="s">
        <v>1048</v>
      </c>
      <c r="C431" s="4" t="s">
        <v>1052</v>
      </c>
      <c r="D431" s="3">
        <v>3051</v>
      </c>
    </row>
    <row r="432" spans="1:4" x14ac:dyDescent="0.3">
      <c r="A432" t="s">
        <v>63</v>
      </c>
      <c r="B432" s="4" t="s">
        <v>1049</v>
      </c>
      <c r="C432" s="4" t="s">
        <v>1052</v>
      </c>
      <c r="D432" s="3">
        <v>3822</v>
      </c>
    </row>
    <row r="433" spans="1:4" x14ac:dyDescent="0.3">
      <c r="A433" t="s">
        <v>96</v>
      </c>
      <c r="B433" s="4" t="s">
        <v>1051</v>
      </c>
      <c r="C433" s="4" t="s">
        <v>1052</v>
      </c>
      <c r="D433" s="3">
        <v>2914</v>
      </c>
    </row>
    <row r="434" spans="1:4" x14ac:dyDescent="0.3">
      <c r="A434" t="s">
        <v>102</v>
      </c>
      <c r="B434" s="4" t="s">
        <v>1044</v>
      </c>
      <c r="C434" s="4" t="s">
        <v>1052</v>
      </c>
      <c r="D434" s="3">
        <v>2418</v>
      </c>
    </row>
    <row r="435" spans="1:4" x14ac:dyDescent="0.3">
      <c r="A435" t="s">
        <v>56</v>
      </c>
      <c r="B435" s="4" t="s">
        <v>1050</v>
      </c>
      <c r="C435" s="4" t="s">
        <v>1052</v>
      </c>
      <c r="D435" s="3">
        <v>897</v>
      </c>
    </row>
    <row r="436" spans="1:4" x14ac:dyDescent="0.3">
      <c r="A436" t="s">
        <v>109</v>
      </c>
      <c r="B436" s="4" t="s">
        <v>1048</v>
      </c>
      <c r="C436" s="4" t="s">
        <v>1052</v>
      </c>
      <c r="D436" s="3">
        <v>3051</v>
      </c>
    </row>
    <row r="437" spans="1:4" x14ac:dyDescent="0.3">
      <c r="A437" t="s">
        <v>63</v>
      </c>
      <c r="B437" s="4" t="s">
        <v>1049</v>
      </c>
      <c r="C437" s="4" t="s">
        <v>1052</v>
      </c>
      <c r="D437" s="3">
        <v>3822</v>
      </c>
    </row>
    <row r="438" spans="1:4" x14ac:dyDescent="0.3">
      <c r="A438" t="s">
        <v>96</v>
      </c>
      <c r="B438" s="4" t="s">
        <v>1051</v>
      </c>
      <c r="C438" s="4" t="s">
        <v>1052</v>
      </c>
      <c r="D438" s="3">
        <v>2914</v>
      </c>
    </row>
    <row r="439" spans="1:4" x14ac:dyDescent="0.3">
      <c r="A439" t="s">
        <v>102</v>
      </c>
      <c r="B439" s="4" t="s">
        <v>1044</v>
      </c>
      <c r="C439" s="4" t="s">
        <v>1052</v>
      </c>
      <c r="D439" s="3">
        <v>2418</v>
      </c>
    </row>
    <row r="440" spans="1:4" x14ac:dyDescent="0.3">
      <c r="A440" t="s">
        <v>56</v>
      </c>
      <c r="B440" s="4" t="s">
        <v>1050</v>
      </c>
      <c r="C440" s="4" t="s">
        <v>1052</v>
      </c>
      <c r="D440" s="3">
        <v>897</v>
      </c>
    </row>
    <row r="441" spans="1:4" x14ac:dyDescent="0.3">
      <c r="A441" t="s">
        <v>109</v>
      </c>
      <c r="B441" s="4" t="s">
        <v>1048</v>
      </c>
      <c r="C441" s="4" t="s">
        <v>1052</v>
      </c>
      <c r="D441" s="3">
        <v>3051</v>
      </c>
    </row>
    <row r="442" spans="1:4" x14ac:dyDescent="0.3">
      <c r="A442" t="s">
        <v>63</v>
      </c>
      <c r="B442" s="4" t="s">
        <v>1049</v>
      </c>
      <c r="C442" s="4" t="s">
        <v>1052</v>
      </c>
      <c r="D442" s="3">
        <v>3822</v>
      </c>
    </row>
    <row r="443" spans="1:4" x14ac:dyDescent="0.3">
      <c r="A443" t="s">
        <v>96</v>
      </c>
      <c r="B443" s="4" t="s">
        <v>1051</v>
      </c>
      <c r="C443" s="4" t="s">
        <v>1052</v>
      </c>
      <c r="D443" s="3">
        <v>2914</v>
      </c>
    </row>
    <row r="444" spans="1:4" x14ac:dyDescent="0.3">
      <c r="A444" t="s">
        <v>102</v>
      </c>
      <c r="B444" s="4" t="s">
        <v>1044</v>
      </c>
      <c r="C444" s="4" t="s">
        <v>1052</v>
      </c>
      <c r="D444" s="3">
        <v>2418</v>
      </c>
    </row>
    <row r="445" spans="1:4" x14ac:dyDescent="0.3">
      <c r="A445" t="s">
        <v>56</v>
      </c>
      <c r="B445" s="4" t="s">
        <v>1050</v>
      </c>
      <c r="C445" s="4" t="s">
        <v>1052</v>
      </c>
      <c r="D445" s="3">
        <v>897</v>
      </c>
    </row>
    <row r="446" spans="1:4" x14ac:dyDescent="0.3">
      <c r="A446" t="s">
        <v>109</v>
      </c>
      <c r="B446" s="4" t="s">
        <v>1048</v>
      </c>
      <c r="C446" s="4" t="s">
        <v>1052</v>
      </c>
      <c r="D446" s="3">
        <v>3051</v>
      </c>
    </row>
    <row r="447" spans="1:4" x14ac:dyDescent="0.3">
      <c r="A447" t="s">
        <v>63</v>
      </c>
      <c r="B447" s="4" t="s">
        <v>1049</v>
      </c>
      <c r="C447" s="4" t="s">
        <v>1052</v>
      </c>
      <c r="D447" s="3">
        <v>3822</v>
      </c>
    </row>
    <row r="448" spans="1:4" x14ac:dyDescent="0.3">
      <c r="A448" t="s">
        <v>96</v>
      </c>
      <c r="B448" s="4" t="s">
        <v>1051</v>
      </c>
      <c r="C448" s="4" t="s">
        <v>1052</v>
      </c>
      <c r="D448" s="3">
        <v>2914</v>
      </c>
    </row>
    <row r="449" spans="1:4" x14ac:dyDescent="0.3">
      <c r="A449" t="s">
        <v>102</v>
      </c>
      <c r="B449" s="4" t="s">
        <v>1044</v>
      </c>
      <c r="C449" s="4" t="s">
        <v>1052</v>
      </c>
      <c r="D449" s="3">
        <v>2418</v>
      </c>
    </row>
    <row r="450" spans="1:4" x14ac:dyDescent="0.3">
      <c r="A450" t="s">
        <v>56</v>
      </c>
      <c r="B450" s="4" t="s">
        <v>1050</v>
      </c>
      <c r="C450" s="4" t="s">
        <v>1052</v>
      </c>
      <c r="D450" s="3">
        <v>897</v>
      </c>
    </row>
    <row r="451" spans="1:4" x14ac:dyDescent="0.3">
      <c r="A451" t="s">
        <v>109</v>
      </c>
      <c r="B451" s="4" t="s">
        <v>1048</v>
      </c>
      <c r="C451" s="4" t="s">
        <v>1052</v>
      </c>
      <c r="D451" s="3">
        <v>3051</v>
      </c>
    </row>
    <row r="452" spans="1:4" x14ac:dyDescent="0.3">
      <c r="A452" t="s">
        <v>63</v>
      </c>
      <c r="B452" s="4" t="s">
        <v>1049</v>
      </c>
      <c r="C452" s="4" t="s">
        <v>1052</v>
      </c>
      <c r="D452" s="3">
        <v>3822</v>
      </c>
    </row>
    <row r="453" spans="1:4" x14ac:dyDescent="0.3">
      <c r="A453" t="s">
        <v>96</v>
      </c>
      <c r="B453" s="4" t="s">
        <v>1051</v>
      </c>
      <c r="C453" s="4" t="s">
        <v>1052</v>
      </c>
      <c r="D453" s="3">
        <v>2914</v>
      </c>
    </row>
    <row r="454" spans="1:4" x14ac:dyDescent="0.3">
      <c r="A454" t="s">
        <v>102</v>
      </c>
      <c r="B454" s="4" t="s">
        <v>1044</v>
      </c>
      <c r="C454" s="4" t="s">
        <v>1052</v>
      </c>
      <c r="D454" s="3">
        <v>2418</v>
      </c>
    </row>
    <row r="455" spans="1:4" x14ac:dyDescent="0.3">
      <c r="A455" t="s">
        <v>56</v>
      </c>
      <c r="B455" s="4" t="s">
        <v>1050</v>
      </c>
      <c r="C455" s="4" t="s">
        <v>1052</v>
      </c>
      <c r="D455" s="3">
        <v>897</v>
      </c>
    </row>
    <row r="456" spans="1:4" x14ac:dyDescent="0.3">
      <c r="A456" t="s">
        <v>109</v>
      </c>
      <c r="B456" s="4" t="s">
        <v>1048</v>
      </c>
      <c r="C456" s="4" t="s">
        <v>1052</v>
      </c>
      <c r="D456" s="3">
        <v>3051</v>
      </c>
    </row>
    <row r="457" spans="1:4" x14ac:dyDescent="0.3">
      <c r="A457" t="s">
        <v>63</v>
      </c>
      <c r="B457" s="4" t="s">
        <v>1049</v>
      </c>
      <c r="C457" s="4" t="s">
        <v>1052</v>
      </c>
      <c r="D457" s="3">
        <v>3822</v>
      </c>
    </row>
    <row r="458" spans="1:4" x14ac:dyDescent="0.3">
      <c r="A458" t="s">
        <v>96</v>
      </c>
      <c r="B458" s="4" t="s">
        <v>1051</v>
      </c>
      <c r="C458" s="4" t="s">
        <v>1052</v>
      </c>
      <c r="D458" s="3">
        <v>2914</v>
      </c>
    </row>
    <row r="459" spans="1:4" x14ac:dyDescent="0.3">
      <c r="A459" t="s">
        <v>102</v>
      </c>
      <c r="B459" s="4" t="s">
        <v>1044</v>
      </c>
      <c r="C459" s="4" t="s">
        <v>1052</v>
      </c>
      <c r="D459" s="3">
        <v>2418</v>
      </c>
    </row>
    <row r="460" spans="1:4" x14ac:dyDescent="0.3">
      <c r="A460" t="s">
        <v>56</v>
      </c>
      <c r="B460" s="4" t="s">
        <v>1050</v>
      </c>
      <c r="C460" s="4" t="s">
        <v>1052</v>
      </c>
      <c r="D460" s="3">
        <v>897</v>
      </c>
    </row>
    <row r="461" spans="1:4" x14ac:dyDescent="0.3">
      <c r="A461" t="s">
        <v>109</v>
      </c>
      <c r="B461" s="4" t="s">
        <v>1048</v>
      </c>
      <c r="C461" s="4" t="s">
        <v>1052</v>
      </c>
      <c r="D461" s="3">
        <v>3051</v>
      </c>
    </row>
    <row r="462" spans="1:4" x14ac:dyDescent="0.3">
      <c r="A462" t="s">
        <v>63</v>
      </c>
      <c r="B462" s="4" t="s">
        <v>1049</v>
      </c>
      <c r="C462" s="4" t="s">
        <v>1052</v>
      </c>
      <c r="D462" s="3">
        <v>3822</v>
      </c>
    </row>
    <row r="463" spans="1:4" x14ac:dyDescent="0.3">
      <c r="A463" t="s">
        <v>96</v>
      </c>
      <c r="B463" s="4" t="s">
        <v>1051</v>
      </c>
      <c r="C463" s="4" t="s">
        <v>1052</v>
      </c>
      <c r="D463" s="3">
        <v>2914</v>
      </c>
    </row>
    <row r="464" spans="1:4" x14ac:dyDescent="0.3">
      <c r="A464" t="s">
        <v>102</v>
      </c>
      <c r="B464" s="4" t="s">
        <v>1044</v>
      </c>
      <c r="C464" s="4" t="s">
        <v>1052</v>
      </c>
      <c r="D464" s="3">
        <v>2418</v>
      </c>
    </row>
    <row r="465" spans="1:4" x14ac:dyDescent="0.3">
      <c r="A465" t="s">
        <v>56</v>
      </c>
      <c r="B465" s="4" t="s">
        <v>1050</v>
      </c>
      <c r="C465" s="4" t="s">
        <v>1052</v>
      </c>
      <c r="D465" s="3">
        <v>897</v>
      </c>
    </row>
    <row r="466" spans="1:4" x14ac:dyDescent="0.3">
      <c r="A466" t="s">
        <v>109</v>
      </c>
      <c r="B466" s="4" t="s">
        <v>1048</v>
      </c>
      <c r="C466" s="4" t="s">
        <v>1052</v>
      </c>
      <c r="D466" s="3">
        <v>3051</v>
      </c>
    </row>
    <row r="467" spans="1:4" x14ac:dyDescent="0.3">
      <c r="A467" t="s">
        <v>63</v>
      </c>
      <c r="B467" s="4" t="s">
        <v>1049</v>
      </c>
      <c r="C467" s="4" t="s">
        <v>1052</v>
      </c>
      <c r="D467" s="3">
        <v>3822</v>
      </c>
    </row>
    <row r="468" spans="1:4" x14ac:dyDescent="0.3">
      <c r="A468" t="s">
        <v>96</v>
      </c>
      <c r="B468" s="4" t="s">
        <v>1051</v>
      </c>
      <c r="C468" s="4" t="s">
        <v>1052</v>
      </c>
      <c r="D468" s="3">
        <v>2914</v>
      </c>
    </row>
    <row r="469" spans="1:4" x14ac:dyDescent="0.3">
      <c r="A469" t="s">
        <v>102</v>
      </c>
      <c r="B469" s="4" t="s">
        <v>1044</v>
      </c>
      <c r="C469" s="4" t="s">
        <v>1052</v>
      </c>
      <c r="D469" s="3">
        <v>2418</v>
      </c>
    </row>
    <row r="470" spans="1:4" x14ac:dyDescent="0.3">
      <c r="A470" t="s">
        <v>56</v>
      </c>
      <c r="B470" s="4" t="s">
        <v>1050</v>
      </c>
      <c r="C470" s="4" t="s">
        <v>1052</v>
      </c>
      <c r="D470" s="3">
        <v>897</v>
      </c>
    </row>
    <row r="471" spans="1:4" x14ac:dyDescent="0.3">
      <c r="A471" t="s">
        <v>109</v>
      </c>
      <c r="B471" s="4" t="s">
        <v>1048</v>
      </c>
      <c r="C471" s="4" t="s">
        <v>1052</v>
      </c>
      <c r="D471" s="3">
        <v>3051</v>
      </c>
    </row>
    <row r="472" spans="1:4" x14ac:dyDescent="0.3">
      <c r="A472" t="s">
        <v>63</v>
      </c>
      <c r="B472" s="4" t="s">
        <v>1049</v>
      </c>
      <c r="C472" s="4" t="s">
        <v>1052</v>
      </c>
      <c r="D472" s="3">
        <v>3822</v>
      </c>
    </row>
    <row r="473" spans="1:4" x14ac:dyDescent="0.3">
      <c r="A473" t="s">
        <v>96</v>
      </c>
      <c r="B473" s="4" t="s">
        <v>1051</v>
      </c>
      <c r="C473" s="4" t="s">
        <v>1052</v>
      </c>
      <c r="D473" s="3">
        <v>2914</v>
      </c>
    </row>
    <row r="474" spans="1:4" x14ac:dyDescent="0.3">
      <c r="A474" t="s">
        <v>102</v>
      </c>
      <c r="B474" s="4" t="s">
        <v>1044</v>
      </c>
      <c r="C474" s="4" t="s">
        <v>1052</v>
      </c>
      <c r="D474" s="3">
        <v>2418</v>
      </c>
    </row>
    <row r="475" spans="1:4" x14ac:dyDescent="0.3">
      <c r="A475" t="s">
        <v>56</v>
      </c>
      <c r="B475" s="4" t="s">
        <v>1050</v>
      </c>
      <c r="C475" s="4" t="s">
        <v>1052</v>
      </c>
      <c r="D475" s="3">
        <v>897</v>
      </c>
    </row>
    <row r="476" spans="1:4" x14ac:dyDescent="0.3">
      <c r="A476" t="s">
        <v>109</v>
      </c>
      <c r="B476" s="4" t="s">
        <v>1048</v>
      </c>
      <c r="C476" s="4" t="s">
        <v>1052</v>
      </c>
      <c r="D476" s="3">
        <v>3051</v>
      </c>
    </row>
    <row r="477" spans="1:4" x14ac:dyDescent="0.3">
      <c r="A477" t="s">
        <v>63</v>
      </c>
      <c r="B477" s="4" t="s">
        <v>1049</v>
      </c>
      <c r="C477" s="4" t="s">
        <v>1052</v>
      </c>
      <c r="D477" s="3">
        <v>3822</v>
      </c>
    </row>
    <row r="478" spans="1:4" x14ac:dyDescent="0.3">
      <c r="A478" t="s">
        <v>96</v>
      </c>
      <c r="B478" s="4" t="s">
        <v>1051</v>
      </c>
      <c r="C478" s="4" t="s">
        <v>1052</v>
      </c>
      <c r="D478" s="3">
        <v>2914</v>
      </c>
    </row>
    <row r="479" spans="1:4" x14ac:dyDescent="0.3">
      <c r="A479" t="s">
        <v>102</v>
      </c>
      <c r="B479" s="4" t="s">
        <v>1044</v>
      </c>
      <c r="C479" s="4" t="s">
        <v>1052</v>
      </c>
      <c r="D479" s="3">
        <v>2418</v>
      </c>
    </row>
    <row r="480" spans="1:4" x14ac:dyDescent="0.3">
      <c r="A480" t="s">
        <v>56</v>
      </c>
      <c r="B480" s="4" t="s">
        <v>1050</v>
      </c>
      <c r="C480" s="4" t="s">
        <v>1052</v>
      </c>
      <c r="D480" s="3">
        <v>897</v>
      </c>
    </row>
    <row r="481" spans="1:4" x14ac:dyDescent="0.3">
      <c r="A481" t="s">
        <v>109</v>
      </c>
      <c r="B481" s="4" t="s">
        <v>1048</v>
      </c>
      <c r="C481" s="4" t="s">
        <v>1052</v>
      </c>
      <c r="D481" s="3">
        <v>3051</v>
      </c>
    </row>
    <row r="482" spans="1:4" x14ac:dyDescent="0.3">
      <c r="A482" t="s">
        <v>63</v>
      </c>
      <c r="B482" s="4" t="s">
        <v>1049</v>
      </c>
      <c r="C482" s="4" t="s">
        <v>1052</v>
      </c>
      <c r="D482" s="3">
        <v>3822</v>
      </c>
    </row>
    <row r="483" spans="1:4" x14ac:dyDescent="0.3">
      <c r="A483" t="s">
        <v>96</v>
      </c>
      <c r="B483" s="4" t="s">
        <v>1051</v>
      </c>
      <c r="C483" s="4" t="s">
        <v>1052</v>
      </c>
      <c r="D483" s="3">
        <v>2914</v>
      </c>
    </row>
    <row r="484" spans="1:4" x14ac:dyDescent="0.3">
      <c r="A484" t="s">
        <v>102</v>
      </c>
      <c r="B484" s="4" t="s">
        <v>1044</v>
      </c>
      <c r="C484" s="4" t="s">
        <v>1052</v>
      </c>
      <c r="D484" s="3">
        <v>2418</v>
      </c>
    </row>
    <row r="485" spans="1:4" x14ac:dyDescent="0.3">
      <c r="A485" t="s">
        <v>56</v>
      </c>
      <c r="B485" s="4" t="s">
        <v>1050</v>
      </c>
      <c r="C485" s="4" t="s">
        <v>1052</v>
      </c>
      <c r="D485" s="3">
        <v>897</v>
      </c>
    </row>
    <row r="486" spans="1:4" x14ac:dyDescent="0.3">
      <c r="A486" t="s">
        <v>109</v>
      </c>
      <c r="B486" s="4" t="s">
        <v>1048</v>
      </c>
      <c r="C486" s="4" t="s">
        <v>1052</v>
      </c>
      <c r="D486" s="3">
        <v>3051</v>
      </c>
    </row>
    <row r="487" spans="1:4" x14ac:dyDescent="0.3">
      <c r="A487" t="s">
        <v>63</v>
      </c>
      <c r="B487" s="4" t="s">
        <v>1049</v>
      </c>
      <c r="C487" s="4" t="s">
        <v>1052</v>
      </c>
      <c r="D487" s="3">
        <v>3822</v>
      </c>
    </row>
    <row r="488" spans="1:4" x14ac:dyDescent="0.3">
      <c r="A488" t="s">
        <v>96</v>
      </c>
      <c r="B488" s="4" t="s">
        <v>1051</v>
      </c>
      <c r="C488" s="4" t="s">
        <v>1052</v>
      </c>
      <c r="D488" s="3">
        <v>2914</v>
      </c>
    </row>
    <row r="489" spans="1:4" x14ac:dyDescent="0.3">
      <c r="A489" t="s">
        <v>102</v>
      </c>
      <c r="B489" s="4" t="s">
        <v>1044</v>
      </c>
      <c r="C489" s="4" t="s">
        <v>1052</v>
      </c>
      <c r="D489" s="3">
        <v>2418</v>
      </c>
    </row>
    <row r="490" spans="1:4" x14ac:dyDescent="0.3">
      <c r="A490" t="s">
        <v>56</v>
      </c>
      <c r="B490" s="4" t="s">
        <v>1050</v>
      </c>
      <c r="C490" s="4" t="s">
        <v>1052</v>
      </c>
      <c r="D490" s="3">
        <v>897</v>
      </c>
    </row>
    <row r="491" spans="1:4" x14ac:dyDescent="0.3">
      <c r="A491" t="s">
        <v>109</v>
      </c>
      <c r="B491" s="4" t="s">
        <v>1048</v>
      </c>
      <c r="C491" s="4" t="s">
        <v>1052</v>
      </c>
      <c r="D491" s="3">
        <v>3051</v>
      </c>
    </row>
    <row r="492" spans="1:4" x14ac:dyDescent="0.3">
      <c r="A492" t="s">
        <v>63</v>
      </c>
      <c r="B492" s="4" t="s">
        <v>1049</v>
      </c>
      <c r="C492" s="4" t="s">
        <v>1052</v>
      </c>
      <c r="D492" s="3">
        <v>3822</v>
      </c>
    </row>
    <row r="493" spans="1:4" x14ac:dyDescent="0.3">
      <c r="A493" t="s">
        <v>96</v>
      </c>
      <c r="B493" s="4" t="s">
        <v>1051</v>
      </c>
      <c r="C493" s="4" t="s">
        <v>1052</v>
      </c>
      <c r="D493" s="3">
        <v>2914</v>
      </c>
    </row>
    <row r="494" spans="1:4" x14ac:dyDescent="0.3">
      <c r="A494" t="s">
        <v>102</v>
      </c>
      <c r="B494" s="4" t="s">
        <v>1044</v>
      </c>
      <c r="C494" s="4" t="s">
        <v>1052</v>
      </c>
      <c r="D494" s="3">
        <v>2418</v>
      </c>
    </row>
    <row r="495" spans="1:4" x14ac:dyDescent="0.3">
      <c r="A495" t="s">
        <v>56</v>
      </c>
      <c r="B495" s="4" t="s">
        <v>1050</v>
      </c>
      <c r="C495" s="4" t="s">
        <v>1052</v>
      </c>
      <c r="D495" s="3">
        <v>897</v>
      </c>
    </row>
    <row r="496" spans="1:4" x14ac:dyDescent="0.3">
      <c r="A496" t="s">
        <v>109</v>
      </c>
      <c r="B496" s="4" t="s">
        <v>1048</v>
      </c>
      <c r="C496" s="4" t="s">
        <v>1052</v>
      </c>
      <c r="D496" s="3">
        <v>3051</v>
      </c>
    </row>
    <row r="497" spans="1:4" x14ac:dyDescent="0.3">
      <c r="A497" t="s">
        <v>63</v>
      </c>
      <c r="B497" s="4" t="s">
        <v>1049</v>
      </c>
      <c r="C497" s="4" t="s">
        <v>1052</v>
      </c>
      <c r="D497" s="3">
        <v>3822</v>
      </c>
    </row>
    <row r="498" spans="1:4" x14ac:dyDescent="0.3">
      <c r="A498" t="s">
        <v>96</v>
      </c>
      <c r="B498" s="4" t="s">
        <v>1051</v>
      </c>
      <c r="C498" s="4" t="s">
        <v>1052</v>
      </c>
      <c r="D498" s="3">
        <v>2914</v>
      </c>
    </row>
    <row r="499" spans="1:4" x14ac:dyDescent="0.3">
      <c r="A499" t="s">
        <v>102</v>
      </c>
      <c r="B499" s="4" t="s">
        <v>1044</v>
      </c>
      <c r="C499" s="4" t="s">
        <v>1052</v>
      </c>
      <c r="D499" s="3">
        <v>2418</v>
      </c>
    </row>
    <row r="500" spans="1:4" x14ac:dyDescent="0.3">
      <c r="A500" t="s">
        <v>56</v>
      </c>
      <c r="B500" s="4" t="s">
        <v>1050</v>
      </c>
      <c r="C500" s="4" t="s">
        <v>1052</v>
      </c>
      <c r="D500" s="3">
        <v>897</v>
      </c>
    </row>
    <row r="501" spans="1:4" x14ac:dyDescent="0.3">
      <c r="A501" t="s">
        <v>109</v>
      </c>
      <c r="B501" s="4" t="s">
        <v>1048</v>
      </c>
      <c r="C501" s="4" t="s">
        <v>1052</v>
      </c>
      <c r="D501" s="3">
        <v>3051</v>
      </c>
    </row>
    <row r="502" spans="1:4" x14ac:dyDescent="0.3">
      <c r="A502" t="s">
        <v>63</v>
      </c>
      <c r="B502" s="4" t="s">
        <v>1049</v>
      </c>
      <c r="C502" s="4" t="s">
        <v>1052</v>
      </c>
      <c r="D502" s="3">
        <v>3822</v>
      </c>
    </row>
    <row r="503" spans="1:4" x14ac:dyDescent="0.3">
      <c r="A503" t="s">
        <v>96</v>
      </c>
      <c r="B503" s="4" t="s">
        <v>1051</v>
      </c>
      <c r="C503" s="4" t="s">
        <v>1052</v>
      </c>
      <c r="D503" s="3">
        <v>2914</v>
      </c>
    </row>
    <row r="504" spans="1:4" x14ac:dyDescent="0.3">
      <c r="A504" t="s">
        <v>102</v>
      </c>
      <c r="B504" s="4" t="s">
        <v>1044</v>
      </c>
      <c r="C504" s="4" t="s">
        <v>1052</v>
      </c>
      <c r="D504" s="3">
        <v>2418</v>
      </c>
    </row>
    <row r="505" spans="1:4" x14ac:dyDescent="0.3">
      <c r="A505" t="s">
        <v>56</v>
      </c>
      <c r="B505" s="4" t="s">
        <v>1050</v>
      </c>
      <c r="C505" s="4" t="s">
        <v>1052</v>
      </c>
      <c r="D505" s="3">
        <v>897</v>
      </c>
    </row>
    <row r="506" spans="1:4" x14ac:dyDescent="0.3">
      <c r="A506" t="s">
        <v>109</v>
      </c>
      <c r="B506" s="4" t="s">
        <v>1048</v>
      </c>
      <c r="C506" s="4" t="s">
        <v>1052</v>
      </c>
      <c r="D506" s="3">
        <v>3051</v>
      </c>
    </row>
    <row r="507" spans="1:4" x14ac:dyDescent="0.3">
      <c r="A507" t="s">
        <v>63</v>
      </c>
      <c r="B507" s="4" t="s">
        <v>1049</v>
      </c>
      <c r="C507" s="4" t="s">
        <v>1052</v>
      </c>
      <c r="D507" s="3">
        <v>3822</v>
      </c>
    </row>
    <row r="508" spans="1:4" x14ac:dyDescent="0.3">
      <c r="A508" t="s">
        <v>96</v>
      </c>
      <c r="B508" s="4" t="s">
        <v>1051</v>
      </c>
      <c r="C508" s="4" t="s">
        <v>1052</v>
      </c>
      <c r="D508" s="3">
        <v>2914</v>
      </c>
    </row>
    <row r="509" spans="1:4" x14ac:dyDescent="0.3">
      <c r="A509" t="s">
        <v>102</v>
      </c>
      <c r="B509" s="4" t="s">
        <v>1044</v>
      </c>
      <c r="C509" s="4" t="s">
        <v>1052</v>
      </c>
      <c r="D509" s="3">
        <v>2418</v>
      </c>
    </row>
    <row r="510" spans="1:4" x14ac:dyDescent="0.3">
      <c r="A510" t="s">
        <v>56</v>
      </c>
      <c r="B510" s="4" t="s">
        <v>1050</v>
      </c>
      <c r="C510" s="4" t="s">
        <v>1052</v>
      </c>
      <c r="D510" s="3">
        <v>897</v>
      </c>
    </row>
    <row r="511" spans="1:4" x14ac:dyDescent="0.3">
      <c r="A511" t="s">
        <v>109</v>
      </c>
      <c r="B511" s="4" t="s">
        <v>1048</v>
      </c>
      <c r="C511" s="4" t="s">
        <v>1052</v>
      </c>
      <c r="D511" s="3">
        <v>3051</v>
      </c>
    </row>
    <row r="512" spans="1:4" x14ac:dyDescent="0.3">
      <c r="A512" t="s">
        <v>63</v>
      </c>
      <c r="B512" s="4" t="s">
        <v>1049</v>
      </c>
      <c r="C512" s="4" t="s">
        <v>1052</v>
      </c>
      <c r="D512" s="3">
        <v>3822</v>
      </c>
    </row>
    <row r="513" spans="1:4" x14ac:dyDescent="0.3">
      <c r="A513" t="s">
        <v>96</v>
      </c>
      <c r="B513" s="4" t="s">
        <v>1051</v>
      </c>
      <c r="C513" s="4" t="s">
        <v>1052</v>
      </c>
      <c r="D513" s="3">
        <v>2914</v>
      </c>
    </row>
    <row r="514" spans="1:4" x14ac:dyDescent="0.3">
      <c r="A514" t="s">
        <v>102</v>
      </c>
      <c r="B514" s="4" t="s">
        <v>1044</v>
      </c>
      <c r="C514" s="4" t="s">
        <v>1052</v>
      </c>
      <c r="D514" s="3">
        <v>2418</v>
      </c>
    </row>
    <row r="515" spans="1:4" x14ac:dyDescent="0.3">
      <c r="A515" t="s">
        <v>56</v>
      </c>
      <c r="B515" s="4" t="s">
        <v>1050</v>
      </c>
      <c r="C515" s="4" t="s">
        <v>1052</v>
      </c>
      <c r="D515" s="3">
        <v>897</v>
      </c>
    </row>
    <row r="516" spans="1:4" x14ac:dyDescent="0.3">
      <c r="A516" t="s">
        <v>109</v>
      </c>
      <c r="B516" s="4" t="s">
        <v>1048</v>
      </c>
      <c r="C516" s="4" t="s">
        <v>1052</v>
      </c>
      <c r="D516" s="3">
        <v>3051</v>
      </c>
    </row>
    <row r="517" spans="1:4" x14ac:dyDescent="0.3">
      <c r="A517" t="s">
        <v>63</v>
      </c>
      <c r="B517" s="4" t="s">
        <v>1049</v>
      </c>
      <c r="C517" s="4" t="s">
        <v>1052</v>
      </c>
      <c r="D517" s="3">
        <v>3822</v>
      </c>
    </row>
    <row r="518" spans="1:4" x14ac:dyDescent="0.3">
      <c r="A518" t="s">
        <v>96</v>
      </c>
      <c r="B518" s="4" t="s">
        <v>1051</v>
      </c>
      <c r="C518" s="4" t="s">
        <v>1052</v>
      </c>
      <c r="D518" s="3">
        <v>2914</v>
      </c>
    </row>
    <row r="519" spans="1:4" x14ac:dyDescent="0.3">
      <c r="A519" t="s">
        <v>102</v>
      </c>
      <c r="B519" s="4" t="s">
        <v>1044</v>
      </c>
      <c r="C519" s="4" t="s">
        <v>1052</v>
      </c>
      <c r="D519" s="3">
        <v>2418</v>
      </c>
    </row>
    <row r="520" spans="1:4" x14ac:dyDescent="0.3">
      <c r="A520" t="s">
        <v>56</v>
      </c>
      <c r="B520" s="4" t="s">
        <v>1050</v>
      </c>
      <c r="C520" s="4" t="s">
        <v>1052</v>
      </c>
      <c r="D520" s="3">
        <v>897</v>
      </c>
    </row>
    <row r="521" spans="1:4" x14ac:dyDescent="0.3">
      <c r="A521" t="s">
        <v>109</v>
      </c>
      <c r="B521" s="4" t="s">
        <v>1048</v>
      </c>
      <c r="C521" s="4" t="s">
        <v>1052</v>
      </c>
      <c r="D521" s="3">
        <v>3051</v>
      </c>
    </row>
    <row r="522" spans="1:4" x14ac:dyDescent="0.3">
      <c r="A522" t="s">
        <v>63</v>
      </c>
      <c r="B522" s="4" t="s">
        <v>1049</v>
      </c>
      <c r="C522" s="4" t="s">
        <v>1052</v>
      </c>
      <c r="D522" s="3">
        <v>3822</v>
      </c>
    </row>
    <row r="523" spans="1:4" x14ac:dyDescent="0.3">
      <c r="A523" t="s">
        <v>96</v>
      </c>
      <c r="B523" s="4" t="s">
        <v>1051</v>
      </c>
      <c r="C523" s="4" t="s">
        <v>1052</v>
      </c>
      <c r="D523" s="3">
        <v>2914</v>
      </c>
    </row>
    <row r="524" spans="1:4" x14ac:dyDescent="0.3">
      <c r="A524" t="s">
        <v>102</v>
      </c>
      <c r="B524" s="4" t="s">
        <v>1044</v>
      </c>
      <c r="C524" s="4" t="s">
        <v>1052</v>
      </c>
      <c r="D524" s="3">
        <v>2418</v>
      </c>
    </row>
    <row r="525" spans="1:4" x14ac:dyDescent="0.3">
      <c r="A525" t="s">
        <v>56</v>
      </c>
      <c r="B525" s="4" t="s">
        <v>1050</v>
      </c>
      <c r="C525" s="4" t="s">
        <v>1052</v>
      </c>
      <c r="D525" s="3">
        <v>897</v>
      </c>
    </row>
    <row r="526" spans="1:4" x14ac:dyDescent="0.3">
      <c r="A526" t="s">
        <v>109</v>
      </c>
      <c r="B526" s="4" t="s">
        <v>1048</v>
      </c>
      <c r="C526" s="4" t="s">
        <v>1052</v>
      </c>
      <c r="D526" s="3">
        <v>3051</v>
      </c>
    </row>
    <row r="527" spans="1:4" x14ac:dyDescent="0.3">
      <c r="A527" t="s">
        <v>63</v>
      </c>
      <c r="B527" s="4" t="s">
        <v>1049</v>
      </c>
      <c r="C527" s="4" t="s">
        <v>1052</v>
      </c>
      <c r="D527" s="3">
        <v>3822</v>
      </c>
    </row>
    <row r="528" spans="1:4" x14ac:dyDescent="0.3">
      <c r="A528" t="s">
        <v>96</v>
      </c>
      <c r="B528" s="4" t="s">
        <v>1051</v>
      </c>
      <c r="C528" s="4" t="s">
        <v>1052</v>
      </c>
      <c r="D528" s="3">
        <v>2914</v>
      </c>
    </row>
    <row r="529" spans="1:4" x14ac:dyDescent="0.3">
      <c r="A529" t="s">
        <v>102</v>
      </c>
      <c r="B529" s="4" t="s">
        <v>1044</v>
      </c>
      <c r="C529" s="4" t="s">
        <v>1052</v>
      </c>
      <c r="D529" s="3">
        <v>2418</v>
      </c>
    </row>
    <row r="530" spans="1:4" x14ac:dyDescent="0.3">
      <c r="A530" t="s">
        <v>56</v>
      </c>
      <c r="B530" s="4" t="s">
        <v>1050</v>
      </c>
      <c r="C530" s="4" t="s">
        <v>1052</v>
      </c>
      <c r="D530" s="3">
        <v>897</v>
      </c>
    </row>
    <row r="531" spans="1:4" x14ac:dyDescent="0.3">
      <c r="A531" t="s">
        <v>109</v>
      </c>
      <c r="B531" s="4" t="s">
        <v>1048</v>
      </c>
      <c r="C531" s="4" t="s">
        <v>1052</v>
      </c>
      <c r="D531" s="3">
        <v>3051</v>
      </c>
    </row>
    <row r="532" spans="1:4" x14ac:dyDescent="0.3">
      <c r="A532" t="s">
        <v>63</v>
      </c>
      <c r="B532" s="4" t="s">
        <v>1049</v>
      </c>
      <c r="C532" s="4" t="s">
        <v>1052</v>
      </c>
      <c r="D532" s="3">
        <v>3822</v>
      </c>
    </row>
    <row r="533" spans="1:4" x14ac:dyDescent="0.3">
      <c r="A533" t="s">
        <v>96</v>
      </c>
      <c r="B533" s="4" t="s">
        <v>1051</v>
      </c>
      <c r="C533" s="4" t="s">
        <v>1052</v>
      </c>
      <c r="D533" s="3">
        <v>2914</v>
      </c>
    </row>
    <row r="534" spans="1:4" x14ac:dyDescent="0.3">
      <c r="A534" t="s">
        <v>102</v>
      </c>
      <c r="B534" s="4" t="s">
        <v>1044</v>
      </c>
      <c r="C534" s="4" t="s">
        <v>1052</v>
      </c>
      <c r="D534" s="3">
        <v>2418</v>
      </c>
    </row>
    <row r="535" spans="1:4" x14ac:dyDescent="0.3">
      <c r="A535" t="s">
        <v>56</v>
      </c>
      <c r="B535" s="4" t="s">
        <v>1050</v>
      </c>
      <c r="C535" s="4" t="s">
        <v>1052</v>
      </c>
      <c r="D535" s="3">
        <v>897</v>
      </c>
    </row>
    <row r="536" spans="1:4" x14ac:dyDescent="0.3">
      <c r="A536" t="s">
        <v>109</v>
      </c>
      <c r="B536" s="4" t="s">
        <v>1048</v>
      </c>
      <c r="C536" s="4" t="s">
        <v>1052</v>
      </c>
      <c r="D536" s="3">
        <v>3051</v>
      </c>
    </row>
    <row r="537" spans="1:4" x14ac:dyDescent="0.3">
      <c r="A537" t="s">
        <v>63</v>
      </c>
      <c r="B537" s="4" t="s">
        <v>1049</v>
      </c>
      <c r="C537" s="4" t="s">
        <v>1052</v>
      </c>
      <c r="D537" s="3">
        <v>3822</v>
      </c>
    </row>
    <row r="538" spans="1:4" x14ac:dyDescent="0.3">
      <c r="A538" t="s">
        <v>96</v>
      </c>
      <c r="B538" s="4" t="s">
        <v>1051</v>
      </c>
      <c r="C538" s="4" t="s">
        <v>1052</v>
      </c>
      <c r="D538" s="3">
        <v>2914</v>
      </c>
    </row>
    <row r="539" spans="1:4" x14ac:dyDescent="0.3">
      <c r="A539" t="s">
        <v>102</v>
      </c>
      <c r="B539" s="4" t="s">
        <v>1044</v>
      </c>
      <c r="C539" s="4" t="s">
        <v>1052</v>
      </c>
      <c r="D539" s="3">
        <v>2418</v>
      </c>
    </row>
    <row r="540" spans="1:4" x14ac:dyDescent="0.3">
      <c r="A540" t="s">
        <v>56</v>
      </c>
      <c r="B540" s="4" t="s">
        <v>1050</v>
      </c>
      <c r="C540" s="4" t="s">
        <v>1052</v>
      </c>
      <c r="D540" s="3">
        <v>897</v>
      </c>
    </row>
    <row r="541" spans="1:4" x14ac:dyDescent="0.3">
      <c r="A541" t="s">
        <v>109</v>
      </c>
      <c r="B541" s="4" t="s">
        <v>1048</v>
      </c>
      <c r="C541" s="4" t="s">
        <v>1052</v>
      </c>
      <c r="D541" s="3">
        <v>3051</v>
      </c>
    </row>
    <row r="542" spans="1:4" x14ac:dyDescent="0.3">
      <c r="A542" t="s">
        <v>63</v>
      </c>
      <c r="B542" s="4" t="s">
        <v>1049</v>
      </c>
      <c r="C542" s="4" t="s">
        <v>1052</v>
      </c>
      <c r="D542" s="3">
        <v>3822</v>
      </c>
    </row>
    <row r="543" spans="1:4" x14ac:dyDescent="0.3">
      <c r="A543" t="s">
        <v>96</v>
      </c>
      <c r="B543" s="4" t="s">
        <v>1051</v>
      </c>
      <c r="C543" s="4" t="s">
        <v>1052</v>
      </c>
      <c r="D543" s="3">
        <v>2914</v>
      </c>
    </row>
    <row r="544" spans="1:4" x14ac:dyDescent="0.3">
      <c r="A544" t="s">
        <v>102</v>
      </c>
      <c r="B544" s="4" t="s">
        <v>1044</v>
      </c>
      <c r="C544" s="4" t="s">
        <v>1052</v>
      </c>
      <c r="D544" s="3">
        <v>2418</v>
      </c>
    </row>
    <row r="545" spans="1:4" x14ac:dyDescent="0.3">
      <c r="A545" t="s">
        <v>56</v>
      </c>
      <c r="B545" s="4" t="s">
        <v>1050</v>
      </c>
      <c r="C545" s="4" t="s">
        <v>1052</v>
      </c>
      <c r="D545" s="3">
        <v>897</v>
      </c>
    </row>
    <row r="546" spans="1:4" x14ac:dyDescent="0.3">
      <c r="A546" t="s">
        <v>109</v>
      </c>
      <c r="B546" s="4" t="s">
        <v>1048</v>
      </c>
      <c r="C546" s="4" t="s">
        <v>1052</v>
      </c>
      <c r="D546" s="3">
        <v>3051</v>
      </c>
    </row>
    <row r="547" spans="1:4" x14ac:dyDescent="0.3">
      <c r="A547" t="s">
        <v>63</v>
      </c>
      <c r="B547" s="4" t="s">
        <v>1049</v>
      </c>
      <c r="C547" s="4" t="s">
        <v>1052</v>
      </c>
      <c r="D547" s="3">
        <v>3822</v>
      </c>
    </row>
    <row r="548" spans="1:4" x14ac:dyDescent="0.3">
      <c r="A548" t="s">
        <v>96</v>
      </c>
      <c r="B548" s="4" t="s">
        <v>1051</v>
      </c>
      <c r="C548" s="4" t="s">
        <v>1052</v>
      </c>
      <c r="D548" s="3">
        <v>2914</v>
      </c>
    </row>
    <row r="549" spans="1:4" x14ac:dyDescent="0.3">
      <c r="A549" t="s">
        <v>102</v>
      </c>
      <c r="B549" s="4" t="s">
        <v>1044</v>
      </c>
      <c r="C549" s="4" t="s">
        <v>1052</v>
      </c>
      <c r="D549" s="3">
        <v>2418</v>
      </c>
    </row>
    <row r="550" spans="1:4" x14ac:dyDescent="0.3">
      <c r="A550" t="s">
        <v>56</v>
      </c>
      <c r="B550" s="4" t="s">
        <v>1050</v>
      </c>
      <c r="C550" s="4" t="s">
        <v>1052</v>
      </c>
      <c r="D550" s="3">
        <v>897</v>
      </c>
    </row>
    <row r="551" spans="1:4" x14ac:dyDescent="0.3">
      <c r="A551" t="s">
        <v>109</v>
      </c>
      <c r="B551" s="4" t="s">
        <v>1048</v>
      </c>
      <c r="C551" s="4" t="s">
        <v>1052</v>
      </c>
      <c r="D551" s="3">
        <v>3051</v>
      </c>
    </row>
    <row r="552" spans="1:4" x14ac:dyDescent="0.3">
      <c r="A552" t="s">
        <v>63</v>
      </c>
      <c r="B552" s="4" t="s">
        <v>1049</v>
      </c>
      <c r="C552" s="4" t="s">
        <v>1052</v>
      </c>
      <c r="D552" s="3">
        <v>3822</v>
      </c>
    </row>
    <row r="553" spans="1:4" x14ac:dyDescent="0.3">
      <c r="A553" t="s">
        <v>96</v>
      </c>
      <c r="B553" s="4" t="s">
        <v>1051</v>
      </c>
      <c r="C553" s="4" t="s">
        <v>1052</v>
      </c>
      <c r="D553" s="3">
        <v>2914</v>
      </c>
    </row>
    <row r="554" spans="1:4" x14ac:dyDescent="0.3">
      <c r="A554" t="s">
        <v>102</v>
      </c>
      <c r="B554" s="4" t="s">
        <v>1044</v>
      </c>
      <c r="C554" s="4" t="s">
        <v>1052</v>
      </c>
      <c r="D554" s="3">
        <v>2418</v>
      </c>
    </row>
    <row r="555" spans="1:4" x14ac:dyDescent="0.3">
      <c r="A555" t="s">
        <v>56</v>
      </c>
      <c r="B555" s="4" t="s">
        <v>1050</v>
      </c>
      <c r="C555" s="4" t="s">
        <v>1052</v>
      </c>
      <c r="D555" s="3">
        <v>897</v>
      </c>
    </row>
    <row r="556" spans="1:4" x14ac:dyDescent="0.3">
      <c r="A556" t="s">
        <v>109</v>
      </c>
      <c r="B556" s="4" t="s">
        <v>1048</v>
      </c>
      <c r="C556" s="4" t="s">
        <v>1052</v>
      </c>
      <c r="D556" s="3">
        <v>3051</v>
      </c>
    </row>
    <row r="557" spans="1:4" x14ac:dyDescent="0.3">
      <c r="A557" t="s">
        <v>63</v>
      </c>
      <c r="B557" s="4" t="s">
        <v>1049</v>
      </c>
      <c r="C557" s="4" t="s">
        <v>1052</v>
      </c>
      <c r="D557" s="3">
        <v>3822</v>
      </c>
    </row>
    <row r="558" spans="1:4" x14ac:dyDescent="0.3">
      <c r="A558" t="s">
        <v>96</v>
      </c>
      <c r="B558" s="4" t="s">
        <v>1051</v>
      </c>
      <c r="C558" s="4" t="s">
        <v>1052</v>
      </c>
      <c r="D558" s="3">
        <v>2914</v>
      </c>
    </row>
    <row r="559" spans="1:4" x14ac:dyDescent="0.3">
      <c r="A559" t="s">
        <v>102</v>
      </c>
      <c r="B559" s="4" t="s">
        <v>1044</v>
      </c>
      <c r="C559" s="4" t="s">
        <v>1052</v>
      </c>
      <c r="D559" s="3">
        <v>2418</v>
      </c>
    </row>
    <row r="560" spans="1:4" x14ac:dyDescent="0.3">
      <c r="A560" t="s">
        <v>56</v>
      </c>
      <c r="B560" s="4" t="s">
        <v>1050</v>
      </c>
      <c r="C560" s="4" t="s">
        <v>1052</v>
      </c>
      <c r="D560" s="3">
        <v>897</v>
      </c>
    </row>
    <row r="561" spans="1:4" x14ac:dyDescent="0.3">
      <c r="A561" t="s">
        <v>109</v>
      </c>
      <c r="B561" s="4" t="s">
        <v>1048</v>
      </c>
      <c r="C561" s="4" t="s">
        <v>1052</v>
      </c>
      <c r="D561" s="3">
        <v>3051</v>
      </c>
    </row>
    <row r="562" spans="1:4" x14ac:dyDescent="0.3">
      <c r="A562" t="s">
        <v>63</v>
      </c>
      <c r="B562" s="4" t="s">
        <v>1049</v>
      </c>
      <c r="C562" s="4" t="s">
        <v>1052</v>
      </c>
      <c r="D562" s="3">
        <v>3822</v>
      </c>
    </row>
    <row r="563" spans="1:4" x14ac:dyDescent="0.3">
      <c r="A563" t="s">
        <v>96</v>
      </c>
      <c r="B563" s="4" t="s">
        <v>1051</v>
      </c>
      <c r="C563" s="4" t="s">
        <v>1052</v>
      </c>
      <c r="D563" s="3">
        <v>2914</v>
      </c>
    </row>
    <row r="564" spans="1:4" x14ac:dyDescent="0.3">
      <c r="A564" t="s">
        <v>102</v>
      </c>
      <c r="B564" s="4" t="s">
        <v>1044</v>
      </c>
      <c r="C564" s="4" t="s">
        <v>1052</v>
      </c>
      <c r="D564" s="3">
        <v>2418</v>
      </c>
    </row>
    <row r="565" spans="1:4" x14ac:dyDescent="0.3">
      <c r="A565" t="s">
        <v>56</v>
      </c>
      <c r="B565" s="4" t="s">
        <v>1050</v>
      </c>
      <c r="C565" s="4" t="s">
        <v>1052</v>
      </c>
      <c r="D565" s="3">
        <v>897</v>
      </c>
    </row>
    <row r="566" spans="1:4" x14ac:dyDescent="0.3">
      <c r="A566" t="s">
        <v>109</v>
      </c>
      <c r="B566" s="4" t="s">
        <v>1048</v>
      </c>
      <c r="C566" s="4" t="s">
        <v>1052</v>
      </c>
      <c r="D566" s="3">
        <v>3051</v>
      </c>
    </row>
    <row r="567" spans="1:4" x14ac:dyDescent="0.3">
      <c r="A567" t="s">
        <v>63</v>
      </c>
      <c r="B567" s="4" t="s">
        <v>1049</v>
      </c>
      <c r="C567" s="4" t="s">
        <v>1052</v>
      </c>
      <c r="D567" s="3">
        <v>3822</v>
      </c>
    </row>
    <row r="568" spans="1:4" x14ac:dyDescent="0.3">
      <c r="A568" t="s">
        <v>27</v>
      </c>
      <c r="B568" s="4" t="s">
        <v>1046</v>
      </c>
      <c r="C568" s="4" t="s">
        <v>1053</v>
      </c>
      <c r="D568" s="3">
        <v>3506</v>
      </c>
    </row>
    <row r="569" spans="1:4" x14ac:dyDescent="0.3">
      <c r="A569" t="s">
        <v>35</v>
      </c>
      <c r="B569" s="4" t="s">
        <v>1051</v>
      </c>
      <c r="C569" s="4" t="s">
        <v>1053</v>
      </c>
      <c r="D569" s="3">
        <v>1530</v>
      </c>
    </row>
    <row r="570" spans="1:4" x14ac:dyDescent="0.3">
      <c r="A570" t="s">
        <v>86</v>
      </c>
      <c r="B570" s="4" t="s">
        <v>1050</v>
      </c>
      <c r="C570" s="4" t="s">
        <v>1053</v>
      </c>
      <c r="D570" s="3">
        <v>4978</v>
      </c>
    </row>
    <row r="571" spans="1:4" x14ac:dyDescent="0.3">
      <c r="A571" t="s">
        <v>69</v>
      </c>
      <c r="B571" s="4" t="s">
        <v>1054</v>
      </c>
      <c r="C571" s="4" t="s">
        <v>1053</v>
      </c>
      <c r="D571" s="3">
        <v>3901</v>
      </c>
    </row>
    <row r="572" spans="1:4" x14ac:dyDescent="0.3">
      <c r="A572" t="s">
        <v>88</v>
      </c>
      <c r="B572" s="4" t="s">
        <v>1049</v>
      </c>
      <c r="C572" s="4" t="s">
        <v>1053</v>
      </c>
      <c r="D572" s="3">
        <v>3776</v>
      </c>
    </row>
    <row r="573" spans="1:4" x14ac:dyDescent="0.3">
      <c r="A573" t="s">
        <v>27</v>
      </c>
      <c r="B573" s="4" t="s">
        <v>1046</v>
      </c>
      <c r="C573" s="4" t="s">
        <v>1053</v>
      </c>
      <c r="D573" s="3">
        <v>3506</v>
      </c>
    </row>
    <row r="574" spans="1:4" x14ac:dyDescent="0.3">
      <c r="A574" t="s">
        <v>35</v>
      </c>
      <c r="B574" s="4" t="s">
        <v>1051</v>
      </c>
      <c r="C574" s="4" t="s">
        <v>1053</v>
      </c>
      <c r="D574" s="3">
        <v>1530</v>
      </c>
    </row>
    <row r="575" spans="1:4" x14ac:dyDescent="0.3">
      <c r="A575" t="s">
        <v>86</v>
      </c>
      <c r="B575" s="4" t="s">
        <v>1050</v>
      </c>
      <c r="C575" s="4" t="s">
        <v>1053</v>
      </c>
      <c r="D575" s="3">
        <v>4978</v>
      </c>
    </row>
    <row r="576" spans="1:4" x14ac:dyDescent="0.3">
      <c r="A576" t="s">
        <v>69</v>
      </c>
      <c r="B576" s="4" t="s">
        <v>1054</v>
      </c>
      <c r="C576" s="4" t="s">
        <v>1053</v>
      </c>
      <c r="D576" s="3">
        <v>3901</v>
      </c>
    </row>
    <row r="577" spans="1:4" x14ac:dyDescent="0.3">
      <c r="A577" t="s">
        <v>88</v>
      </c>
      <c r="B577" s="4" t="s">
        <v>1049</v>
      </c>
      <c r="C577" s="4" t="s">
        <v>1053</v>
      </c>
      <c r="D577" s="3">
        <v>3776</v>
      </c>
    </row>
    <row r="578" spans="1:4" x14ac:dyDescent="0.3">
      <c r="A578" t="s">
        <v>27</v>
      </c>
      <c r="B578" s="4" t="s">
        <v>1046</v>
      </c>
      <c r="C578" s="4" t="s">
        <v>1053</v>
      </c>
      <c r="D578" s="3">
        <v>3506</v>
      </c>
    </row>
    <row r="579" spans="1:4" x14ac:dyDescent="0.3">
      <c r="A579" t="s">
        <v>35</v>
      </c>
      <c r="B579" s="4" t="s">
        <v>1051</v>
      </c>
      <c r="C579" s="4" t="s">
        <v>1053</v>
      </c>
      <c r="D579" s="3">
        <v>1530</v>
      </c>
    </row>
    <row r="580" spans="1:4" x14ac:dyDescent="0.3">
      <c r="A580" t="s">
        <v>86</v>
      </c>
      <c r="B580" s="4" t="s">
        <v>1050</v>
      </c>
      <c r="C580" s="4" t="s">
        <v>1053</v>
      </c>
      <c r="D580" s="3">
        <v>4978</v>
      </c>
    </row>
    <row r="581" spans="1:4" x14ac:dyDescent="0.3">
      <c r="A581" t="s">
        <v>69</v>
      </c>
      <c r="B581" s="4" t="s">
        <v>1054</v>
      </c>
      <c r="C581" s="4" t="s">
        <v>1053</v>
      </c>
      <c r="D581" s="3">
        <v>3901</v>
      </c>
    </row>
    <row r="582" spans="1:4" x14ac:dyDescent="0.3">
      <c r="A582" t="s">
        <v>88</v>
      </c>
      <c r="B582" s="4" t="s">
        <v>1049</v>
      </c>
      <c r="C582" s="4" t="s">
        <v>1053</v>
      </c>
      <c r="D582" s="3">
        <v>3776</v>
      </c>
    </row>
    <row r="583" spans="1:4" x14ac:dyDescent="0.3">
      <c r="A583" t="s">
        <v>27</v>
      </c>
      <c r="B583" s="4" t="s">
        <v>1046</v>
      </c>
      <c r="C583" s="4" t="s">
        <v>1053</v>
      </c>
      <c r="D583" s="3">
        <v>3506</v>
      </c>
    </row>
    <row r="584" spans="1:4" x14ac:dyDescent="0.3">
      <c r="A584" t="s">
        <v>35</v>
      </c>
      <c r="B584" s="4" t="s">
        <v>1051</v>
      </c>
      <c r="C584" s="4" t="s">
        <v>1053</v>
      </c>
      <c r="D584" s="3">
        <v>1530</v>
      </c>
    </row>
    <row r="585" spans="1:4" x14ac:dyDescent="0.3">
      <c r="A585" t="s">
        <v>86</v>
      </c>
      <c r="B585" s="4" t="s">
        <v>1050</v>
      </c>
      <c r="C585" s="4" t="s">
        <v>1053</v>
      </c>
      <c r="D585" s="3">
        <v>4978</v>
      </c>
    </row>
    <row r="586" spans="1:4" x14ac:dyDescent="0.3">
      <c r="A586" t="s">
        <v>69</v>
      </c>
      <c r="B586" s="4" t="s">
        <v>1054</v>
      </c>
      <c r="C586" s="4" t="s">
        <v>1053</v>
      </c>
      <c r="D586" s="3">
        <v>3901</v>
      </c>
    </row>
    <row r="587" spans="1:4" x14ac:dyDescent="0.3">
      <c r="A587" t="s">
        <v>88</v>
      </c>
      <c r="B587" s="4" t="s">
        <v>1049</v>
      </c>
      <c r="C587" s="4" t="s">
        <v>1053</v>
      </c>
      <c r="D587" s="3">
        <v>3776</v>
      </c>
    </row>
    <row r="588" spans="1:4" x14ac:dyDescent="0.3">
      <c r="A588" t="s">
        <v>27</v>
      </c>
      <c r="B588" s="4" t="s">
        <v>1046</v>
      </c>
      <c r="C588" s="4" t="s">
        <v>1053</v>
      </c>
      <c r="D588" s="3">
        <v>3506</v>
      </c>
    </row>
    <row r="589" spans="1:4" x14ac:dyDescent="0.3">
      <c r="A589" t="s">
        <v>35</v>
      </c>
      <c r="B589" s="4" t="s">
        <v>1051</v>
      </c>
      <c r="C589" s="4" t="s">
        <v>1053</v>
      </c>
      <c r="D589" s="3">
        <v>1530</v>
      </c>
    </row>
    <row r="590" spans="1:4" x14ac:dyDescent="0.3">
      <c r="A590" t="s">
        <v>86</v>
      </c>
      <c r="B590" s="4" t="s">
        <v>1050</v>
      </c>
      <c r="C590" s="4" t="s">
        <v>1053</v>
      </c>
      <c r="D590" s="3">
        <v>4978</v>
      </c>
    </row>
    <row r="591" spans="1:4" x14ac:dyDescent="0.3">
      <c r="A591" t="s">
        <v>69</v>
      </c>
      <c r="B591" s="4" t="s">
        <v>1054</v>
      </c>
      <c r="C591" s="4" t="s">
        <v>1053</v>
      </c>
      <c r="D591" s="3">
        <v>3901</v>
      </c>
    </row>
    <row r="592" spans="1:4" x14ac:dyDescent="0.3">
      <c r="A592" t="s">
        <v>88</v>
      </c>
      <c r="B592" s="4" t="s">
        <v>1049</v>
      </c>
      <c r="C592" s="4" t="s">
        <v>1053</v>
      </c>
      <c r="D592" s="3">
        <v>3776</v>
      </c>
    </row>
    <row r="593" spans="1:4" x14ac:dyDescent="0.3">
      <c r="A593" t="s">
        <v>27</v>
      </c>
      <c r="B593" s="4" t="s">
        <v>1046</v>
      </c>
      <c r="C593" s="4" t="s">
        <v>1053</v>
      </c>
      <c r="D593" s="3">
        <v>3506</v>
      </c>
    </row>
    <row r="594" spans="1:4" x14ac:dyDescent="0.3">
      <c r="A594" t="s">
        <v>35</v>
      </c>
      <c r="B594" s="4" t="s">
        <v>1051</v>
      </c>
      <c r="C594" s="4" t="s">
        <v>1053</v>
      </c>
      <c r="D594" s="3">
        <v>1530</v>
      </c>
    </row>
    <row r="595" spans="1:4" x14ac:dyDescent="0.3">
      <c r="A595" t="s">
        <v>86</v>
      </c>
      <c r="B595" s="4" t="s">
        <v>1050</v>
      </c>
      <c r="C595" s="4" t="s">
        <v>1053</v>
      </c>
      <c r="D595" s="3">
        <v>4978</v>
      </c>
    </row>
    <row r="596" spans="1:4" x14ac:dyDescent="0.3">
      <c r="A596" t="s">
        <v>69</v>
      </c>
      <c r="B596" s="4" t="s">
        <v>1054</v>
      </c>
      <c r="C596" s="4" t="s">
        <v>1053</v>
      </c>
      <c r="D596" s="3">
        <v>3901</v>
      </c>
    </row>
    <row r="597" spans="1:4" x14ac:dyDescent="0.3">
      <c r="A597" t="s">
        <v>88</v>
      </c>
      <c r="B597" s="4" t="s">
        <v>1049</v>
      </c>
      <c r="C597" s="4" t="s">
        <v>1053</v>
      </c>
      <c r="D597" s="3">
        <v>3776</v>
      </c>
    </row>
    <row r="598" spans="1:4" x14ac:dyDescent="0.3">
      <c r="A598" t="s">
        <v>27</v>
      </c>
      <c r="B598" s="4" t="s">
        <v>1046</v>
      </c>
      <c r="C598" s="4" t="s">
        <v>1053</v>
      </c>
      <c r="D598" s="3">
        <v>3506</v>
      </c>
    </row>
    <row r="599" spans="1:4" x14ac:dyDescent="0.3">
      <c r="A599" t="s">
        <v>35</v>
      </c>
      <c r="B599" s="4" t="s">
        <v>1051</v>
      </c>
      <c r="C599" s="4" t="s">
        <v>1053</v>
      </c>
      <c r="D599" s="3">
        <v>1530</v>
      </c>
    </row>
    <row r="600" spans="1:4" x14ac:dyDescent="0.3">
      <c r="A600" t="s">
        <v>86</v>
      </c>
      <c r="B600" s="4" t="s">
        <v>1050</v>
      </c>
      <c r="C600" s="4" t="s">
        <v>1053</v>
      </c>
      <c r="D600" s="3">
        <v>4978</v>
      </c>
    </row>
    <row r="601" spans="1:4" x14ac:dyDescent="0.3">
      <c r="A601" t="s">
        <v>69</v>
      </c>
      <c r="B601" s="4" t="s">
        <v>1054</v>
      </c>
      <c r="C601" s="4" t="s">
        <v>1053</v>
      </c>
      <c r="D601" s="3">
        <v>3901</v>
      </c>
    </row>
    <row r="602" spans="1:4" x14ac:dyDescent="0.3">
      <c r="A602" t="s">
        <v>88</v>
      </c>
      <c r="B602" s="4" t="s">
        <v>1049</v>
      </c>
      <c r="C602" s="4" t="s">
        <v>1053</v>
      </c>
      <c r="D602" s="3">
        <v>3776</v>
      </c>
    </row>
    <row r="603" spans="1:4" x14ac:dyDescent="0.3">
      <c r="A603" t="s">
        <v>27</v>
      </c>
      <c r="B603" s="4" t="s">
        <v>1046</v>
      </c>
      <c r="C603" s="4" t="s">
        <v>1053</v>
      </c>
      <c r="D603" s="3">
        <v>3506</v>
      </c>
    </row>
    <row r="604" spans="1:4" x14ac:dyDescent="0.3">
      <c r="A604" t="s">
        <v>35</v>
      </c>
      <c r="B604" s="4" t="s">
        <v>1051</v>
      </c>
      <c r="C604" s="4" t="s">
        <v>1053</v>
      </c>
      <c r="D604" s="3">
        <v>1530</v>
      </c>
    </row>
    <row r="605" spans="1:4" x14ac:dyDescent="0.3">
      <c r="A605" t="s">
        <v>86</v>
      </c>
      <c r="B605" s="4" t="s">
        <v>1050</v>
      </c>
      <c r="C605" s="4" t="s">
        <v>1053</v>
      </c>
      <c r="D605" s="3">
        <v>4978</v>
      </c>
    </row>
    <row r="606" spans="1:4" x14ac:dyDescent="0.3">
      <c r="A606" t="s">
        <v>69</v>
      </c>
      <c r="B606" s="4" t="s">
        <v>1054</v>
      </c>
      <c r="C606" s="4" t="s">
        <v>1053</v>
      </c>
      <c r="D606" s="3">
        <v>3901</v>
      </c>
    </row>
    <row r="607" spans="1:4" x14ac:dyDescent="0.3">
      <c r="A607" t="s">
        <v>88</v>
      </c>
      <c r="B607" s="4" t="s">
        <v>1049</v>
      </c>
      <c r="C607" s="4" t="s">
        <v>1053</v>
      </c>
      <c r="D607" s="3">
        <v>3776</v>
      </c>
    </row>
    <row r="608" spans="1:4" x14ac:dyDescent="0.3">
      <c r="A608" t="s">
        <v>27</v>
      </c>
      <c r="B608" s="4" t="s">
        <v>1046</v>
      </c>
      <c r="C608" s="4" t="s">
        <v>1053</v>
      </c>
      <c r="D608" s="3">
        <v>3506</v>
      </c>
    </row>
    <row r="609" spans="1:4" x14ac:dyDescent="0.3">
      <c r="A609" t="s">
        <v>35</v>
      </c>
      <c r="B609" s="4" t="s">
        <v>1051</v>
      </c>
      <c r="C609" s="4" t="s">
        <v>1053</v>
      </c>
      <c r="D609" s="3">
        <v>1530</v>
      </c>
    </row>
    <row r="610" spans="1:4" x14ac:dyDescent="0.3">
      <c r="A610" t="s">
        <v>86</v>
      </c>
      <c r="B610" s="4" t="s">
        <v>1050</v>
      </c>
      <c r="C610" s="4" t="s">
        <v>1053</v>
      </c>
      <c r="D610" s="3">
        <v>4978</v>
      </c>
    </row>
    <row r="611" spans="1:4" x14ac:dyDescent="0.3">
      <c r="A611" t="s">
        <v>69</v>
      </c>
      <c r="B611" s="4" t="s">
        <v>1054</v>
      </c>
      <c r="C611" s="4" t="s">
        <v>1053</v>
      </c>
      <c r="D611" s="3">
        <v>3901</v>
      </c>
    </row>
    <row r="612" spans="1:4" x14ac:dyDescent="0.3">
      <c r="A612" t="s">
        <v>88</v>
      </c>
      <c r="B612" s="4" t="s">
        <v>1049</v>
      </c>
      <c r="C612" s="4" t="s">
        <v>1053</v>
      </c>
      <c r="D612" s="3">
        <v>3776</v>
      </c>
    </row>
    <row r="613" spans="1:4" x14ac:dyDescent="0.3">
      <c r="A613" t="s">
        <v>27</v>
      </c>
      <c r="B613" s="4" t="s">
        <v>1046</v>
      </c>
      <c r="C613" s="4" t="s">
        <v>1053</v>
      </c>
      <c r="D613" s="3">
        <v>3506</v>
      </c>
    </row>
    <row r="614" spans="1:4" x14ac:dyDescent="0.3">
      <c r="A614" t="s">
        <v>35</v>
      </c>
      <c r="B614" s="4" t="s">
        <v>1051</v>
      </c>
      <c r="C614" s="4" t="s">
        <v>1053</v>
      </c>
      <c r="D614" s="3">
        <v>1530</v>
      </c>
    </row>
    <row r="615" spans="1:4" x14ac:dyDescent="0.3">
      <c r="A615" t="s">
        <v>86</v>
      </c>
      <c r="B615" s="4" t="s">
        <v>1050</v>
      </c>
      <c r="C615" s="4" t="s">
        <v>1053</v>
      </c>
      <c r="D615" s="3">
        <v>4978</v>
      </c>
    </row>
    <row r="616" spans="1:4" x14ac:dyDescent="0.3">
      <c r="A616" t="s">
        <v>69</v>
      </c>
      <c r="B616" s="4" t="s">
        <v>1054</v>
      </c>
      <c r="C616" s="4" t="s">
        <v>1053</v>
      </c>
      <c r="D616" s="3">
        <v>3901</v>
      </c>
    </row>
    <row r="617" spans="1:4" x14ac:dyDescent="0.3">
      <c r="A617" t="s">
        <v>88</v>
      </c>
      <c r="B617" s="4" t="s">
        <v>1049</v>
      </c>
      <c r="C617" s="4" t="s">
        <v>1053</v>
      </c>
      <c r="D617" s="3">
        <v>3776</v>
      </c>
    </row>
    <row r="618" spans="1:4" x14ac:dyDescent="0.3">
      <c r="A618" t="s">
        <v>27</v>
      </c>
      <c r="B618" s="4" t="s">
        <v>1046</v>
      </c>
      <c r="C618" s="4" t="s">
        <v>1053</v>
      </c>
      <c r="D618" s="3">
        <v>3506</v>
      </c>
    </row>
    <row r="619" spans="1:4" x14ac:dyDescent="0.3">
      <c r="A619" t="s">
        <v>35</v>
      </c>
      <c r="B619" s="4" t="s">
        <v>1051</v>
      </c>
      <c r="C619" s="4" t="s">
        <v>1053</v>
      </c>
      <c r="D619" s="3">
        <v>1530</v>
      </c>
    </row>
    <row r="620" spans="1:4" x14ac:dyDescent="0.3">
      <c r="A620" t="s">
        <v>86</v>
      </c>
      <c r="B620" s="4" t="s">
        <v>1050</v>
      </c>
      <c r="C620" s="4" t="s">
        <v>1053</v>
      </c>
      <c r="D620" s="3">
        <v>4978</v>
      </c>
    </row>
    <row r="621" spans="1:4" x14ac:dyDescent="0.3">
      <c r="A621" t="s">
        <v>69</v>
      </c>
      <c r="B621" s="4" t="s">
        <v>1054</v>
      </c>
      <c r="C621" s="4" t="s">
        <v>1053</v>
      </c>
      <c r="D621" s="3">
        <v>3901</v>
      </c>
    </row>
    <row r="622" spans="1:4" x14ac:dyDescent="0.3">
      <c r="A622" t="s">
        <v>88</v>
      </c>
      <c r="B622" s="4" t="s">
        <v>1049</v>
      </c>
      <c r="C622" s="4" t="s">
        <v>1053</v>
      </c>
      <c r="D622" s="3">
        <v>3776</v>
      </c>
    </row>
    <row r="623" spans="1:4" x14ac:dyDescent="0.3">
      <c r="A623" t="s">
        <v>27</v>
      </c>
      <c r="B623" s="4" t="s">
        <v>1046</v>
      </c>
      <c r="C623" s="4" t="s">
        <v>1053</v>
      </c>
      <c r="D623" s="3">
        <v>3506</v>
      </c>
    </row>
    <row r="624" spans="1:4" x14ac:dyDescent="0.3">
      <c r="A624" t="s">
        <v>35</v>
      </c>
      <c r="B624" s="4" t="s">
        <v>1051</v>
      </c>
      <c r="C624" s="4" t="s">
        <v>1053</v>
      </c>
      <c r="D624" s="3">
        <v>1530</v>
      </c>
    </row>
    <row r="625" spans="1:4" x14ac:dyDescent="0.3">
      <c r="A625" t="s">
        <v>86</v>
      </c>
      <c r="B625" s="4" t="s">
        <v>1050</v>
      </c>
      <c r="C625" s="4" t="s">
        <v>1053</v>
      </c>
      <c r="D625" s="3">
        <v>4978</v>
      </c>
    </row>
    <row r="626" spans="1:4" x14ac:dyDescent="0.3">
      <c r="A626" t="s">
        <v>69</v>
      </c>
      <c r="B626" s="4" t="s">
        <v>1054</v>
      </c>
      <c r="C626" s="4" t="s">
        <v>1053</v>
      </c>
      <c r="D626" s="3">
        <v>3901</v>
      </c>
    </row>
    <row r="627" spans="1:4" x14ac:dyDescent="0.3">
      <c r="A627" t="s">
        <v>88</v>
      </c>
      <c r="B627" s="4" t="s">
        <v>1049</v>
      </c>
      <c r="C627" s="4" t="s">
        <v>1053</v>
      </c>
      <c r="D627" s="3">
        <v>3776</v>
      </c>
    </row>
    <row r="628" spans="1:4" x14ac:dyDescent="0.3">
      <c r="A628" t="s">
        <v>27</v>
      </c>
      <c r="B628" s="4" t="s">
        <v>1046</v>
      </c>
      <c r="C628" s="4" t="s">
        <v>1053</v>
      </c>
      <c r="D628" s="3">
        <v>3506</v>
      </c>
    </row>
    <row r="629" spans="1:4" x14ac:dyDescent="0.3">
      <c r="A629" t="s">
        <v>35</v>
      </c>
      <c r="B629" s="4" t="s">
        <v>1051</v>
      </c>
      <c r="C629" s="4" t="s">
        <v>1053</v>
      </c>
      <c r="D629" s="3">
        <v>1530</v>
      </c>
    </row>
    <row r="630" spans="1:4" x14ac:dyDescent="0.3">
      <c r="A630" t="s">
        <v>86</v>
      </c>
      <c r="B630" s="4" t="s">
        <v>1050</v>
      </c>
      <c r="C630" s="4" t="s">
        <v>1053</v>
      </c>
      <c r="D630" s="3">
        <v>4978</v>
      </c>
    </row>
    <row r="631" spans="1:4" x14ac:dyDescent="0.3">
      <c r="A631" t="s">
        <v>69</v>
      </c>
      <c r="B631" s="4" t="s">
        <v>1054</v>
      </c>
      <c r="C631" s="4" t="s">
        <v>1053</v>
      </c>
      <c r="D631" s="3">
        <v>3901</v>
      </c>
    </row>
    <row r="632" spans="1:4" x14ac:dyDescent="0.3">
      <c r="A632" t="s">
        <v>88</v>
      </c>
      <c r="B632" s="4" t="s">
        <v>1049</v>
      </c>
      <c r="C632" s="4" t="s">
        <v>1053</v>
      </c>
      <c r="D632" s="3">
        <v>3776</v>
      </c>
    </row>
    <row r="633" spans="1:4" x14ac:dyDescent="0.3">
      <c r="A633" t="s">
        <v>27</v>
      </c>
      <c r="B633" s="4" t="s">
        <v>1046</v>
      </c>
      <c r="C633" s="4" t="s">
        <v>1053</v>
      </c>
      <c r="D633" s="3">
        <v>3506</v>
      </c>
    </row>
    <row r="634" spans="1:4" x14ac:dyDescent="0.3">
      <c r="A634" t="s">
        <v>35</v>
      </c>
      <c r="B634" s="4" t="s">
        <v>1051</v>
      </c>
      <c r="C634" s="4" t="s">
        <v>1053</v>
      </c>
      <c r="D634" s="3">
        <v>1530</v>
      </c>
    </row>
    <row r="635" spans="1:4" x14ac:dyDescent="0.3">
      <c r="A635" t="s">
        <v>86</v>
      </c>
      <c r="B635" s="4" t="s">
        <v>1050</v>
      </c>
      <c r="C635" s="4" t="s">
        <v>1053</v>
      </c>
      <c r="D635" s="3">
        <v>4978</v>
      </c>
    </row>
    <row r="636" spans="1:4" x14ac:dyDescent="0.3">
      <c r="A636" t="s">
        <v>69</v>
      </c>
      <c r="B636" s="4" t="s">
        <v>1054</v>
      </c>
      <c r="C636" s="4" t="s">
        <v>1053</v>
      </c>
      <c r="D636" s="3">
        <v>3901</v>
      </c>
    </row>
    <row r="637" spans="1:4" x14ac:dyDescent="0.3">
      <c r="A637" t="s">
        <v>88</v>
      </c>
      <c r="B637" s="4" t="s">
        <v>1049</v>
      </c>
      <c r="C637" s="4" t="s">
        <v>1053</v>
      </c>
      <c r="D637" s="3">
        <v>3776</v>
      </c>
    </row>
    <row r="638" spans="1:4" x14ac:dyDescent="0.3">
      <c r="A638" t="s">
        <v>27</v>
      </c>
      <c r="B638" s="4" t="s">
        <v>1046</v>
      </c>
      <c r="C638" s="4" t="s">
        <v>1053</v>
      </c>
      <c r="D638" s="3">
        <v>3506</v>
      </c>
    </row>
    <row r="639" spans="1:4" x14ac:dyDescent="0.3">
      <c r="A639" t="s">
        <v>35</v>
      </c>
      <c r="B639" s="4" t="s">
        <v>1051</v>
      </c>
      <c r="C639" s="4" t="s">
        <v>1053</v>
      </c>
      <c r="D639" s="3">
        <v>1530</v>
      </c>
    </row>
    <row r="640" spans="1:4" x14ac:dyDescent="0.3">
      <c r="A640" t="s">
        <v>86</v>
      </c>
      <c r="B640" s="4" t="s">
        <v>1050</v>
      </c>
      <c r="C640" s="4" t="s">
        <v>1053</v>
      </c>
      <c r="D640" s="3">
        <v>4978</v>
      </c>
    </row>
    <row r="641" spans="1:4" x14ac:dyDescent="0.3">
      <c r="A641" t="s">
        <v>69</v>
      </c>
      <c r="B641" s="4" t="s">
        <v>1054</v>
      </c>
      <c r="C641" s="4" t="s">
        <v>1053</v>
      </c>
      <c r="D641" s="3">
        <v>3901</v>
      </c>
    </row>
    <row r="642" spans="1:4" x14ac:dyDescent="0.3">
      <c r="A642" t="s">
        <v>88</v>
      </c>
      <c r="B642" s="4" t="s">
        <v>1049</v>
      </c>
      <c r="C642" s="4" t="s">
        <v>1053</v>
      </c>
      <c r="D642" s="3">
        <v>3776</v>
      </c>
    </row>
    <row r="643" spans="1:4" x14ac:dyDescent="0.3">
      <c r="A643" t="s">
        <v>27</v>
      </c>
      <c r="B643" s="4" t="s">
        <v>1046</v>
      </c>
      <c r="C643" s="4" t="s">
        <v>1053</v>
      </c>
      <c r="D643" s="3">
        <v>3506</v>
      </c>
    </row>
    <row r="644" spans="1:4" x14ac:dyDescent="0.3">
      <c r="A644" t="s">
        <v>35</v>
      </c>
      <c r="B644" s="4" t="s">
        <v>1051</v>
      </c>
      <c r="C644" s="4" t="s">
        <v>1053</v>
      </c>
      <c r="D644" s="3">
        <v>1530</v>
      </c>
    </row>
    <row r="645" spans="1:4" x14ac:dyDescent="0.3">
      <c r="A645" t="s">
        <v>86</v>
      </c>
      <c r="B645" s="4" t="s">
        <v>1050</v>
      </c>
      <c r="C645" s="4" t="s">
        <v>1053</v>
      </c>
      <c r="D645" s="3">
        <v>4978</v>
      </c>
    </row>
    <row r="646" spans="1:4" x14ac:dyDescent="0.3">
      <c r="A646" t="s">
        <v>69</v>
      </c>
      <c r="B646" s="4" t="s">
        <v>1054</v>
      </c>
      <c r="C646" s="4" t="s">
        <v>1053</v>
      </c>
      <c r="D646" s="3">
        <v>3901</v>
      </c>
    </row>
    <row r="647" spans="1:4" x14ac:dyDescent="0.3">
      <c r="A647" t="s">
        <v>88</v>
      </c>
      <c r="B647" s="4" t="s">
        <v>1049</v>
      </c>
      <c r="C647" s="4" t="s">
        <v>1053</v>
      </c>
      <c r="D647" s="3">
        <v>3776</v>
      </c>
    </row>
    <row r="648" spans="1:4" x14ac:dyDescent="0.3">
      <c r="A648" t="s">
        <v>27</v>
      </c>
      <c r="B648" s="4" t="s">
        <v>1046</v>
      </c>
      <c r="C648" s="4" t="s">
        <v>1053</v>
      </c>
      <c r="D648" s="3">
        <v>3506</v>
      </c>
    </row>
    <row r="649" spans="1:4" x14ac:dyDescent="0.3">
      <c r="A649" t="s">
        <v>35</v>
      </c>
      <c r="B649" s="4" t="s">
        <v>1051</v>
      </c>
      <c r="C649" s="4" t="s">
        <v>1053</v>
      </c>
      <c r="D649" s="3">
        <v>1530</v>
      </c>
    </row>
    <row r="650" spans="1:4" x14ac:dyDescent="0.3">
      <c r="A650" t="s">
        <v>86</v>
      </c>
      <c r="B650" s="4" t="s">
        <v>1050</v>
      </c>
      <c r="C650" s="4" t="s">
        <v>1053</v>
      </c>
      <c r="D650" s="3">
        <v>4978</v>
      </c>
    </row>
    <row r="651" spans="1:4" x14ac:dyDescent="0.3">
      <c r="A651" t="s">
        <v>69</v>
      </c>
      <c r="B651" s="4" t="s">
        <v>1054</v>
      </c>
      <c r="C651" s="4" t="s">
        <v>1053</v>
      </c>
      <c r="D651" s="3">
        <v>3901</v>
      </c>
    </row>
    <row r="652" spans="1:4" x14ac:dyDescent="0.3">
      <c r="A652" t="s">
        <v>88</v>
      </c>
      <c r="B652" s="4" t="s">
        <v>1049</v>
      </c>
      <c r="C652" s="4" t="s">
        <v>1053</v>
      </c>
      <c r="D652" s="3">
        <v>3776</v>
      </c>
    </row>
    <row r="653" spans="1:4" x14ac:dyDescent="0.3">
      <c r="A653" t="s">
        <v>27</v>
      </c>
      <c r="B653" s="4" t="s">
        <v>1046</v>
      </c>
      <c r="C653" s="4" t="s">
        <v>1053</v>
      </c>
      <c r="D653" s="3">
        <v>3506</v>
      </c>
    </row>
    <row r="654" spans="1:4" x14ac:dyDescent="0.3">
      <c r="A654" t="s">
        <v>35</v>
      </c>
      <c r="B654" s="4" t="s">
        <v>1051</v>
      </c>
      <c r="C654" s="4" t="s">
        <v>1053</v>
      </c>
      <c r="D654" s="3">
        <v>1530</v>
      </c>
    </row>
    <row r="655" spans="1:4" x14ac:dyDescent="0.3">
      <c r="A655" t="s">
        <v>86</v>
      </c>
      <c r="B655" s="4" t="s">
        <v>1050</v>
      </c>
      <c r="C655" s="4" t="s">
        <v>1053</v>
      </c>
      <c r="D655" s="3">
        <v>4978</v>
      </c>
    </row>
    <row r="656" spans="1:4" x14ac:dyDescent="0.3">
      <c r="A656" t="s">
        <v>69</v>
      </c>
      <c r="B656" s="4" t="s">
        <v>1054</v>
      </c>
      <c r="C656" s="4" t="s">
        <v>1053</v>
      </c>
      <c r="D656" s="3">
        <v>3901</v>
      </c>
    </row>
    <row r="657" spans="1:4" x14ac:dyDescent="0.3">
      <c r="A657" t="s">
        <v>88</v>
      </c>
      <c r="B657" s="4" t="s">
        <v>1049</v>
      </c>
      <c r="C657" s="4" t="s">
        <v>1053</v>
      </c>
      <c r="D657" s="3">
        <v>3776</v>
      </c>
    </row>
    <row r="658" spans="1:4" x14ac:dyDescent="0.3">
      <c r="A658" t="s">
        <v>27</v>
      </c>
      <c r="B658" s="4" t="s">
        <v>1046</v>
      </c>
      <c r="C658" s="4" t="s">
        <v>1053</v>
      </c>
      <c r="D658" s="3">
        <v>3506</v>
      </c>
    </row>
    <row r="659" spans="1:4" x14ac:dyDescent="0.3">
      <c r="A659" t="s">
        <v>35</v>
      </c>
      <c r="B659" s="4" t="s">
        <v>1051</v>
      </c>
      <c r="C659" s="4" t="s">
        <v>1053</v>
      </c>
      <c r="D659" s="3">
        <v>1530</v>
      </c>
    </row>
    <row r="660" spans="1:4" x14ac:dyDescent="0.3">
      <c r="A660" t="s">
        <v>86</v>
      </c>
      <c r="B660" s="4" t="s">
        <v>1050</v>
      </c>
      <c r="C660" s="4" t="s">
        <v>1053</v>
      </c>
      <c r="D660" s="3">
        <v>4978</v>
      </c>
    </row>
    <row r="661" spans="1:4" x14ac:dyDescent="0.3">
      <c r="A661" t="s">
        <v>69</v>
      </c>
      <c r="B661" s="4" t="s">
        <v>1054</v>
      </c>
      <c r="C661" s="4" t="s">
        <v>1053</v>
      </c>
      <c r="D661" s="3">
        <v>3901</v>
      </c>
    </row>
    <row r="662" spans="1:4" x14ac:dyDescent="0.3">
      <c r="A662" t="s">
        <v>88</v>
      </c>
      <c r="B662" s="4" t="s">
        <v>1049</v>
      </c>
      <c r="C662" s="4" t="s">
        <v>1053</v>
      </c>
      <c r="D662" s="3">
        <v>3776</v>
      </c>
    </row>
    <row r="663" spans="1:4" x14ac:dyDescent="0.3">
      <c r="A663" t="s">
        <v>27</v>
      </c>
      <c r="B663" s="4" t="s">
        <v>1046</v>
      </c>
      <c r="C663" s="4" t="s">
        <v>1053</v>
      </c>
      <c r="D663" s="3">
        <v>3506</v>
      </c>
    </row>
    <row r="664" spans="1:4" x14ac:dyDescent="0.3">
      <c r="A664" t="s">
        <v>35</v>
      </c>
      <c r="B664" s="4" t="s">
        <v>1051</v>
      </c>
      <c r="C664" s="4" t="s">
        <v>1053</v>
      </c>
      <c r="D664" s="3">
        <v>1530</v>
      </c>
    </row>
    <row r="665" spans="1:4" x14ac:dyDescent="0.3">
      <c r="A665" t="s">
        <v>86</v>
      </c>
      <c r="B665" s="4" t="s">
        <v>1050</v>
      </c>
      <c r="C665" s="4" t="s">
        <v>1053</v>
      </c>
      <c r="D665" s="3">
        <v>4978</v>
      </c>
    </row>
    <row r="666" spans="1:4" x14ac:dyDescent="0.3">
      <c r="A666" t="s">
        <v>69</v>
      </c>
      <c r="B666" s="4" t="s">
        <v>1054</v>
      </c>
      <c r="C666" s="4" t="s">
        <v>1053</v>
      </c>
      <c r="D666" s="3">
        <v>3901</v>
      </c>
    </row>
    <row r="667" spans="1:4" x14ac:dyDescent="0.3">
      <c r="A667" t="s">
        <v>88</v>
      </c>
      <c r="B667" s="4" t="s">
        <v>1049</v>
      </c>
      <c r="C667" s="4" t="s">
        <v>1053</v>
      </c>
      <c r="D667" s="3">
        <v>3776</v>
      </c>
    </row>
    <row r="668" spans="1:4" x14ac:dyDescent="0.3">
      <c r="A668" t="s">
        <v>27</v>
      </c>
      <c r="B668" s="4" t="s">
        <v>1046</v>
      </c>
      <c r="C668" s="4" t="s">
        <v>1053</v>
      </c>
      <c r="D668" s="3">
        <v>3506</v>
      </c>
    </row>
    <row r="669" spans="1:4" x14ac:dyDescent="0.3">
      <c r="A669" t="s">
        <v>35</v>
      </c>
      <c r="B669" s="4" t="s">
        <v>1051</v>
      </c>
      <c r="C669" s="4" t="s">
        <v>1053</v>
      </c>
      <c r="D669" s="3">
        <v>1530</v>
      </c>
    </row>
    <row r="670" spans="1:4" x14ac:dyDescent="0.3">
      <c r="A670" t="s">
        <v>86</v>
      </c>
      <c r="B670" s="4" t="s">
        <v>1050</v>
      </c>
      <c r="C670" s="4" t="s">
        <v>1053</v>
      </c>
      <c r="D670" s="3">
        <v>4978</v>
      </c>
    </row>
    <row r="671" spans="1:4" x14ac:dyDescent="0.3">
      <c r="A671" t="s">
        <v>69</v>
      </c>
      <c r="B671" s="4" t="s">
        <v>1054</v>
      </c>
      <c r="C671" s="4" t="s">
        <v>1053</v>
      </c>
      <c r="D671" s="3">
        <v>3901</v>
      </c>
    </row>
    <row r="672" spans="1:4" x14ac:dyDescent="0.3">
      <c r="A672" t="s">
        <v>88</v>
      </c>
      <c r="B672" s="4" t="s">
        <v>1049</v>
      </c>
      <c r="C672" s="4" t="s">
        <v>1053</v>
      </c>
      <c r="D672" s="3">
        <v>3776</v>
      </c>
    </row>
    <row r="673" spans="1:4" x14ac:dyDescent="0.3">
      <c r="A673" t="s">
        <v>27</v>
      </c>
      <c r="B673" s="4" t="s">
        <v>1046</v>
      </c>
      <c r="C673" s="4" t="s">
        <v>1053</v>
      </c>
      <c r="D673" s="3">
        <v>3506</v>
      </c>
    </row>
    <row r="674" spans="1:4" x14ac:dyDescent="0.3">
      <c r="A674" t="s">
        <v>35</v>
      </c>
      <c r="B674" s="4" t="s">
        <v>1051</v>
      </c>
      <c r="C674" s="4" t="s">
        <v>1053</v>
      </c>
      <c r="D674" s="3">
        <v>1530</v>
      </c>
    </row>
    <row r="675" spans="1:4" x14ac:dyDescent="0.3">
      <c r="A675" t="s">
        <v>86</v>
      </c>
      <c r="B675" s="4" t="s">
        <v>1050</v>
      </c>
      <c r="C675" s="4" t="s">
        <v>1053</v>
      </c>
      <c r="D675" s="3">
        <v>4978</v>
      </c>
    </row>
    <row r="676" spans="1:4" x14ac:dyDescent="0.3">
      <c r="A676" t="s">
        <v>69</v>
      </c>
      <c r="B676" s="4" t="s">
        <v>1054</v>
      </c>
      <c r="C676" s="4" t="s">
        <v>1053</v>
      </c>
      <c r="D676" s="3">
        <v>3901</v>
      </c>
    </row>
    <row r="677" spans="1:4" x14ac:dyDescent="0.3">
      <c r="A677" t="s">
        <v>88</v>
      </c>
      <c r="B677" s="4" t="s">
        <v>1049</v>
      </c>
      <c r="C677" s="4" t="s">
        <v>1053</v>
      </c>
      <c r="D677" s="3">
        <v>3776</v>
      </c>
    </row>
    <row r="678" spans="1:4" x14ac:dyDescent="0.3">
      <c r="A678" t="s">
        <v>27</v>
      </c>
      <c r="B678" s="4" t="s">
        <v>1046</v>
      </c>
      <c r="C678" s="4" t="s">
        <v>1053</v>
      </c>
      <c r="D678" s="3">
        <v>3506</v>
      </c>
    </row>
    <row r="679" spans="1:4" x14ac:dyDescent="0.3">
      <c r="A679" t="s">
        <v>35</v>
      </c>
      <c r="B679" s="4" t="s">
        <v>1051</v>
      </c>
      <c r="C679" s="4" t="s">
        <v>1053</v>
      </c>
      <c r="D679" s="3">
        <v>1530</v>
      </c>
    </row>
    <row r="680" spans="1:4" x14ac:dyDescent="0.3">
      <c r="A680" t="s">
        <v>86</v>
      </c>
      <c r="B680" s="4" t="s">
        <v>1050</v>
      </c>
      <c r="C680" s="4" t="s">
        <v>1053</v>
      </c>
      <c r="D680" s="3">
        <v>4978</v>
      </c>
    </row>
    <row r="681" spans="1:4" x14ac:dyDescent="0.3">
      <c r="A681" t="s">
        <v>69</v>
      </c>
      <c r="B681" s="4" t="s">
        <v>1054</v>
      </c>
      <c r="C681" s="4" t="s">
        <v>1053</v>
      </c>
      <c r="D681" s="3">
        <v>3901</v>
      </c>
    </row>
    <row r="682" spans="1:4" x14ac:dyDescent="0.3">
      <c r="A682" t="s">
        <v>88</v>
      </c>
      <c r="B682" s="4" t="s">
        <v>1049</v>
      </c>
      <c r="C682" s="4" t="s">
        <v>1053</v>
      </c>
      <c r="D682" s="3">
        <v>3776</v>
      </c>
    </row>
    <row r="683" spans="1:4" x14ac:dyDescent="0.3">
      <c r="A683" t="s">
        <v>27</v>
      </c>
      <c r="B683" s="4" t="s">
        <v>1046</v>
      </c>
      <c r="C683" s="4" t="s">
        <v>1053</v>
      </c>
      <c r="D683" s="3">
        <v>3506</v>
      </c>
    </row>
    <row r="684" spans="1:4" x14ac:dyDescent="0.3">
      <c r="A684" t="s">
        <v>35</v>
      </c>
      <c r="B684" s="4" t="s">
        <v>1051</v>
      </c>
      <c r="C684" s="4" t="s">
        <v>1053</v>
      </c>
      <c r="D684" s="3">
        <v>1530</v>
      </c>
    </row>
    <row r="685" spans="1:4" x14ac:dyDescent="0.3">
      <c r="A685" t="s">
        <v>86</v>
      </c>
      <c r="B685" s="4" t="s">
        <v>1050</v>
      </c>
      <c r="C685" s="4" t="s">
        <v>1053</v>
      </c>
      <c r="D685" s="3">
        <v>4978</v>
      </c>
    </row>
    <row r="686" spans="1:4" x14ac:dyDescent="0.3">
      <c r="A686" t="s">
        <v>69</v>
      </c>
      <c r="B686" s="4" t="s">
        <v>1054</v>
      </c>
      <c r="C686" s="4" t="s">
        <v>1053</v>
      </c>
      <c r="D686" s="3">
        <v>3901</v>
      </c>
    </row>
    <row r="687" spans="1:4" x14ac:dyDescent="0.3">
      <c r="A687" t="s">
        <v>88</v>
      </c>
      <c r="B687" s="4" t="s">
        <v>1049</v>
      </c>
      <c r="C687" s="4" t="s">
        <v>1053</v>
      </c>
      <c r="D687" s="3">
        <v>3776</v>
      </c>
    </row>
    <row r="688" spans="1:4" x14ac:dyDescent="0.3">
      <c r="A688" t="s">
        <v>27</v>
      </c>
      <c r="B688" s="4" t="s">
        <v>1046</v>
      </c>
      <c r="C688" s="4" t="s">
        <v>1053</v>
      </c>
      <c r="D688" s="3">
        <v>3506</v>
      </c>
    </row>
    <row r="689" spans="1:4" x14ac:dyDescent="0.3">
      <c r="A689" t="s">
        <v>35</v>
      </c>
      <c r="B689" s="4" t="s">
        <v>1051</v>
      </c>
      <c r="C689" s="4" t="s">
        <v>1053</v>
      </c>
      <c r="D689" s="3">
        <v>1530</v>
      </c>
    </row>
    <row r="690" spans="1:4" x14ac:dyDescent="0.3">
      <c r="A690" t="s">
        <v>86</v>
      </c>
      <c r="B690" s="4" t="s">
        <v>1050</v>
      </c>
      <c r="C690" s="4" t="s">
        <v>1053</v>
      </c>
      <c r="D690" s="3">
        <v>4978</v>
      </c>
    </row>
    <row r="691" spans="1:4" x14ac:dyDescent="0.3">
      <c r="A691" t="s">
        <v>69</v>
      </c>
      <c r="B691" s="4" t="s">
        <v>1054</v>
      </c>
      <c r="C691" s="4" t="s">
        <v>1053</v>
      </c>
      <c r="D691" s="3">
        <v>3901</v>
      </c>
    </row>
    <row r="692" spans="1:4" x14ac:dyDescent="0.3">
      <c r="A692" t="s">
        <v>88</v>
      </c>
      <c r="B692" s="4" t="s">
        <v>1049</v>
      </c>
      <c r="C692" s="4" t="s">
        <v>1053</v>
      </c>
      <c r="D692" s="3">
        <v>3776</v>
      </c>
    </row>
    <row r="693" spans="1:4" x14ac:dyDescent="0.3">
      <c r="A693" t="s">
        <v>27</v>
      </c>
      <c r="B693" s="4" t="s">
        <v>1046</v>
      </c>
      <c r="C693" s="4" t="s">
        <v>1053</v>
      </c>
      <c r="D693" s="3">
        <v>3506</v>
      </c>
    </row>
    <row r="694" spans="1:4" x14ac:dyDescent="0.3">
      <c r="A694" t="s">
        <v>35</v>
      </c>
      <c r="B694" s="4" t="s">
        <v>1051</v>
      </c>
      <c r="C694" s="4" t="s">
        <v>1053</v>
      </c>
      <c r="D694" s="3">
        <v>1530</v>
      </c>
    </row>
    <row r="695" spans="1:4" x14ac:dyDescent="0.3">
      <c r="A695" t="s">
        <v>86</v>
      </c>
      <c r="B695" s="4" t="s">
        <v>1050</v>
      </c>
      <c r="C695" s="4" t="s">
        <v>1053</v>
      </c>
      <c r="D695" s="3">
        <v>4978</v>
      </c>
    </row>
    <row r="696" spans="1:4" x14ac:dyDescent="0.3">
      <c r="A696" t="s">
        <v>69</v>
      </c>
      <c r="B696" s="4" t="s">
        <v>1054</v>
      </c>
      <c r="C696" s="4" t="s">
        <v>1053</v>
      </c>
      <c r="D696" s="3">
        <v>3901</v>
      </c>
    </row>
    <row r="697" spans="1:4" x14ac:dyDescent="0.3">
      <c r="A697" t="s">
        <v>88</v>
      </c>
      <c r="B697" s="4" t="s">
        <v>1049</v>
      </c>
      <c r="C697" s="4" t="s">
        <v>1053</v>
      </c>
      <c r="D697" s="3">
        <v>3776</v>
      </c>
    </row>
    <row r="698" spans="1:4" x14ac:dyDescent="0.3">
      <c r="A698" t="s">
        <v>27</v>
      </c>
      <c r="B698" s="4" t="s">
        <v>1046</v>
      </c>
      <c r="C698" s="4" t="s">
        <v>1053</v>
      </c>
      <c r="D698" s="3">
        <v>3506</v>
      </c>
    </row>
    <row r="699" spans="1:4" x14ac:dyDescent="0.3">
      <c r="A699" t="s">
        <v>35</v>
      </c>
      <c r="B699" s="4" t="s">
        <v>1051</v>
      </c>
      <c r="C699" s="4" t="s">
        <v>1053</v>
      </c>
      <c r="D699" s="3">
        <v>1530</v>
      </c>
    </row>
    <row r="700" spans="1:4" x14ac:dyDescent="0.3">
      <c r="A700" t="s">
        <v>86</v>
      </c>
      <c r="B700" s="4" t="s">
        <v>1050</v>
      </c>
      <c r="C700" s="4" t="s">
        <v>1053</v>
      </c>
      <c r="D700" s="3">
        <v>4978</v>
      </c>
    </row>
    <row r="701" spans="1:4" x14ac:dyDescent="0.3">
      <c r="A701" t="s">
        <v>69</v>
      </c>
      <c r="B701" s="4" t="s">
        <v>1054</v>
      </c>
      <c r="C701" s="4" t="s">
        <v>1053</v>
      </c>
      <c r="D701" s="3">
        <v>3901</v>
      </c>
    </row>
    <row r="702" spans="1:4" x14ac:dyDescent="0.3">
      <c r="A702" t="s">
        <v>88</v>
      </c>
      <c r="B702" s="4" t="s">
        <v>1049</v>
      </c>
      <c r="C702" s="4" t="s">
        <v>1053</v>
      </c>
      <c r="D702" s="3">
        <v>3776</v>
      </c>
    </row>
    <row r="703" spans="1:4" x14ac:dyDescent="0.3">
      <c r="A703" t="s">
        <v>27</v>
      </c>
      <c r="B703" s="4" t="s">
        <v>1046</v>
      </c>
      <c r="C703" s="4" t="s">
        <v>1053</v>
      </c>
      <c r="D703" s="3">
        <v>3506</v>
      </c>
    </row>
    <row r="704" spans="1:4" x14ac:dyDescent="0.3">
      <c r="A704" t="s">
        <v>35</v>
      </c>
      <c r="B704" s="4" t="s">
        <v>1051</v>
      </c>
      <c r="C704" s="4" t="s">
        <v>1053</v>
      </c>
      <c r="D704" s="3">
        <v>1530</v>
      </c>
    </row>
    <row r="705" spans="1:4" x14ac:dyDescent="0.3">
      <c r="A705" t="s">
        <v>86</v>
      </c>
      <c r="B705" s="4" t="s">
        <v>1050</v>
      </c>
      <c r="C705" s="4" t="s">
        <v>1053</v>
      </c>
      <c r="D705" s="3">
        <v>4978</v>
      </c>
    </row>
    <row r="706" spans="1:4" x14ac:dyDescent="0.3">
      <c r="A706" t="s">
        <v>69</v>
      </c>
      <c r="B706" s="4" t="s">
        <v>1054</v>
      </c>
      <c r="C706" s="4" t="s">
        <v>1053</v>
      </c>
      <c r="D706" s="3">
        <v>3901</v>
      </c>
    </row>
    <row r="707" spans="1:4" x14ac:dyDescent="0.3">
      <c r="A707" t="s">
        <v>88</v>
      </c>
      <c r="B707" s="4" t="s">
        <v>1049</v>
      </c>
      <c r="C707" s="4" t="s">
        <v>1053</v>
      </c>
      <c r="D707" s="3">
        <v>3776</v>
      </c>
    </row>
    <row r="708" spans="1:4" x14ac:dyDescent="0.3">
      <c r="A708" t="s">
        <v>27</v>
      </c>
      <c r="B708" s="4" t="s">
        <v>1046</v>
      </c>
      <c r="C708" s="4" t="s">
        <v>1053</v>
      </c>
      <c r="D708" s="3">
        <v>3506</v>
      </c>
    </row>
    <row r="709" spans="1:4" x14ac:dyDescent="0.3">
      <c r="A709" t="s">
        <v>35</v>
      </c>
      <c r="B709" s="4" t="s">
        <v>1051</v>
      </c>
      <c r="C709" s="4" t="s">
        <v>1053</v>
      </c>
      <c r="D709" s="3">
        <v>1530</v>
      </c>
    </row>
    <row r="710" spans="1:4" x14ac:dyDescent="0.3">
      <c r="A710" t="s">
        <v>86</v>
      </c>
      <c r="B710" s="4" t="s">
        <v>1050</v>
      </c>
      <c r="C710" s="4" t="s">
        <v>1053</v>
      </c>
      <c r="D710" s="3">
        <v>4978</v>
      </c>
    </row>
    <row r="711" spans="1:4" x14ac:dyDescent="0.3">
      <c r="A711" t="s">
        <v>69</v>
      </c>
      <c r="B711" s="4" t="s">
        <v>1054</v>
      </c>
      <c r="C711" s="4" t="s">
        <v>1053</v>
      </c>
      <c r="D711" s="3">
        <v>3901</v>
      </c>
    </row>
    <row r="712" spans="1:4" x14ac:dyDescent="0.3">
      <c r="A712" t="s">
        <v>88</v>
      </c>
      <c r="B712" s="4" t="s">
        <v>1049</v>
      </c>
      <c r="C712" s="4" t="s">
        <v>1053</v>
      </c>
      <c r="D712" s="3">
        <v>3776</v>
      </c>
    </row>
    <row r="713" spans="1:4" x14ac:dyDescent="0.3">
      <c r="A713" t="s">
        <v>27</v>
      </c>
      <c r="B713" s="4" t="s">
        <v>1046</v>
      </c>
      <c r="C713" s="4" t="s">
        <v>1053</v>
      </c>
      <c r="D713" s="3">
        <v>3506</v>
      </c>
    </row>
    <row r="714" spans="1:4" x14ac:dyDescent="0.3">
      <c r="A714" t="s">
        <v>35</v>
      </c>
      <c r="B714" s="4" t="s">
        <v>1051</v>
      </c>
      <c r="C714" s="4" t="s">
        <v>1053</v>
      </c>
      <c r="D714" s="3">
        <v>1530</v>
      </c>
    </row>
    <row r="715" spans="1:4" x14ac:dyDescent="0.3">
      <c r="A715" t="s">
        <v>86</v>
      </c>
      <c r="B715" s="4" t="s">
        <v>1050</v>
      </c>
      <c r="C715" s="4" t="s">
        <v>1053</v>
      </c>
      <c r="D715" s="3">
        <v>4978</v>
      </c>
    </row>
    <row r="716" spans="1:4" x14ac:dyDescent="0.3">
      <c r="A716" t="s">
        <v>69</v>
      </c>
      <c r="B716" s="4" t="s">
        <v>1054</v>
      </c>
      <c r="C716" s="4" t="s">
        <v>1053</v>
      </c>
      <c r="D716" s="3">
        <v>3901</v>
      </c>
    </row>
    <row r="717" spans="1:4" x14ac:dyDescent="0.3">
      <c r="A717" t="s">
        <v>88</v>
      </c>
      <c r="B717" s="4" t="s">
        <v>1049</v>
      </c>
      <c r="C717" s="4" t="s">
        <v>1053</v>
      </c>
      <c r="D717" s="3">
        <v>3776</v>
      </c>
    </row>
    <row r="718" spans="1:4" x14ac:dyDescent="0.3">
      <c r="A718" t="s">
        <v>27</v>
      </c>
      <c r="B718" s="4" t="s">
        <v>1046</v>
      </c>
      <c r="C718" s="4" t="s">
        <v>1053</v>
      </c>
      <c r="D718" s="3">
        <v>3506</v>
      </c>
    </row>
    <row r="719" spans="1:4" x14ac:dyDescent="0.3">
      <c r="A719" t="s">
        <v>35</v>
      </c>
      <c r="B719" s="4" t="s">
        <v>1051</v>
      </c>
      <c r="C719" s="4" t="s">
        <v>1053</v>
      </c>
      <c r="D719" s="3">
        <v>1530</v>
      </c>
    </row>
    <row r="720" spans="1:4" x14ac:dyDescent="0.3">
      <c r="A720" t="s">
        <v>86</v>
      </c>
      <c r="B720" s="4" t="s">
        <v>1050</v>
      </c>
      <c r="C720" s="4" t="s">
        <v>1053</v>
      </c>
      <c r="D720" s="3">
        <v>4978</v>
      </c>
    </row>
    <row r="721" spans="1:4" x14ac:dyDescent="0.3">
      <c r="A721" t="s">
        <v>69</v>
      </c>
      <c r="B721" s="4" t="s">
        <v>1054</v>
      </c>
      <c r="C721" s="4" t="s">
        <v>1053</v>
      </c>
      <c r="D721" s="3">
        <v>3901</v>
      </c>
    </row>
    <row r="722" spans="1:4" x14ac:dyDescent="0.3">
      <c r="A722" t="s">
        <v>88</v>
      </c>
      <c r="B722" s="4" t="s">
        <v>1049</v>
      </c>
      <c r="C722" s="4" t="s">
        <v>1053</v>
      </c>
      <c r="D722" s="3">
        <v>3776</v>
      </c>
    </row>
    <row r="723" spans="1:4" x14ac:dyDescent="0.3">
      <c r="A723" t="s">
        <v>27</v>
      </c>
      <c r="B723" s="4" t="s">
        <v>1046</v>
      </c>
      <c r="C723" s="4" t="s">
        <v>1053</v>
      </c>
      <c r="D723" s="3">
        <v>3506</v>
      </c>
    </row>
    <row r="724" spans="1:4" x14ac:dyDescent="0.3">
      <c r="A724" t="s">
        <v>35</v>
      </c>
      <c r="B724" s="4" t="s">
        <v>1051</v>
      </c>
      <c r="C724" s="4" t="s">
        <v>1053</v>
      </c>
      <c r="D724" s="3">
        <v>1530</v>
      </c>
    </row>
    <row r="725" spans="1:4" x14ac:dyDescent="0.3">
      <c r="A725" t="s">
        <v>86</v>
      </c>
      <c r="B725" s="4" t="s">
        <v>1050</v>
      </c>
      <c r="C725" s="4" t="s">
        <v>1053</v>
      </c>
      <c r="D725" s="3">
        <v>4978</v>
      </c>
    </row>
    <row r="726" spans="1:4" x14ac:dyDescent="0.3">
      <c r="A726" t="s">
        <v>69</v>
      </c>
      <c r="B726" s="4" t="s">
        <v>1054</v>
      </c>
      <c r="C726" s="4" t="s">
        <v>1053</v>
      </c>
      <c r="D726" s="3">
        <v>3901</v>
      </c>
    </row>
    <row r="727" spans="1:4" x14ac:dyDescent="0.3">
      <c r="A727" t="s">
        <v>88</v>
      </c>
      <c r="B727" s="4" t="s">
        <v>1049</v>
      </c>
      <c r="C727" s="4" t="s">
        <v>1053</v>
      </c>
      <c r="D727" s="3">
        <v>3776</v>
      </c>
    </row>
    <row r="728" spans="1:4" x14ac:dyDescent="0.3">
      <c r="A728" t="s">
        <v>27</v>
      </c>
      <c r="B728" s="4" t="s">
        <v>1046</v>
      </c>
      <c r="C728" s="4" t="s">
        <v>1053</v>
      </c>
      <c r="D728" s="3">
        <v>3506</v>
      </c>
    </row>
    <row r="729" spans="1:4" x14ac:dyDescent="0.3">
      <c r="A729" t="s">
        <v>35</v>
      </c>
      <c r="B729" s="4" t="s">
        <v>1051</v>
      </c>
      <c r="C729" s="4" t="s">
        <v>1053</v>
      </c>
      <c r="D729" s="3">
        <v>1530</v>
      </c>
    </row>
    <row r="730" spans="1:4" x14ac:dyDescent="0.3">
      <c r="A730" t="s">
        <v>86</v>
      </c>
      <c r="B730" s="4" t="s">
        <v>1050</v>
      </c>
      <c r="C730" s="4" t="s">
        <v>1053</v>
      </c>
      <c r="D730" s="3">
        <v>4978</v>
      </c>
    </row>
    <row r="731" spans="1:4" x14ac:dyDescent="0.3">
      <c r="A731" t="s">
        <v>69</v>
      </c>
      <c r="B731" s="4" t="s">
        <v>1054</v>
      </c>
      <c r="C731" s="4" t="s">
        <v>1053</v>
      </c>
      <c r="D731" s="3">
        <v>3901</v>
      </c>
    </row>
    <row r="732" spans="1:4" x14ac:dyDescent="0.3">
      <c r="A732" t="s">
        <v>88</v>
      </c>
      <c r="B732" s="4" t="s">
        <v>1049</v>
      </c>
      <c r="C732" s="4" t="s">
        <v>1053</v>
      </c>
      <c r="D732" s="3">
        <v>3776</v>
      </c>
    </row>
    <row r="733" spans="1:4" x14ac:dyDescent="0.3">
      <c r="A733" t="s">
        <v>27</v>
      </c>
      <c r="B733" s="4" t="s">
        <v>1046</v>
      </c>
      <c r="C733" s="4" t="s">
        <v>1053</v>
      </c>
      <c r="D733" s="3">
        <v>3506</v>
      </c>
    </row>
    <row r="734" spans="1:4" x14ac:dyDescent="0.3">
      <c r="A734" t="s">
        <v>11</v>
      </c>
      <c r="B734" s="4" t="s">
        <v>1046</v>
      </c>
      <c r="C734" s="4" t="s">
        <v>1055</v>
      </c>
      <c r="D734" s="3">
        <v>2418</v>
      </c>
    </row>
    <row r="735" spans="1:4" x14ac:dyDescent="0.3">
      <c r="A735" t="s">
        <v>45</v>
      </c>
      <c r="B735" s="4" t="s">
        <v>1044</v>
      </c>
      <c r="C735" s="4" t="s">
        <v>1055</v>
      </c>
      <c r="D735" s="3">
        <v>4853</v>
      </c>
    </row>
    <row r="736" spans="1:4" x14ac:dyDescent="0.3">
      <c r="A736" t="s">
        <v>25</v>
      </c>
      <c r="B736" s="4" t="s">
        <v>1047</v>
      </c>
      <c r="C736" s="4" t="s">
        <v>1055</v>
      </c>
      <c r="D736" s="3">
        <v>775</v>
      </c>
    </row>
    <row r="737" spans="1:4" x14ac:dyDescent="0.3">
      <c r="A737" t="s">
        <v>14</v>
      </c>
      <c r="B737" s="4" t="s">
        <v>1051</v>
      </c>
      <c r="C737" s="4" t="s">
        <v>1055</v>
      </c>
      <c r="D737" s="3">
        <v>2401</v>
      </c>
    </row>
    <row r="738" spans="1:4" x14ac:dyDescent="0.3">
      <c r="A738" t="s">
        <v>11</v>
      </c>
      <c r="B738" s="4" t="s">
        <v>1046</v>
      </c>
      <c r="C738" s="4" t="s">
        <v>1055</v>
      </c>
      <c r="D738" s="3">
        <v>2418</v>
      </c>
    </row>
    <row r="739" spans="1:4" x14ac:dyDescent="0.3">
      <c r="A739" t="s">
        <v>45</v>
      </c>
      <c r="B739" s="4" t="s">
        <v>1044</v>
      </c>
      <c r="C739" s="4" t="s">
        <v>1055</v>
      </c>
      <c r="D739" s="3">
        <v>4853</v>
      </c>
    </row>
    <row r="740" spans="1:4" x14ac:dyDescent="0.3">
      <c r="A740" t="s">
        <v>25</v>
      </c>
      <c r="B740" s="4" t="s">
        <v>1047</v>
      </c>
      <c r="C740" s="4" t="s">
        <v>1055</v>
      </c>
      <c r="D740" s="3">
        <v>775</v>
      </c>
    </row>
    <row r="741" spans="1:4" x14ac:dyDescent="0.3">
      <c r="A741" t="s">
        <v>14</v>
      </c>
      <c r="B741" s="4" t="s">
        <v>1051</v>
      </c>
      <c r="C741" s="4" t="s">
        <v>1055</v>
      </c>
      <c r="D741" s="3">
        <v>2401</v>
      </c>
    </row>
    <row r="742" spans="1:4" x14ac:dyDescent="0.3">
      <c r="A742" t="s">
        <v>11</v>
      </c>
      <c r="B742" s="4" t="s">
        <v>1046</v>
      </c>
      <c r="C742" s="4" t="s">
        <v>1055</v>
      </c>
      <c r="D742" s="3">
        <v>2418</v>
      </c>
    </row>
    <row r="743" spans="1:4" x14ac:dyDescent="0.3">
      <c r="A743" t="s">
        <v>45</v>
      </c>
      <c r="B743" s="4" t="s">
        <v>1044</v>
      </c>
      <c r="C743" s="4" t="s">
        <v>1055</v>
      </c>
      <c r="D743" s="3">
        <v>4853</v>
      </c>
    </row>
    <row r="744" spans="1:4" x14ac:dyDescent="0.3">
      <c r="A744" t="s">
        <v>25</v>
      </c>
      <c r="B744" s="4" t="s">
        <v>1047</v>
      </c>
      <c r="C744" s="4" t="s">
        <v>1055</v>
      </c>
      <c r="D744" s="3">
        <v>775</v>
      </c>
    </row>
    <row r="745" spans="1:4" x14ac:dyDescent="0.3">
      <c r="A745" t="s">
        <v>14</v>
      </c>
      <c r="B745" s="4" t="s">
        <v>1051</v>
      </c>
      <c r="C745" s="4" t="s">
        <v>1055</v>
      </c>
      <c r="D745" s="3">
        <v>2401</v>
      </c>
    </row>
    <row r="746" spans="1:4" x14ac:dyDescent="0.3">
      <c r="A746" t="s">
        <v>11</v>
      </c>
      <c r="B746" s="4" t="s">
        <v>1046</v>
      </c>
      <c r="C746" s="4" t="s">
        <v>1055</v>
      </c>
      <c r="D746" s="3">
        <v>2418</v>
      </c>
    </row>
    <row r="747" spans="1:4" x14ac:dyDescent="0.3">
      <c r="A747" t="s">
        <v>45</v>
      </c>
      <c r="B747" s="4" t="s">
        <v>1044</v>
      </c>
      <c r="C747" s="4" t="s">
        <v>1055</v>
      </c>
      <c r="D747" s="3">
        <v>4853</v>
      </c>
    </row>
    <row r="748" spans="1:4" x14ac:dyDescent="0.3">
      <c r="A748" t="s">
        <v>25</v>
      </c>
      <c r="B748" s="4" t="s">
        <v>1047</v>
      </c>
      <c r="C748" s="4" t="s">
        <v>1055</v>
      </c>
      <c r="D748" s="3">
        <v>775</v>
      </c>
    </row>
    <row r="749" spans="1:4" x14ac:dyDescent="0.3">
      <c r="A749" t="s">
        <v>14</v>
      </c>
      <c r="B749" s="4" t="s">
        <v>1051</v>
      </c>
      <c r="C749" s="4" t="s">
        <v>1055</v>
      </c>
      <c r="D749" s="3">
        <v>2401</v>
      </c>
    </row>
    <row r="750" spans="1:4" x14ac:dyDescent="0.3">
      <c r="A750" t="s">
        <v>11</v>
      </c>
      <c r="B750" s="4" t="s">
        <v>1046</v>
      </c>
      <c r="C750" s="4" t="s">
        <v>1055</v>
      </c>
      <c r="D750" s="3">
        <v>2418</v>
      </c>
    </row>
    <row r="751" spans="1:4" x14ac:dyDescent="0.3">
      <c r="A751" t="s">
        <v>45</v>
      </c>
      <c r="B751" s="4" t="s">
        <v>1044</v>
      </c>
      <c r="C751" s="4" t="s">
        <v>1055</v>
      </c>
      <c r="D751" s="3">
        <v>4853</v>
      </c>
    </row>
    <row r="752" spans="1:4" x14ac:dyDescent="0.3">
      <c r="A752" t="s">
        <v>25</v>
      </c>
      <c r="B752" s="4" t="s">
        <v>1047</v>
      </c>
      <c r="C752" s="4" t="s">
        <v>1055</v>
      </c>
      <c r="D752" s="3">
        <v>775</v>
      </c>
    </row>
    <row r="753" spans="1:4" x14ac:dyDescent="0.3">
      <c r="A753" t="s">
        <v>14</v>
      </c>
      <c r="B753" s="4" t="s">
        <v>1051</v>
      </c>
      <c r="C753" s="4" t="s">
        <v>1055</v>
      </c>
      <c r="D753" s="3">
        <v>2401</v>
      </c>
    </row>
    <row r="754" spans="1:4" x14ac:dyDescent="0.3">
      <c r="A754" t="s">
        <v>11</v>
      </c>
      <c r="B754" s="4" t="s">
        <v>1046</v>
      </c>
      <c r="C754" s="4" t="s">
        <v>1055</v>
      </c>
      <c r="D754" s="3">
        <v>2418</v>
      </c>
    </row>
    <row r="755" spans="1:4" x14ac:dyDescent="0.3">
      <c r="A755" t="s">
        <v>45</v>
      </c>
      <c r="B755" s="4" t="s">
        <v>1044</v>
      </c>
      <c r="C755" s="4" t="s">
        <v>1055</v>
      </c>
      <c r="D755" s="3">
        <v>4853</v>
      </c>
    </row>
    <row r="756" spans="1:4" x14ac:dyDescent="0.3">
      <c r="A756" t="s">
        <v>25</v>
      </c>
      <c r="B756" s="4" t="s">
        <v>1047</v>
      </c>
      <c r="C756" s="4" t="s">
        <v>1055</v>
      </c>
      <c r="D756" s="3">
        <v>775</v>
      </c>
    </row>
    <row r="757" spans="1:4" x14ac:dyDescent="0.3">
      <c r="A757" t="s">
        <v>14</v>
      </c>
      <c r="B757" s="4" t="s">
        <v>1051</v>
      </c>
      <c r="C757" s="4" t="s">
        <v>1055</v>
      </c>
      <c r="D757" s="3">
        <v>2401</v>
      </c>
    </row>
    <row r="758" spans="1:4" x14ac:dyDescent="0.3">
      <c r="A758" t="s">
        <v>11</v>
      </c>
      <c r="B758" s="4" t="s">
        <v>1046</v>
      </c>
      <c r="C758" s="4" t="s">
        <v>1055</v>
      </c>
      <c r="D758" s="3">
        <v>2418</v>
      </c>
    </row>
    <row r="759" spans="1:4" x14ac:dyDescent="0.3">
      <c r="A759" t="s">
        <v>45</v>
      </c>
      <c r="B759" s="4" t="s">
        <v>1044</v>
      </c>
      <c r="C759" s="4" t="s">
        <v>1055</v>
      </c>
      <c r="D759" s="3">
        <v>4853</v>
      </c>
    </row>
    <row r="760" spans="1:4" x14ac:dyDescent="0.3">
      <c r="A760" t="s">
        <v>25</v>
      </c>
      <c r="B760" s="4" t="s">
        <v>1047</v>
      </c>
      <c r="C760" s="4" t="s">
        <v>1055</v>
      </c>
      <c r="D760" s="3">
        <v>775</v>
      </c>
    </row>
    <row r="761" spans="1:4" x14ac:dyDescent="0.3">
      <c r="A761" t="s">
        <v>14</v>
      </c>
      <c r="B761" s="4" t="s">
        <v>1051</v>
      </c>
      <c r="C761" s="4" t="s">
        <v>1055</v>
      </c>
      <c r="D761" s="3">
        <v>2401</v>
      </c>
    </row>
    <row r="762" spans="1:4" x14ac:dyDescent="0.3">
      <c r="A762" t="s">
        <v>11</v>
      </c>
      <c r="B762" s="4" t="s">
        <v>1046</v>
      </c>
      <c r="C762" s="4" t="s">
        <v>1055</v>
      </c>
      <c r="D762" s="3">
        <v>2418</v>
      </c>
    </row>
    <row r="763" spans="1:4" x14ac:dyDescent="0.3">
      <c r="A763" t="s">
        <v>45</v>
      </c>
      <c r="B763" s="4" t="s">
        <v>1044</v>
      </c>
      <c r="C763" s="4" t="s">
        <v>1055</v>
      </c>
      <c r="D763" s="3">
        <v>4853</v>
      </c>
    </row>
    <row r="764" spans="1:4" x14ac:dyDescent="0.3">
      <c r="A764" t="s">
        <v>25</v>
      </c>
      <c r="B764" s="4" t="s">
        <v>1047</v>
      </c>
      <c r="C764" s="4" t="s">
        <v>1055</v>
      </c>
      <c r="D764" s="3">
        <v>775</v>
      </c>
    </row>
    <row r="765" spans="1:4" x14ac:dyDescent="0.3">
      <c r="A765" t="s">
        <v>14</v>
      </c>
      <c r="B765" s="4" t="s">
        <v>1051</v>
      </c>
      <c r="C765" s="4" t="s">
        <v>1055</v>
      </c>
      <c r="D765" s="3">
        <v>2401</v>
      </c>
    </row>
    <row r="766" spans="1:4" x14ac:dyDescent="0.3">
      <c r="A766" t="s">
        <v>11</v>
      </c>
      <c r="B766" s="4" t="s">
        <v>1046</v>
      </c>
      <c r="C766" s="4" t="s">
        <v>1055</v>
      </c>
      <c r="D766" s="3">
        <v>2418</v>
      </c>
    </row>
    <row r="767" spans="1:4" x14ac:dyDescent="0.3">
      <c r="A767" t="s">
        <v>45</v>
      </c>
      <c r="B767" s="4" t="s">
        <v>1044</v>
      </c>
      <c r="C767" s="4" t="s">
        <v>1055</v>
      </c>
      <c r="D767" s="3">
        <v>4853</v>
      </c>
    </row>
    <row r="768" spans="1:4" x14ac:dyDescent="0.3">
      <c r="A768" t="s">
        <v>25</v>
      </c>
      <c r="B768" s="4" t="s">
        <v>1047</v>
      </c>
      <c r="C768" s="4" t="s">
        <v>1055</v>
      </c>
      <c r="D768" s="3">
        <v>775</v>
      </c>
    </row>
    <row r="769" spans="1:4" x14ac:dyDescent="0.3">
      <c r="A769" t="s">
        <v>14</v>
      </c>
      <c r="B769" s="4" t="s">
        <v>1051</v>
      </c>
      <c r="C769" s="4" t="s">
        <v>1055</v>
      </c>
      <c r="D769" s="3">
        <v>2401</v>
      </c>
    </row>
    <row r="770" spans="1:4" x14ac:dyDescent="0.3">
      <c r="A770" t="s">
        <v>11</v>
      </c>
      <c r="B770" s="4" t="s">
        <v>1046</v>
      </c>
      <c r="C770" s="4" t="s">
        <v>1055</v>
      </c>
      <c r="D770" s="3">
        <v>2418</v>
      </c>
    </row>
    <row r="771" spans="1:4" x14ac:dyDescent="0.3">
      <c r="A771" t="s">
        <v>45</v>
      </c>
      <c r="B771" s="4" t="s">
        <v>1044</v>
      </c>
      <c r="C771" s="4" t="s">
        <v>1055</v>
      </c>
      <c r="D771" s="3">
        <v>4853</v>
      </c>
    </row>
    <row r="772" spans="1:4" x14ac:dyDescent="0.3">
      <c r="A772" t="s">
        <v>25</v>
      </c>
      <c r="B772" s="4" t="s">
        <v>1047</v>
      </c>
      <c r="C772" s="4" t="s">
        <v>1055</v>
      </c>
      <c r="D772" s="3">
        <v>775</v>
      </c>
    </row>
    <row r="773" spans="1:4" x14ac:dyDescent="0.3">
      <c r="A773" t="s">
        <v>14</v>
      </c>
      <c r="B773" s="4" t="s">
        <v>1051</v>
      </c>
      <c r="C773" s="4" t="s">
        <v>1055</v>
      </c>
      <c r="D773" s="3">
        <v>2401</v>
      </c>
    </row>
    <row r="774" spans="1:4" x14ac:dyDescent="0.3">
      <c r="A774" t="s">
        <v>11</v>
      </c>
      <c r="B774" s="4" t="s">
        <v>1046</v>
      </c>
      <c r="C774" s="4" t="s">
        <v>1055</v>
      </c>
      <c r="D774" s="3">
        <v>2418</v>
      </c>
    </row>
    <row r="775" spans="1:4" x14ac:dyDescent="0.3">
      <c r="A775" t="s">
        <v>45</v>
      </c>
      <c r="B775" s="4" t="s">
        <v>1044</v>
      </c>
      <c r="C775" s="4" t="s">
        <v>1055</v>
      </c>
      <c r="D775" s="3">
        <v>4853</v>
      </c>
    </row>
    <row r="776" spans="1:4" x14ac:dyDescent="0.3">
      <c r="A776" t="s">
        <v>25</v>
      </c>
      <c r="B776" s="4" t="s">
        <v>1047</v>
      </c>
      <c r="C776" s="4" t="s">
        <v>1055</v>
      </c>
      <c r="D776" s="3">
        <v>775</v>
      </c>
    </row>
    <row r="777" spans="1:4" x14ac:dyDescent="0.3">
      <c r="A777" t="s">
        <v>14</v>
      </c>
      <c r="B777" s="4" t="s">
        <v>1051</v>
      </c>
      <c r="C777" s="4" t="s">
        <v>1055</v>
      </c>
      <c r="D777" s="3">
        <v>2401</v>
      </c>
    </row>
    <row r="778" spans="1:4" x14ac:dyDescent="0.3">
      <c r="A778" t="s">
        <v>11</v>
      </c>
      <c r="B778" s="4" t="s">
        <v>1046</v>
      </c>
      <c r="C778" s="4" t="s">
        <v>1055</v>
      </c>
      <c r="D778" s="3">
        <v>2418</v>
      </c>
    </row>
    <row r="779" spans="1:4" x14ac:dyDescent="0.3">
      <c r="A779" t="s">
        <v>45</v>
      </c>
      <c r="B779" s="4" t="s">
        <v>1044</v>
      </c>
      <c r="C779" s="4" t="s">
        <v>1055</v>
      </c>
      <c r="D779" s="3">
        <v>4853</v>
      </c>
    </row>
    <row r="780" spans="1:4" x14ac:dyDescent="0.3">
      <c r="A780" t="s">
        <v>25</v>
      </c>
      <c r="B780" s="4" t="s">
        <v>1047</v>
      </c>
      <c r="C780" s="4" t="s">
        <v>1055</v>
      </c>
      <c r="D780" s="3">
        <v>775</v>
      </c>
    </row>
    <row r="781" spans="1:4" x14ac:dyDescent="0.3">
      <c r="A781" t="s">
        <v>14</v>
      </c>
      <c r="B781" s="4" t="s">
        <v>1051</v>
      </c>
      <c r="C781" s="4" t="s">
        <v>1055</v>
      </c>
      <c r="D781" s="3">
        <v>2401</v>
      </c>
    </row>
    <row r="782" spans="1:4" x14ac:dyDescent="0.3">
      <c r="A782" t="s">
        <v>11</v>
      </c>
      <c r="B782" s="4" t="s">
        <v>1046</v>
      </c>
      <c r="C782" s="4" t="s">
        <v>1055</v>
      </c>
      <c r="D782" s="3">
        <v>2418</v>
      </c>
    </row>
    <row r="783" spans="1:4" x14ac:dyDescent="0.3">
      <c r="A783" t="s">
        <v>45</v>
      </c>
      <c r="B783" s="4" t="s">
        <v>1044</v>
      </c>
      <c r="C783" s="4" t="s">
        <v>1055</v>
      </c>
      <c r="D783" s="3">
        <v>4853</v>
      </c>
    </row>
    <row r="784" spans="1:4" x14ac:dyDescent="0.3">
      <c r="A784" t="s">
        <v>25</v>
      </c>
      <c r="B784" s="4" t="s">
        <v>1047</v>
      </c>
      <c r="C784" s="4" t="s">
        <v>1055</v>
      </c>
      <c r="D784" s="3">
        <v>775</v>
      </c>
    </row>
    <row r="785" spans="1:4" x14ac:dyDescent="0.3">
      <c r="A785" t="s">
        <v>14</v>
      </c>
      <c r="B785" s="4" t="s">
        <v>1051</v>
      </c>
      <c r="C785" s="4" t="s">
        <v>1055</v>
      </c>
      <c r="D785" s="3">
        <v>2401</v>
      </c>
    </row>
    <row r="786" spans="1:4" x14ac:dyDescent="0.3">
      <c r="A786" t="s">
        <v>11</v>
      </c>
      <c r="B786" s="4" t="s">
        <v>1046</v>
      </c>
      <c r="C786" s="4" t="s">
        <v>1055</v>
      </c>
      <c r="D786" s="3">
        <v>2418</v>
      </c>
    </row>
    <row r="787" spans="1:4" x14ac:dyDescent="0.3">
      <c r="A787" t="s">
        <v>45</v>
      </c>
      <c r="B787" s="4" t="s">
        <v>1044</v>
      </c>
      <c r="C787" s="4" t="s">
        <v>1055</v>
      </c>
      <c r="D787" s="3">
        <v>4853</v>
      </c>
    </row>
    <row r="788" spans="1:4" x14ac:dyDescent="0.3">
      <c r="A788" t="s">
        <v>25</v>
      </c>
      <c r="B788" s="4" t="s">
        <v>1047</v>
      </c>
      <c r="C788" s="4" t="s">
        <v>1055</v>
      </c>
      <c r="D788" s="3">
        <v>775</v>
      </c>
    </row>
    <row r="789" spans="1:4" x14ac:dyDescent="0.3">
      <c r="A789" t="s">
        <v>14</v>
      </c>
      <c r="B789" s="4" t="s">
        <v>1051</v>
      </c>
      <c r="C789" s="4" t="s">
        <v>1055</v>
      </c>
      <c r="D789" s="3">
        <v>2401</v>
      </c>
    </row>
    <row r="790" spans="1:4" x14ac:dyDescent="0.3">
      <c r="A790" t="s">
        <v>11</v>
      </c>
      <c r="B790" s="4" t="s">
        <v>1046</v>
      </c>
      <c r="C790" s="4" t="s">
        <v>1055</v>
      </c>
      <c r="D790" s="3">
        <v>2418</v>
      </c>
    </row>
    <row r="791" spans="1:4" x14ac:dyDescent="0.3">
      <c r="A791" t="s">
        <v>45</v>
      </c>
      <c r="B791" s="4" t="s">
        <v>1044</v>
      </c>
      <c r="C791" s="4" t="s">
        <v>1055</v>
      </c>
      <c r="D791" s="3">
        <v>4853</v>
      </c>
    </row>
    <row r="792" spans="1:4" x14ac:dyDescent="0.3">
      <c r="A792" t="s">
        <v>25</v>
      </c>
      <c r="B792" s="4" t="s">
        <v>1047</v>
      </c>
      <c r="C792" s="4" t="s">
        <v>1055</v>
      </c>
      <c r="D792" s="3">
        <v>775</v>
      </c>
    </row>
    <row r="793" spans="1:4" x14ac:dyDescent="0.3">
      <c r="A793" t="s">
        <v>14</v>
      </c>
      <c r="B793" s="4" t="s">
        <v>1051</v>
      </c>
      <c r="C793" s="4" t="s">
        <v>1055</v>
      </c>
      <c r="D793" s="3">
        <v>2401</v>
      </c>
    </row>
    <row r="794" spans="1:4" x14ac:dyDescent="0.3">
      <c r="A794" t="s">
        <v>11</v>
      </c>
      <c r="B794" s="4" t="s">
        <v>1046</v>
      </c>
      <c r="C794" s="4" t="s">
        <v>1055</v>
      </c>
      <c r="D794" s="3">
        <v>2418</v>
      </c>
    </row>
    <row r="795" spans="1:4" x14ac:dyDescent="0.3">
      <c r="A795" t="s">
        <v>45</v>
      </c>
      <c r="B795" s="4" t="s">
        <v>1044</v>
      </c>
      <c r="C795" s="4" t="s">
        <v>1055</v>
      </c>
      <c r="D795" s="3">
        <v>4853</v>
      </c>
    </row>
    <row r="796" spans="1:4" x14ac:dyDescent="0.3">
      <c r="A796" t="s">
        <v>25</v>
      </c>
      <c r="B796" s="4" t="s">
        <v>1047</v>
      </c>
      <c r="C796" s="4" t="s">
        <v>1055</v>
      </c>
      <c r="D796" s="3">
        <v>775</v>
      </c>
    </row>
    <row r="797" spans="1:4" x14ac:dyDescent="0.3">
      <c r="A797" t="s">
        <v>14</v>
      </c>
      <c r="B797" s="4" t="s">
        <v>1051</v>
      </c>
      <c r="C797" s="4" t="s">
        <v>1055</v>
      </c>
      <c r="D797" s="3">
        <v>2401</v>
      </c>
    </row>
    <row r="798" spans="1:4" x14ac:dyDescent="0.3">
      <c r="A798" t="s">
        <v>11</v>
      </c>
      <c r="B798" s="4" t="s">
        <v>1046</v>
      </c>
      <c r="C798" s="4" t="s">
        <v>1055</v>
      </c>
      <c r="D798" s="3">
        <v>2418</v>
      </c>
    </row>
    <row r="799" spans="1:4" x14ac:dyDescent="0.3">
      <c r="A799" t="s">
        <v>45</v>
      </c>
      <c r="B799" s="4" t="s">
        <v>1044</v>
      </c>
      <c r="C799" s="4" t="s">
        <v>1055</v>
      </c>
      <c r="D799" s="3">
        <v>4853</v>
      </c>
    </row>
    <row r="800" spans="1:4" x14ac:dyDescent="0.3">
      <c r="A800" t="s">
        <v>25</v>
      </c>
      <c r="B800" s="4" t="s">
        <v>1047</v>
      </c>
      <c r="C800" s="4" t="s">
        <v>1055</v>
      </c>
      <c r="D800" s="3">
        <v>775</v>
      </c>
    </row>
    <row r="801" spans="1:4" x14ac:dyDescent="0.3">
      <c r="A801" t="s">
        <v>14</v>
      </c>
      <c r="B801" s="4" t="s">
        <v>1051</v>
      </c>
      <c r="C801" s="4" t="s">
        <v>1055</v>
      </c>
      <c r="D801" s="3">
        <v>2401</v>
      </c>
    </row>
    <row r="802" spans="1:4" x14ac:dyDescent="0.3">
      <c r="A802" t="s">
        <v>11</v>
      </c>
      <c r="B802" s="4" t="s">
        <v>1046</v>
      </c>
      <c r="C802" s="4" t="s">
        <v>1055</v>
      </c>
      <c r="D802" s="3">
        <v>2418</v>
      </c>
    </row>
    <row r="803" spans="1:4" x14ac:dyDescent="0.3">
      <c r="A803" t="s">
        <v>45</v>
      </c>
      <c r="B803" s="4" t="s">
        <v>1044</v>
      </c>
      <c r="C803" s="4" t="s">
        <v>1055</v>
      </c>
      <c r="D803" s="3">
        <v>4853</v>
      </c>
    </row>
    <row r="804" spans="1:4" x14ac:dyDescent="0.3">
      <c r="A804" t="s">
        <v>25</v>
      </c>
      <c r="B804" s="4" t="s">
        <v>1047</v>
      </c>
      <c r="C804" s="4" t="s">
        <v>1055</v>
      </c>
      <c r="D804" s="3">
        <v>775</v>
      </c>
    </row>
    <row r="805" spans="1:4" x14ac:dyDescent="0.3">
      <c r="A805" t="s">
        <v>14</v>
      </c>
      <c r="B805" s="4" t="s">
        <v>1051</v>
      </c>
      <c r="C805" s="4" t="s">
        <v>1055</v>
      </c>
      <c r="D805" s="3">
        <v>2401</v>
      </c>
    </row>
    <row r="806" spans="1:4" x14ac:dyDescent="0.3">
      <c r="A806" t="s">
        <v>11</v>
      </c>
      <c r="B806" s="4" t="s">
        <v>1046</v>
      </c>
      <c r="C806" s="4" t="s">
        <v>1055</v>
      </c>
      <c r="D806" s="3">
        <v>2418</v>
      </c>
    </row>
    <row r="807" spans="1:4" x14ac:dyDescent="0.3">
      <c r="A807" t="s">
        <v>45</v>
      </c>
      <c r="B807" s="4" t="s">
        <v>1044</v>
      </c>
      <c r="C807" s="4" t="s">
        <v>1055</v>
      </c>
      <c r="D807" s="3">
        <v>4853</v>
      </c>
    </row>
    <row r="808" spans="1:4" x14ac:dyDescent="0.3">
      <c r="A808" t="s">
        <v>25</v>
      </c>
      <c r="B808" s="4" t="s">
        <v>1047</v>
      </c>
      <c r="C808" s="4" t="s">
        <v>1055</v>
      </c>
      <c r="D808" s="3">
        <v>775</v>
      </c>
    </row>
    <row r="809" spans="1:4" x14ac:dyDescent="0.3">
      <c r="A809" t="s">
        <v>14</v>
      </c>
      <c r="B809" s="4" t="s">
        <v>1051</v>
      </c>
      <c r="C809" s="4" t="s">
        <v>1055</v>
      </c>
      <c r="D809" s="3">
        <v>2401</v>
      </c>
    </row>
    <row r="810" spans="1:4" x14ac:dyDescent="0.3">
      <c r="A810" t="s">
        <v>11</v>
      </c>
      <c r="B810" s="4" t="s">
        <v>1046</v>
      </c>
      <c r="C810" s="4" t="s">
        <v>1055</v>
      </c>
      <c r="D810" s="3">
        <v>2418</v>
      </c>
    </row>
    <row r="811" spans="1:4" x14ac:dyDescent="0.3">
      <c r="A811" t="s">
        <v>45</v>
      </c>
      <c r="B811" s="4" t="s">
        <v>1044</v>
      </c>
      <c r="C811" s="4" t="s">
        <v>1055</v>
      </c>
      <c r="D811" s="3">
        <v>4853</v>
      </c>
    </row>
    <row r="812" spans="1:4" x14ac:dyDescent="0.3">
      <c r="A812" t="s">
        <v>25</v>
      </c>
      <c r="B812" s="4" t="s">
        <v>1047</v>
      </c>
      <c r="C812" s="4" t="s">
        <v>1055</v>
      </c>
      <c r="D812" s="3">
        <v>775</v>
      </c>
    </row>
    <row r="813" spans="1:4" x14ac:dyDescent="0.3">
      <c r="A813" t="s">
        <v>14</v>
      </c>
      <c r="B813" s="4" t="s">
        <v>1051</v>
      </c>
      <c r="C813" s="4" t="s">
        <v>1055</v>
      </c>
      <c r="D813" s="3">
        <v>2401</v>
      </c>
    </row>
    <row r="814" spans="1:4" x14ac:dyDescent="0.3">
      <c r="A814" t="s">
        <v>11</v>
      </c>
      <c r="B814" s="4" t="s">
        <v>1046</v>
      </c>
      <c r="C814" s="4" t="s">
        <v>1055</v>
      </c>
      <c r="D814" s="3">
        <v>2418</v>
      </c>
    </row>
    <row r="815" spans="1:4" x14ac:dyDescent="0.3">
      <c r="A815" t="s">
        <v>45</v>
      </c>
      <c r="B815" s="4" t="s">
        <v>1044</v>
      </c>
      <c r="C815" s="4" t="s">
        <v>1055</v>
      </c>
      <c r="D815" s="3">
        <v>4853</v>
      </c>
    </row>
    <row r="816" spans="1:4" x14ac:dyDescent="0.3">
      <c r="A816" t="s">
        <v>25</v>
      </c>
      <c r="B816" s="4" t="s">
        <v>1047</v>
      </c>
      <c r="C816" s="4" t="s">
        <v>1055</v>
      </c>
      <c r="D816" s="3">
        <v>775</v>
      </c>
    </row>
    <row r="817" spans="1:4" x14ac:dyDescent="0.3">
      <c r="A817" t="s">
        <v>14</v>
      </c>
      <c r="B817" s="4" t="s">
        <v>1051</v>
      </c>
      <c r="C817" s="4" t="s">
        <v>1055</v>
      </c>
      <c r="D817" s="3">
        <v>2401</v>
      </c>
    </row>
    <row r="818" spans="1:4" x14ac:dyDescent="0.3">
      <c r="A818" t="s">
        <v>11</v>
      </c>
      <c r="B818" s="4" t="s">
        <v>1046</v>
      </c>
      <c r="C818" s="4" t="s">
        <v>1055</v>
      </c>
      <c r="D818" s="3">
        <v>2418</v>
      </c>
    </row>
    <row r="819" spans="1:4" x14ac:dyDescent="0.3">
      <c r="A819" t="s">
        <v>45</v>
      </c>
      <c r="B819" s="4" t="s">
        <v>1044</v>
      </c>
      <c r="C819" s="4" t="s">
        <v>1055</v>
      </c>
      <c r="D819" s="3">
        <v>4853</v>
      </c>
    </row>
    <row r="820" spans="1:4" x14ac:dyDescent="0.3">
      <c r="A820" t="s">
        <v>25</v>
      </c>
      <c r="B820" s="4" t="s">
        <v>1047</v>
      </c>
      <c r="C820" s="4" t="s">
        <v>1055</v>
      </c>
      <c r="D820" s="3">
        <v>775</v>
      </c>
    </row>
    <row r="821" spans="1:4" x14ac:dyDescent="0.3">
      <c r="A821" t="s">
        <v>14</v>
      </c>
      <c r="B821" s="4" t="s">
        <v>1051</v>
      </c>
      <c r="C821" s="4" t="s">
        <v>1055</v>
      </c>
      <c r="D821" s="3">
        <v>2401</v>
      </c>
    </row>
    <row r="822" spans="1:4" x14ac:dyDescent="0.3">
      <c r="A822" t="s">
        <v>11</v>
      </c>
      <c r="B822" s="4" t="s">
        <v>1046</v>
      </c>
      <c r="C822" s="4" t="s">
        <v>1055</v>
      </c>
      <c r="D822" s="3">
        <v>2418</v>
      </c>
    </row>
    <row r="823" spans="1:4" x14ac:dyDescent="0.3">
      <c r="A823" t="s">
        <v>45</v>
      </c>
      <c r="B823" s="4" t="s">
        <v>1044</v>
      </c>
      <c r="C823" s="4" t="s">
        <v>1055</v>
      </c>
      <c r="D823" s="3">
        <v>4853</v>
      </c>
    </row>
    <row r="824" spans="1:4" x14ac:dyDescent="0.3">
      <c r="A824" t="s">
        <v>25</v>
      </c>
      <c r="B824" s="4" t="s">
        <v>1047</v>
      </c>
      <c r="C824" s="4" t="s">
        <v>1055</v>
      </c>
      <c r="D824" s="3">
        <v>775</v>
      </c>
    </row>
    <row r="825" spans="1:4" x14ac:dyDescent="0.3">
      <c r="A825" t="s">
        <v>14</v>
      </c>
      <c r="B825" s="4" t="s">
        <v>1051</v>
      </c>
      <c r="C825" s="4" t="s">
        <v>1055</v>
      </c>
      <c r="D825" s="3">
        <v>2401</v>
      </c>
    </row>
    <row r="826" spans="1:4" x14ac:dyDescent="0.3">
      <c r="A826" t="s">
        <v>11</v>
      </c>
      <c r="B826" s="4" t="s">
        <v>1046</v>
      </c>
      <c r="C826" s="4" t="s">
        <v>1055</v>
      </c>
      <c r="D826" s="3">
        <v>2418</v>
      </c>
    </row>
    <row r="827" spans="1:4" x14ac:dyDescent="0.3">
      <c r="A827" t="s">
        <v>45</v>
      </c>
      <c r="B827" s="4" t="s">
        <v>1044</v>
      </c>
      <c r="C827" s="4" t="s">
        <v>1055</v>
      </c>
      <c r="D827" s="3">
        <v>4853</v>
      </c>
    </row>
    <row r="828" spans="1:4" x14ac:dyDescent="0.3">
      <c r="A828" t="s">
        <v>25</v>
      </c>
      <c r="B828" s="4" t="s">
        <v>1047</v>
      </c>
      <c r="C828" s="4" t="s">
        <v>1055</v>
      </c>
      <c r="D828" s="3">
        <v>775</v>
      </c>
    </row>
    <row r="829" spans="1:4" x14ac:dyDescent="0.3">
      <c r="A829" t="s">
        <v>14</v>
      </c>
      <c r="B829" s="4" t="s">
        <v>1051</v>
      </c>
      <c r="C829" s="4" t="s">
        <v>1055</v>
      </c>
      <c r="D829" s="3">
        <v>2401</v>
      </c>
    </row>
    <row r="830" spans="1:4" x14ac:dyDescent="0.3">
      <c r="A830" t="s">
        <v>11</v>
      </c>
      <c r="B830" s="4" t="s">
        <v>1046</v>
      </c>
      <c r="C830" s="4" t="s">
        <v>1055</v>
      </c>
      <c r="D830" s="3">
        <v>2418</v>
      </c>
    </row>
    <row r="831" spans="1:4" x14ac:dyDescent="0.3">
      <c r="A831" t="s">
        <v>45</v>
      </c>
      <c r="B831" s="4" t="s">
        <v>1044</v>
      </c>
      <c r="C831" s="4" t="s">
        <v>1055</v>
      </c>
      <c r="D831" s="3">
        <v>4853</v>
      </c>
    </row>
    <row r="832" spans="1:4" x14ac:dyDescent="0.3">
      <c r="A832" t="s">
        <v>25</v>
      </c>
      <c r="B832" s="4" t="s">
        <v>1047</v>
      </c>
      <c r="C832" s="4" t="s">
        <v>1055</v>
      </c>
      <c r="D832" s="3">
        <v>775</v>
      </c>
    </row>
    <row r="833" spans="1:4" x14ac:dyDescent="0.3">
      <c r="A833" t="s">
        <v>14</v>
      </c>
      <c r="B833" s="4" t="s">
        <v>1051</v>
      </c>
      <c r="C833" s="4" t="s">
        <v>1055</v>
      </c>
      <c r="D833" s="3">
        <v>2401</v>
      </c>
    </row>
    <row r="834" spans="1:4" x14ac:dyDescent="0.3">
      <c r="A834" t="s">
        <v>11</v>
      </c>
      <c r="B834" s="4" t="s">
        <v>1046</v>
      </c>
      <c r="C834" s="4" t="s">
        <v>1055</v>
      </c>
      <c r="D834" s="3">
        <v>2418</v>
      </c>
    </row>
    <row r="835" spans="1:4" x14ac:dyDescent="0.3">
      <c r="A835" t="s">
        <v>45</v>
      </c>
      <c r="B835" s="4" t="s">
        <v>1044</v>
      </c>
      <c r="C835" s="4" t="s">
        <v>1055</v>
      </c>
      <c r="D835" s="3">
        <v>4853</v>
      </c>
    </row>
    <row r="836" spans="1:4" x14ac:dyDescent="0.3">
      <c r="A836" t="s">
        <v>25</v>
      </c>
      <c r="B836" s="4" t="s">
        <v>1047</v>
      </c>
      <c r="C836" s="4" t="s">
        <v>1055</v>
      </c>
      <c r="D836" s="3">
        <v>775</v>
      </c>
    </row>
    <row r="837" spans="1:4" x14ac:dyDescent="0.3">
      <c r="A837" t="s">
        <v>14</v>
      </c>
      <c r="B837" s="4" t="s">
        <v>1051</v>
      </c>
      <c r="C837" s="4" t="s">
        <v>1055</v>
      </c>
      <c r="D837" s="3">
        <v>2401</v>
      </c>
    </row>
    <row r="838" spans="1:4" x14ac:dyDescent="0.3">
      <c r="A838" t="s">
        <v>11</v>
      </c>
      <c r="B838" s="4" t="s">
        <v>1046</v>
      </c>
      <c r="C838" s="4" t="s">
        <v>1055</v>
      </c>
      <c r="D838" s="3">
        <v>2418</v>
      </c>
    </row>
    <row r="839" spans="1:4" x14ac:dyDescent="0.3">
      <c r="A839" t="s">
        <v>45</v>
      </c>
      <c r="B839" s="4" t="s">
        <v>1044</v>
      </c>
      <c r="C839" s="4" t="s">
        <v>1055</v>
      </c>
      <c r="D839" s="3">
        <v>4853</v>
      </c>
    </row>
    <row r="840" spans="1:4" x14ac:dyDescent="0.3">
      <c r="A840" t="s">
        <v>25</v>
      </c>
      <c r="B840" s="4" t="s">
        <v>1047</v>
      </c>
      <c r="C840" s="4" t="s">
        <v>1055</v>
      </c>
      <c r="D840" s="3">
        <v>775</v>
      </c>
    </row>
    <row r="841" spans="1:4" x14ac:dyDescent="0.3">
      <c r="A841" t="s">
        <v>14</v>
      </c>
      <c r="B841" s="4" t="s">
        <v>1051</v>
      </c>
      <c r="C841" s="4" t="s">
        <v>1055</v>
      </c>
      <c r="D841" s="3">
        <v>2401</v>
      </c>
    </row>
    <row r="842" spans="1:4" x14ac:dyDescent="0.3">
      <c r="A842" t="s">
        <v>11</v>
      </c>
      <c r="B842" s="4" t="s">
        <v>1046</v>
      </c>
      <c r="C842" s="4" t="s">
        <v>1055</v>
      </c>
      <c r="D842" s="3">
        <v>2418</v>
      </c>
    </row>
    <row r="843" spans="1:4" x14ac:dyDescent="0.3">
      <c r="A843" t="s">
        <v>45</v>
      </c>
      <c r="B843" s="4" t="s">
        <v>1044</v>
      </c>
      <c r="C843" s="4" t="s">
        <v>1055</v>
      </c>
      <c r="D843" s="3">
        <v>4853</v>
      </c>
    </row>
    <row r="844" spans="1:4" x14ac:dyDescent="0.3">
      <c r="A844" t="s">
        <v>25</v>
      </c>
      <c r="B844" s="4" t="s">
        <v>1047</v>
      </c>
      <c r="C844" s="4" t="s">
        <v>1055</v>
      </c>
      <c r="D844" s="3">
        <v>775</v>
      </c>
    </row>
    <row r="845" spans="1:4" x14ac:dyDescent="0.3">
      <c r="A845" t="s">
        <v>14</v>
      </c>
      <c r="B845" s="4" t="s">
        <v>1051</v>
      </c>
      <c r="C845" s="4" t="s">
        <v>1055</v>
      </c>
      <c r="D845" s="3">
        <v>2401</v>
      </c>
    </row>
    <row r="846" spans="1:4" x14ac:dyDescent="0.3">
      <c r="A846" t="s">
        <v>11</v>
      </c>
      <c r="B846" s="4" t="s">
        <v>1046</v>
      </c>
      <c r="C846" s="4" t="s">
        <v>1055</v>
      </c>
      <c r="D846" s="3">
        <v>2418</v>
      </c>
    </row>
    <row r="847" spans="1:4" x14ac:dyDescent="0.3">
      <c r="A847" t="s">
        <v>45</v>
      </c>
      <c r="B847" s="4" t="s">
        <v>1044</v>
      </c>
      <c r="C847" s="4" t="s">
        <v>1055</v>
      </c>
      <c r="D847" s="3">
        <v>4853</v>
      </c>
    </row>
    <row r="848" spans="1:4" x14ac:dyDescent="0.3">
      <c r="A848" t="s">
        <v>25</v>
      </c>
      <c r="B848" s="4" t="s">
        <v>1047</v>
      </c>
      <c r="C848" s="4" t="s">
        <v>1055</v>
      </c>
      <c r="D848" s="3">
        <v>775</v>
      </c>
    </row>
    <row r="849" spans="1:4" x14ac:dyDescent="0.3">
      <c r="A849" t="s">
        <v>14</v>
      </c>
      <c r="B849" s="4" t="s">
        <v>1051</v>
      </c>
      <c r="C849" s="4" t="s">
        <v>1055</v>
      </c>
      <c r="D849" s="3">
        <v>2401</v>
      </c>
    </row>
    <row r="850" spans="1:4" x14ac:dyDescent="0.3">
      <c r="A850" t="s">
        <v>11</v>
      </c>
      <c r="B850" s="4" t="s">
        <v>1046</v>
      </c>
      <c r="C850" s="4" t="s">
        <v>1055</v>
      </c>
      <c r="D850" s="3">
        <v>2418</v>
      </c>
    </row>
    <row r="851" spans="1:4" x14ac:dyDescent="0.3">
      <c r="A851" t="s">
        <v>45</v>
      </c>
      <c r="B851" s="4" t="s">
        <v>1044</v>
      </c>
      <c r="C851" s="4" t="s">
        <v>1055</v>
      </c>
      <c r="D851" s="3">
        <v>4853</v>
      </c>
    </row>
    <row r="852" spans="1:4" x14ac:dyDescent="0.3">
      <c r="A852" t="s">
        <v>25</v>
      </c>
      <c r="B852" s="4" t="s">
        <v>1047</v>
      </c>
      <c r="C852" s="4" t="s">
        <v>1055</v>
      </c>
      <c r="D852" s="3">
        <v>775</v>
      </c>
    </row>
    <row r="853" spans="1:4" x14ac:dyDescent="0.3">
      <c r="A853" t="s">
        <v>14</v>
      </c>
      <c r="B853" s="4" t="s">
        <v>1051</v>
      </c>
      <c r="C853" s="4" t="s">
        <v>1055</v>
      </c>
      <c r="D853" s="3">
        <v>2401</v>
      </c>
    </row>
    <row r="854" spans="1:4" x14ac:dyDescent="0.3">
      <c r="A854" t="s">
        <v>11</v>
      </c>
      <c r="B854" s="4" t="s">
        <v>1046</v>
      </c>
      <c r="C854" s="4" t="s">
        <v>1055</v>
      </c>
      <c r="D854" s="3">
        <v>2418</v>
      </c>
    </row>
    <row r="855" spans="1:4" x14ac:dyDescent="0.3">
      <c r="A855" t="s">
        <v>45</v>
      </c>
      <c r="B855" s="4" t="s">
        <v>1044</v>
      </c>
      <c r="C855" s="4" t="s">
        <v>1055</v>
      </c>
      <c r="D855" s="3">
        <v>4853</v>
      </c>
    </row>
    <row r="856" spans="1:4" x14ac:dyDescent="0.3">
      <c r="A856" t="s">
        <v>25</v>
      </c>
      <c r="B856" s="4" t="s">
        <v>1047</v>
      </c>
      <c r="C856" s="4" t="s">
        <v>1055</v>
      </c>
      <c r="D856" s="3">
        <v>775</v>
      </c>
    </row>
    <row r="857" spans="1:4" x14ac:dyDescent="0.3">
      <c r="A857" t="s">
        <v>14</v>
      </c>
      <c r="B857" s="4" t="s">
        <v>1051</v>
      </c>
      <c r="C857" s="4" t="s">
        <v>1055</v>
      </c>
      <c r="D857" s="3">
        <v>2401</v>
      </c>
    </row>
    <row r="858" spans="1:4" x14ac:dyDescent="0.3">
      <c r="A858" t="s">
        <v>11</v>
      </c>
      <c r="B858" s="4" t="s">
        <v>1046</v>
      </c>
      <c r="C858" s="4" t="s">
        <v>1055</v>
      </c>
      <c r="D858" s="3">
        <v>2418</v>
      </c>
    </row>
    <row r="859" spans="1:4" x14ac:dyDescent="0.3">
      <c r="A859" t="s">
        <v>45</v>
      </c>
      <c r="B859" s="4" t="s">
        <v>1044</v>
      </c>
      <c r="C859" s="4" t="s">
        <v>1055</v>
      </c>
      <c r="D859" s="3">
        <v>4853</v>
      </c>
    </row>
    <row r="860" spans="1:4" x14ac:dyDescent="0.3">
      <c r="A860" t="s">
        <v>25</v>
      </c>
      <c r="B860" s="4" t="s">
        <v>1047</v>
      </c>
      <c r="C860" s="4" t="s">
        <v>1055</v>
      </c>
      <c r="D860" s="3">
        <v>775</v>
      </c>
    </row>
    <row r="861" spans="1:4" x14ac:dyDescent="0.3">
      <c r="A861" t="s">
        <v>14</v>
      </c>
      <c r="B861" s="4" t="s">
        <v>1051</v>
      </c>
      <c r="C861" s="4" t="s">
        <v>1055</v>
      </c>
      <c r="D861" s="3">
        <v>2401</v>
      </c>
    </row>
    <row r="862" spans="1:4" x14ac:dyDescent="0.3">
      <c r="A862" t="s">
        <v>11</v>
      </c>
      <c r="B862" s="4" t="s">
        <v>1046</v>
      </c>
      <c r="C862" s="4" t="s">
        <v>1055</v>
      </c>
      <c r="D862" s="3">
        <v>2418</v>
      </c>
    </row>
    <row r="863" spans="1:4" x14ac:dyDescent="0.3">
      <c r="A863" t="s">
        <v>45</v>
      </c>
      <c r="B863" s="4" t="s">
        <v>1044</v>
      </c>
      <c r="C863" s="4" t="s">
        <v>1055</v>
      </c>
      <c r="D863" s="3">
        <v>4853</v>
      </c>
    </row>
    <row r="864" spans="1:4" x14ac:dyDescent="0.3">
      <c r="A864" t="s">
        <v>25</v>
      </c>
      <c r="B864" s="4" t="s">
        <v>1047</v>
      </c>
      <c r="C864" s="4" t="s">
        <v>1055</v>
      </c>
      <c r="D864" s="3">
        <v>775</v>
      </c>
    </row>
    <row r="865" spans="1:4" x14ac:dyDescent="0.3">
      <c r="A865" t="s">
        <v>14</v>
      </c>
      <c r="B865" s="4" t="s">
        <v>1051</v>
      </c>
      <c r="C865" s="4" t="s">
        <v>1055</v>
      </c>
      <c r="D865" s="3">
        <v>2401</v>
      </c>
    </row>
    <row r="866" spans="1:4" x14ac:dyDescent="0.3">
      <c r="A866" t="s">
        <v>11</v>
      </c>
      <c r="B866" s="4" t="s">
        <v>1046</v>
      </c>
      <c r="C866" s="4" t="s">
        <v>1055</v>
      </c>
      <c r="D866" s="3">
        <v>2418</v>
      </c>
    </row>
    <row r="867" spans="1:4" x14ac:dyDescent="0.3">
      <c r="A867" t="s">
        <v>45</v>
      </c>
      <c r="B867" s="4" t="s">
        <v>1044</v>
      </c>
      <c r="C867" s="4" t="s">
        <v>1055</v>
      </c>
      <c r="D867" s="3">
        <v>4853</v>
      </c>
    </row>
    <row r="868" spans="1:4" x14ac:dyDescent="0.3">
      <c r="A868" t="s">
        <v>172</v>
      </c>
      <c r="B868" s="4" t="s">
        <v>1047</v>
      </c>
      <c r="C868" s="4" t="s">
        <v>1056</v>
      </c>
      <c r="D868" s="3">
        <v>3677</v>
      </c>
    </row>
    <row r="869" spans="1:4" x14ac:dyDescent="0.3">
      <c r="A869" t="s">
        <v>21</v>
      </c>
      <c r="B869" s="4" t="s">
        <v>1046</v>
      </c>
      <c r="C869" s="4" t="s">
        <v>1056</v>
      </c>
      <c r="D869" s="3">
        <v>545</v>
      </c>
    </row>
    <row r="870" spans="1:4" x14ac:dyDescent="0.3">
      <c r="A870" t="s">
        <v>172</v>
      </c>
      <c r="B870" s="4" t="s">
        <v>1047</v>
      </c>
      <c r="C870" s="4" t="s">
        <v>1056</v>
      </c>
      <c r="D870" s="3">
        <v>3677</v>
      </c>
    </row>
    <row r="871" spans="1:4" x14ac:dyDescent="0.3">
      <c r="A871" t="s">
        <v>21</v>
      </c>
      <c r="B871" s="4" t="s">
        <v>1046</v>
      </c>
      <c r="C871" s="4" t="s">
        <v>1056</v>
      </c>
      <c r="D871" s="3">
        <v>545</v>
      </c>
    </row>
    <row r="872" spans="1:4" x14ac:dyDescent="0.3">
      <c r="A872" t="s">
        <v>172</v>
      </c>
      <c r="B872" s="4" t="s">
        <v>1047</v>
      </c>
      <c r="C872" s="4" t="s">
        <v>1056</v>
      </c>
      <c r="D872" s="3">
        <v>3677</v>
      </c>
    </row>
    <row r="873" spans="1:4" x14ac:dyDescent="0.3">
      <c r="A873" t="s">
        <v>21</v>
      </c>
      <c r="B873" s="4" t="s">
        <v>1046</v>
      </c>
      <c r="C873" s="4" t="s">
        <v>1056</v>
      </c>
      <c r="D873" s="3">
        <v>545</v>
      </c>
    </row>
    <row r="874" spans="1:4" x14ac:dyDescent="0.3">
      <c r="A874" t="s">
        <v>172</v>
      </c>
      <c r="B874" s="4" t="s">
        <v>1047</v>
      </c>
      <c r="C874" s="4" t="s">
        <v>1056</v>
      </c>
      <c r="D874" s="3">
        <v>3677</v>
      </c>
    </row>
    <row r="875" spans="1:4" x14ac:dyDescent="0.3">
      <c r="A875" t="s">
        <v>21</v>
      </c>
      <c r="B875" s="4" t="s">
        <v>1046</v>
      </c>
      <c r="C875" s="4" t="s">
        <v>1056</v>
      </c>
      <c r="D875" s="3">
        <v>545</v>
      </c>
    </row>
    <row r="876" spans="1:4" x14ac:dyDescent="0.3">
      <c r="A876" t="s">
        <v>172</v>
      </c>
      <c r="B876" s="4" t="s">
        <v>1047</v>
      </c>
      <c r="C876" s="4" t="s">
        <v>1056</v>
      </c>
      <c r="D876" s="3">
        <v>3677</v>
      </c>
    </row>
    <row r="877" spans="1:4" x14ac:dyDescent="0.3">
      <c r="A877" t="s">
        <v>21</v>
      </c>
      <c r="B877" s="4" t="s">
        <v>1046</v>
      </c>
      <c r="C877" s="4" t="s">
        <v>1056</v>
      </c>
      <c r="D877" s="3">
        <v>545</v>
      </c>
    </row>
    <row r="878" spans="1:4" x14ac:dyDescent="0.3">
      <c r="A878" t="s">
        <v>172</v>
      </c>
      <c r="B878" s="4" t="s">
        <v>1047</v>
      </c>
      <c r="C878" s="4" t="s">
        <v>1056</v>
      </c>
      <c r="D878" s="3">
        <v>3677</v>
      </c>
    </row>
    <row r="879" spans="1:4" x14ac:dyDescent="0.3">
      <c r="A879" t="s">
        <v>21</v>
      </c>
      <c r="B879" s="4" t="s">
        <v>1046</v>
      </c>
      <c r="C879" s="4" t="s">
        <v>1056</v>
      </c>
      <c r="D879" s="3">
        <v>545</v>
      </c>
    </row>
    <row r="880" spans="1:4" x14ac:dyDescent="0.3">
      <c r="A880" t="s">
        <v>172</v>
      </c>
      <c r="B880" s="4" t="s">
        <v>1047</v>
      </c>
      <c r="C880" s="4" t="s">
        <v>1056</v>
      </c>
      <c r="D880" s="3">
        <v>3677</v>
      </c>
    </row>
    <row r="881" spans="1:4" x14ac:dyDescent="0.3">
      <c r="A881" t="s">
        <v>21</v>
      </c>
      <c r="B881" s="4" t="s">
        <v>1046</v>
      </c>
      <c r="C881" s="4" t="s">
        <v>1056</v>
      </c>
      <c r="D881" s="3">
        <v>545</v>
      </c>
    </row>
    <row r="882" spans="1:4" x14ac:dyDescent="0.3">
      <c r="A882" t="s">
        <v>172</v>
      </c>
      <c r="B882" s="4" t="s">
        <v>1047</v>
      </c>
      <c r="C882" s="4" t="s">
        <v>1056</v>
      </c>
      <c r="D882" s="3">
        <v>3677</v>
      </c>
    </row>
    <row r="883" spans="1:4" x14ac:dyDescent="0.3">
      <c r="A883" t="s">
        <v>21</v>
      </c>
      <c r="B883" s="4" t="s">
        <v>1046</v>
      </c>
      <c r="C883" s="4" t="s">
        <v>1056</v>
      </c>
      <c r="D883" s="3">
        <v>545</v>
      </c>
    </row>
    <row r="884" spans="1:4" x14ac:dyDescent="0.3">
      <c r="A884" t="s">
        <v>172</v>
      </c>
      <c r="B884" s="4" t="s">
        <v>1047</v>
      </c>
      <c r="C884" s="4" t="s">
        <v>1056</v>
      </c>
      <c r="D884" s="3">
        <v>3677</v>
      </c>
    </row>
    <row r="885" spans="1:4" x14ac:dyDescent="0.3">
      <c r="A885" t="s">
        <v>21</v>
      </c>
      <c r="B885" s="4" t="s">
        <v>1046</v>
      </c>
      <c r="C885" s="4" t="s">
        <v>1056</v>
      </c>
      <c r="D885" s="3">
        <v>545</v>
      </c>
    </row>
    <row r="886" spans="1:4" x14ac:dyDescent="0.3">
      <c r="A886" t="s">
        <v>172</v>
      </c>
      <c r="B886" s="4" t="s">
        <v>1047</v>
      </c>
      <c r="C886" s="4" t="s">
        <v>1056</v>
      </c>
      <c r="D886" s="3">
        <v>3677</v>
      </c>
    </row>
    <row r="887" spans="1:4" x14ac:dyDescent="0.3">
      <c r="A887" t="s">
        <v>21</v>
      </c>
      <c r="B887" s="4" t="s">
        <v>1046</v>
      </c>
      <c r="C887" s="4" t="s">
        <v>1056</v>
      </c>
      <c r="D887" s="3">
        <v>545</v>
      </c>
    </row>
    <row r="888" spans="1:4" x14ac:dyDescent="0.3">
      <c r="A888" t="s">
        <v>172</v>
      </c>
      <c r="B888" s="4" t="s">
        <v>1047</v>
      </c>
      <c r="C888" s="4" t="s">
        <v>1056</v>
      </c>
      <c r="D888" s="3">
        <v>3677</v>
      </c>
    </row>
    <row r="889" spans="1:4" x14ac:dyDescent="0.3">
      <c r="A889" t="s">
        <v>21</v>
      </c>
      <c r="B889" s="4" t="s">
        <v>1046</v>
      </c>
      <c r="C889" s="4" t="s">
        <v>1056</v>
      </c>
      <c r="D889" s="3">
        <v>545</v>
      </c>
    </row>
    <row r="890" spans="1:4" x14ac:dyDescent="0.3">
      <c r="A890" t="s">
        <v>172</v>
      </c>
      <c r="B890" s="4" t="s">
        <v>1047</v>
      </c>
      <c r="C890" s="4" t="s">
        <v>1056</v>
      </c>
      <c r="D890" s="3">
        <v>3677</v>
      </c>
    </row>
    <row r="891" spans="1:4" x14ac:dyDescent="0.3">
      <c r="A891" t="s">
        <v>21</v>
      </c>
      <c r="B891" s="4" t="s">
        <v>1046</v>
      </c>
      <c r="C891" s="4" t="s">
        <v>1056</v>
      </c>
      <c r="D891" s="3">
        <v>545</v>
      </c>
    </row>
    <row r="892" spans="1:4" x14ac:dyDescent="0.3">
      <c r="A892" t="s">
        <v>172</v>
      </c>
      <c r="B892" s="4" t="s">
        <v>1047</v>
      </c>
      <c r="C892" s="4" t="s">
        <v>1056</v>
      </c>
      <c r="D892" s="3">
        <v>3677</v>
      </c>
    </row>
    <row r="893" spans="1:4" x14ac:dyDescent="0.3">
      <c r="A893" t="s">
        <v>21</v>
      </c>
      <c r="B893" s="4" t="s">
        <v>1046</v>
      </c>
      <c r="C893" s="4" t="s">
        <v>1056</v>
      </c>
      <c r="D893" s="3">
        <v>545</v>
      </c>
    </row>
    <row r="894" spans="1:4" x14ac:dyDescent="0.3">
      <c r="A894" t="s">
        <v>172</v>
      </c>
      <c r="B894" s="4" t="s">
        <v>1047</v>
      </c>
      <c r="C894" s="4" t="s">
        <v>1056</v>
      </c>
      <c r="D894" s="3">
        <v>3677</v>
      </c>
    </row>
    <row r="895" spans="1:4" x14ac:dyDescent="0.3">
      <c r="A895" t="s">
        <v>21</v>
      </c>
      <c r="B895" s="4" t="s">
        <v>1046</v>
      </c>
      <c r="C895" s="4" t="s">
        <v>1056</v>
      </c>
      <c r="D895" s="3">
        <v>545</v>
      </c>
    </row>
    <row r="896" spans="1:4" x14ac:dyDescent="0.3">
      <c r="A896" t="s">
        <v>172</v>
      </c>
      <c r="B896" s="4" t="s">
        <v>1047</v>
      </c>
      <c r="C896" s="4" t="s">
        <v>1056</v>
      </c>
      <c r="D896" s="3">
        <v>3677</v>
      </c>
    </row>
    <row r="897" spans="1:4" x14ac:dyDescent="0.3">
      <c r="A897" t="s">
        <v>21</v>
      </c>
      <c r="B897" s="4" t="s">
        <v>1046</v>
      </c>
      <c r="C897" s="4" t="s">
        <v>1056</v>
      </c>
      <c r="D897" s="3">
        <v>545</v>
      </c>
    </row>
    <row r="898" spans="1:4" x14ac:dyDescent="0.3">
      <c r="A898" t="s">
        <v>172</v>
      </c>
      <c r="B898" s="4" t="s">
        <v>1047</v>
      </c>
      <c r="C898" s="4" t="s">
        <v>1056</v>
      </c>
      <c r="D898" s="3">
        <v>3677</v>
      </c>
    </row>
    <row r="899" spans="1:4" x14ac:dyDescent="0.3">
      <c r="A899" t="s">
        <v>21</v>
      </c>
      <c r="B899" s="4" t="s">
        <v>1046</v>
      </c>
      <c r="C899" s="4" t="s">
        <v>1056</v>
      </c>
      <c r="D899" s="3">
        <v>545</v>
      </c>
    </row>
    <row r="900" spans="1:4" x14ac:dyDescent="0.3">
      <c r="A900" t="s">
        <v>172</v>
      </c>
      <c r="B900" s="4" t="s">
        <v>1047</v>
      </c>
      <c r="C900" s="4" t="s">
        <v>1056</v>
      </c>
      <c r="D900" s="3">
        <v>3677</v>
      </c>
    </row>
    <row r="901" spans="1:4" x14ac:dyDescent="0.3">
      <c r="A901" t="s">
        <v>21</v>
      </c>
      <c r="B901" s="4" t="s">
        <v>1046</v>
      </c>
      <c r="C901" s="4" t="s">
        <v>1056</v>
      </c>
      <c r="D901" s="3">
        <v>545</v>
      </c>
    </row>
    <row r="902" spans="1:4" x14ac:dyDescent="0.3">
      <c r="A902" t="s">
        <v>172</v>
      </c>
      <c r="B902" s="4" t="s">
        <v>1047</v>
      </c>
      <c r="C902" s="4" t="s">
        <v>1056</v>
      </c>
      <c r="D902" s="3">
        <v>3677</v>
      </c>
    </row>
    <row r="903" spans="1:4" x14ac:dyDescent="0.3">
      <c r="A903" t="s">
        <v>21</v>
      </c>
      <c r="B903" s="4" t="s">
        <v>1046</v>
      </c>
      <c r="C903" s="4" t="s">
        <v>1056</v>
      </c>
      <c r="D903" s="3">
        <v>545</v>
      </c>
    </row>
    <row r="904" spans="1:4" x14ac:dyDescent="0.3">
      <c r="A904" t="s">
        <v>172</v>
      </c>
      <c r="B904" s="4" t="s">
        <v>1047</v>
      </c>
      <c r="C904" s="4" t="s">
        <v>1056</v>
      </c>
      <c r="D904" s="3">
        <v>3677</v>
      </c>
    </row>
    <row r="905" spans="1:4" x14ac:dyDescent="0.3">
      <c r="A905" t="s">
        <v>21</v>
      </c>
      <c r="B905" s="4" t="s">
        <v>1046</v>
      </c>
      <c r="C905" s="4" t="s">
        <v>1056</v>
      </c>
      <c r="D905" s="3">
        <v>545</v>
      </c>
    </row>
    <row r="906" spans="1:4" x14ac:dyDescent="0.3">
      <c r="A906" t="s">
        <v>172</v>
      </c>
      <c r="B906" s="4" t="s">
        <v>1047</v>
      </c>
      <c r="C906" s="4" t="s">
        <v>1056</v>
      </c>
      <c r="D906" s="3">
        <v>3677</v>
      </c>
    </row>
    <row r="907" spans="1:4" x14ac:dyDescent="0.3">
      <c r="A907" t="s">
        <v>21</v>
      </c>
      <c r="B907" s="4" t="s">
        <v>1046</v>
      </c>
      <c r="C907" s="4" t="s">
        <v>1056</v>
      </c>
      <c r="D907" s="3">
        <v>545</v>
      </c>
    </row>
    <row r="908" spans="1:4" x14ac:dyDescent="0.3">
      <c r="A908" t="s">
        <v>172</v>
      </c>
      <c r="B908" s="4" t="s">
        <v>1047</v>
      </c>
      <c r="C908" s="4" t="s">
        <v>1056</v>
      </c>
      <c r="D908" s="3">
        <v>3677</v>
      </c>
    </row>
    <row r="909" spans="1:4" x14ac:dyDescent="0.3">
      <c r="A909" t="s">
        <v>21</v>
      </c>
      <c r="B909" s="4" t="s">
        <v>1046</v>
      </c>
      <c r="C909" s="4" t="s">
        <v>1056</v>
      </c>
      <c r="D909" s="3">
        <v>545</v>
      </c>
    </row>
    <row r="910" spans="1:4" x14ac:dyDescent="0.3">
      <c r="A910" t="s">
        <v>172</v>
      </c>
      <c r="B910" s="4" t="s">
        <v>1047</v>
      </c>
      <c r="C910" s="4" t="s">
        <v>1056</v>
      </c>
      <c r="D910" s="3">
        <v>3677</v>
      </c>
    </row>
    <row r="911" spans="1:4" x14ac:dyDescent="0.3">
      <c r="A911" t="s">
        <v>21</v>
      </c>
      <c r="B911" s="4" t="s">
        <v>1046</v>
      </c>
      <c r="C911" s="4" t="s">
        <v>1056</v>
      </c>
      <c r="D911" s="3">
        <v>545</v>
      </c>
    </row>
    <row r="912" spans="1:4" x14ac:dyDescent="0.3">
      <c r="A912" t="s">
        <v>172</v>
      </c>
      <c r="B912" s="4" t="s">
        <v>1047</v>
      </c>
      <c r="C912" s="4" t="s">
        <v>1056</v>
      </c>
      <c r="D912" s="3">
        <v>3677</v>
      </c>
    </row>
    <row r="913" spans="1:4" x14ac:dyDescent="0.3">
      <c r="A913" t="s">
        <v>21</v>
      </c>
      <c r="B913" s="4" t="s">
        <v>1046</v>
      </c>
      <c r="C913" s="4" t="s">
        <v>1056</v>
      </c>
      <c r="D913" s="3">
        <v>545</v>
      </c>
    </row>
    <row r="914" spans="1:4" x14ac:dyDescent="0.3">
      <c r="A914" t="s">
        <v>172</v>
      </c>
      <c r="B914" s="4" t="s">
        <v>1047</v>
      </c>
      <c r="C914" s="4" t="s">
        <v>1056</v>
      </c>
      <c r="D914" s="3">
        <v>3677</v>
      </c>
    </row>
    <row r="915" spans="1:4" x14ac:dyDescent="0.3">
      <c r="A915" t="s">
        <v>21</v>
      </c>
      <c r="B915" s="4" t="s">
        <v>1046</v>
      </c>
      <c r="C915" s="4" t="s">
        <v>1056</v>
      </c>
      <c r="D915" s="3">
        <v>545</v>
      </c>
    </row>
    <row r="916" spans="1:4" x14ac:dyDescent="0.3">
      <c r="A916" t="s">
        <v>172</v>
      </c>
      <c r="B916" s="4" t="s">
        <v>1047</v>
      </c>
      <c r="C916" s="4" t="s">
        <v>1056</v>
      </c>
      <c r="D916" s="3">
        <v>3677</v>
      </c>
    </row>
    <row r="917" spans="1:4" x14ac:dyDescent="0.3">
      <c r="A917" t="s">
        <v>21</v>
      </c>
      <c r="B917" s="4" t="s">
        <v>1046</v>
      </c>
      <c r="C917" s="4" t="s">
        <v>1056</v>
      </c>
      <c r="D917" s="3">
        <v>545</v>
      </c>
    </row>
    <row r="918" spans="1:4" x14ac:dyDescent="0.3">
      <c r="A918" t="s">
        <v>172</v>
      </c>
      <c r="B918" s="4" t="s">
        <v>1047</v>
      </c>
      <c r="C918" s="4" t="s">
        <v>1056</v>
      </c>
      <c r="D918" s="3">
        <v>3677</v>
      </c>
    </row>
    <row r="919" spans="1:4" x14ac:dyDescent="0.3">
      <c r="A919" t="s">
        <v>21</v>
      </c>
      <c r="B919" s="4" t="s">
        <v>1046</v>
      </c>
      <c r="C919" s="4" t="s">
        <v>1056</v>
      </c>
      <c r="D919" s="3">
        <v>545</v>
      </c>
    </row>
    <row r="920" spans="1:4" x14ac:dyDescent="0.3">
      <c r="A920" t="s">
        <v>172</v>
      </c>
      <c r="B920" s="4" t="s">
        <v>1047</v>
      </c>
      <c r="C920" s="4" t="s">
        <v>1056</v>
      </c>
      <c r="D920" s="3">
        <v>3677</v>
      </c>
    </row>
    <row r="921" spans="1:4" x14ac:dyDescent="0.3">
      <c r="A921" t="s">
        <v>21</v>
      </c>
      <c r="B921" s="4" t="s">
        <v>1046</v>
      </c>
      <c r="C921" s="4" t="s">
        <v>1056</v>
      </c>
      <c r="D921" s="3">
        <v>545</v>
      </c>
    </row>
    <row r="922" spans="1:4" x14ac:dyDescent="0.3">
      <c r="A922" t="s">
        <v>172</v>
      </c>
      <c r="B922" s="4" t="s">
        <v>1047</v>
      </c>
      <c r="C922" s="4" t="s">
        <v>1056</v>
      </c>
      <c r="D922" s="3">
        <v>3677</v>
      </c>
    </row>
    <row r="923" spans="1:4" x14ac:dyDescent="0.3">
      <c r="A923" t="s">
        <v>21</v>
      </c>
      <c r="B923" s="4" t="s">
        <v>1046</v>
      </c>
      <c r="C923" s="4" t="s">
        <v>1056</v>
      </c>
      <c r="D923" s="3">
        <v>545</v>
      </c>
    </row>
    <row r="924" spans="1:4" x14ac:dyDescent="0.3">
      <c r="A924" t="s">
        <v>172</v>
      </c>
      <c r="B924" s="4" t="s">
        <v>1047</v>
      </c>
      <c r="C924" s="4" t="s">
        <v>1056</v>
      </c>
      <c r="D924" s="3">
        <v>3677</v>
      </c>
    </row>
    <row r="925" spans="1:4" x14ac:dyDescent="0.3">
      <c r="A925" t="s">
        <v>21</v>
      </c>
      <c r="B925" s="4" t="s">
        <v>1046</v>
      </c>
      <c r="C925" s="4" t="s">
        <v>1056</v>
      </c>
      <c r="D925" s="3">
        <v>545</v>
      </c>
    </row>
    <row r="926" spans="1:4" x14ac:dyDescent="0.3">
      <c r="A926" t="s">
        <v>172</v>
      </c>
      <c r="B926" s="4" t="s">
        <v>1047</v>
      </c>
      <c r="C926" s="4" t="s">
        <v>1056</v>
      </c>
      <c r="D926" s="3">
        <v>3677</v>
      </c>
    </row>
    <row r="927" spans="1:4" x14ac:dyDescent="0.3">
      <c r="A927" t="s">
        <v>21</v>
      </c>
      <c r="B927" s="4" t="s">
        <v>1046</v>
      </c>
      <c r="C927" s="4" t="s">
        <v>1056</v>
      </c>
      <c r="D927" s="3">
        <v>545</v>
      </c>
    </row>
    <row r="928" spans="1:4" x14ac:dyDescent="0.3">
      <c r="A928" t="s">
        <v>172</v>
      </c>
      <c r="B928" s="4" t="s">
        <v>1047</v>
      </c>
      <c r="C928" s="4" t="s">
        <v>1056</v>
      </c>
      <c r="D928" s="3">
        <v>3677</v>
      </c>
    </row>
    <row r="929" spans="1:4" x14ac:dyDescent="0.3">
      <c r="A929" t="s">
        <v>21</v>
      </c>
      <c r="B929" s="4" t="s">
        <v>1046</v>
      </c>
      <c r="C929" s="4" t="s">
        <v>1056</v>
      </c>
      <c r="D929" s="3">
        <v>545</v>
      </c>
    </row>
    <row r="930" spans="1:4" x14ac:dyDescent="0.3">
      <c r="A930" t="s">
        <v>172</v>
      </c>
      <c r="B930" s="4" t="s">
        <v>1047</v>
      </c>
      <c r="C930" s="4" t="s">
        <v>1056</v>
      </c>
      <c r="D930" s="3">
        <v>3677</v>
      </c>
    </row>
    <row r="931" spans="1:4" x14ac:dyDescent="0.3">
      <c r="A931" t="s">
        <v>21</v>
      </c>
      <c r="B931" s="4" t="s">
        <v>1046</v>
      </c>
      <c r="C931" s="4" t="s">
        <v>1056</v>
      </c>
      <c r="D931" s="3">
        <v>545</v>
      </c>
    </row>
    <row r="932" spans="1:4" x14ac:dyDescent="0.3">
      <c r="A932" t="s">
        <v>172</v>
      </c>
      <c r="B932" s="4" t="s">
        <v>1047</v>
      </c>
      <c r="C932" s="4" t="s">
        <v>1056</v>
      </c>
      <c r="D932" s="3">
        <v>3677</v>
      </c>
    </row>
    <row r="933" spans="1:4" x14ac:dyDescent="0.3">
      <c r="A933" t="s">
        <v>21</v>
      </c>
      <c r="B933" s="4" t="s">
        <v>1046</v>
      </c>
      <c r="C933" s="4" t="s">
        <v>1056</v>
      </c>
      <c r="D933" s="3">
        <v>545</v>
      </c>
    </row>
    <row r="934" spans="1:4" x14ac:dyDescent="0.3">
      <c r="A934" t="s">
        <v>172</v>
      </c>
      <c r="B934" s="4" t="s">
        <v>1047</v>
      </c>
      <c r="C934" s="4" t="s">
        <v>1056</v>
      </c>
      <c r="D934" s="3">
        <v>3677</v>
      </c>
    </row>
    <row r="935" spans="1:4" x14ac:dyDescent="0.3">
      <c r="A935" t="s">
        <v>40</v>
      </c>
      <c r="B935" s="4" t="s">
        <v>1054</v>
      </c>
      <c r="C935" s="4" t="s">
        <v>1056</v>
      </c>
      <c r="D935" s="3">
        <v>3908</v>
      </c>
    </row>
    <row r="936" spans="1:4" x14ac:dyDescent="0.3">
      <c r="A936" t="s">
        <v>8</v>
      </c>
      <c r="B936" s="4" t="s">
        <v>1054</v>
      </c>
      <c r="C936" s="4" t="s">
        <v>1056</v>
      </c>
      <c r="D936" s="3">
        <v>739</v>
      </c>
    </row>
    <row r="937" spans="1:4" x14ac:dyDescent="0.3">
      <c r="A937" t="s">
        <v>40</v>
      </c>
      <c r="B937" s="4" t="s">
        <v>1054</v>
      </c>
      <c r="C937" s="4" t="s">
        <v>1056</v>
      </c>
      <c r="D937" s="3">
        <v>3908</v>
      </c>
    </row>
    <row r="938" spans="1:4" x14ac:dyDescent="0.3">
      <c r="A938" t="s">
        <v>8</v>
      </c>
      <c r="B938" s="4" t="s">
        <v>1054</v>
      </c>
      <c r="C938" s="4" t="s">
        <v>1056</v>
      </c>
      <c r="D938" s="3">
        <v>739</v>
      </c>
    </row>
    <row r="939" spans="1:4" x14ac:dyDescent="0.3">
      <c r="A939" t="s">
        <v>40</v>
      </c>
      <c r="B939" s="4" t="s">
        <v>1054</v>
      </c>
      <c r="C939" s="4" t="s">
        <v>1056</v>
      </c>
      <c r="D939" s="3">
        <v>3908</v>
      </c>
    </row>
    <row r="940" spans="1:4" x14ac:dyDescent="0.3">
      <c r="A940" t="s">
        <v>8</v>
      </c>
      <c r="B940" s="4" t="s">
        <v>1054</v>
      </c>
      <c r="C940" s="4" t="s">
        <v>1056</v>
      </c>
      <c r="D940" s="3">
        <v>739</v>
      </c>
    </row>
    <row r="941" spans="1:4" x14ac:dyDescent="0.3">
      <c r="A941" t="s">
        <v>40</v>
      </c>
      <c r="B941" s="4" t="s">
        <v>1054</v>
      </c>
      <c r="C941" s="4" t="s">
        <v>1056</v>
      </c>
      <c r="D941" s="3">
        <v>3908</v>
      </c>
    </row>
    <row r="942" spans="1:4" x14ac:dyDescent="0.3">
      <c r="A942" t="s">
        <v>8</v>
      </c>
      <c r="B942" s="4" t="s">
        <v>1054</v>
      </c>
      <c r="C942" s="4" t="s">
        <v>1056</v>
      </c>
      <c r="D942" s="3">
        <v>739</v>
      </c>
    </row>
    <row r="943" spans="1:4" x14ac:dyDescent="0.3">
      <c r="A943" t="s">
        <v>40</v>
      </c>
      <c r="B943" s="4" t="s">
        <v>1054</v>
      </c>
      <c r="C943" s="4" t="s">
        <v>1056</v>
      </c>
      <c r="D943" s="3">
        <v>3908</v>
      </c>
    </row>
    <row r="944" spans="1:4" x14ac:dyDescent="0.3">
      <c r="A944" t="s">
        <v>8</v>
      </c>
      <c r="B944" s="4" t="s">
        <v>1054</v>
      </c>
      <c r="C944" s="4" t="s">
        <v>1056</v>
      </c>
      <c r="D944" s="3">
        <v>739</v>
      </c>
    </row>
    <row r="945" spans="1:4" x14ac:dyDescent="0.3">
      <c r="A945" t="s">
        <v>40</v>
      </c>
      <c r="B945" s="4" t="s">
        <v>1054</v>
      </c>
      <c r="C945" s="4" t="s">
        <v>1056</v>
      </c>
      <c r="D945" s="3">
        <v>3908</v>
      </c>
    </row>
    <row r="946" spans="1:4" x14ac:dyDescent="0.3">
      <c r="A946" t="s">
        <v>8</v>
      </c>
      <c r="B946" s="4" t="s">
        <v>1054</v>
      </c>
      <c r="C946" s="4" t="s">
        <v>1056</v>
      </c>
      <c r="D946" s="3">
        <v>739</v>
      </c>
    </row>
    <row r="947" spans="1:4" x14ac:dyDescent="0.3">
      <c r="A947" t="s">
        <v>40</v>
      </c>
      <c r="B947" s="4" t="s">
        <v>1054</v>
      </c>
      <c r="C947" s="4" t="s">
        <v>1056</v>
      </c>
      <c r="D947" s="3">
        <v>3908</v>
      </c>
    </row>
    <row r="948" spans="1:4" x14ac:dyDescent="0.3">
      <c r="A948" t="s">
        <v>8</v>
      </c>
      <c r="B948" s="4" t="s">
        <v>1054</v>
      </c>
      <c r="C948" s="4" t="s">
        <v>1056</v>
      </c>
      <c r="D948" s="3">
        <v>739</v>
      </c>
    </row>
    <row r="949" spans="1:4" x14ac:dyDescent="0.3">
      <c r="A949" t="s">
        <v>40</v>
      </c>
      <c r="B949" s="4" t="s">
        <v>1054</v>
      </c>
      <c r="C949" s="4" t="s">
        <v>1056</v>
      </c>
      <c r="D949" s="3">
        <v>3908</v>
      </c>
    </row>
    <row r="950" spans="1:4" x14ac:dyDescent="0.3">
      <c r="A950" t="s">
        <v>8</v>
      </c>
      <c r="B950" s="4" t="s">
        <v>1054</v>
      </c>
      <c r="C950" s="4" t="s">
        <v>1056</v>
      </c>
      <c r="D950" s="3">
        <v>739</v>
      </c>
    </row>
    <row r="951" spans="1:4" x14ac:dyDescent="0.3">
      <c r="A951" t="s">
        <v>40</v>
      </c>
      <c r="B951" s="4" t="s">
        <v>1054</v>
      </c>
      <c r="C951" s="4" t="s">
        <v>1056</v>
      </c>
      <c r="D951" s="3">
        <v>3908</v>
      </c>
    </row>
    <row r="952" spans="1:4" x14ac:dyDescent="0.3">
      <c r="A952" t="s">
        <v>8</v>
      </c>
      <c r="B952" s="4" t="s">
        <v>1054</v>
      </c>
      <c r="C952" s="4" t="s">
        <v>1056</v>
      </c>
      <c r="D952" s="3">
        <v>739</v>
      </c>
    </row>
    <row r="953" spans="1:4" x14ac:dyDescent="0.3">
      <c r="A953" t="s">
        <v>40</v>
      </c>
      <c r="B953" s="4" t="s">
        <v>1054</v>
      </c>
      <c r="C953" s="4" t="s">
        <v>1056</v>
      </c>
      <c r="D953" s="3">
        <v>3908</v>
      </c>
    </row>
    <row r="954" spans="1:4" x14ac:dyDescent="0.3">
      <c r="A954" t="s">
        <v>8</v>
      </c>
      <c r="B954" s="4" t="s">
        <v>1054</v>
      </c>
      <c r="C954" s="4" t="s">
        <v>1056</v>
      </c>
      <c r="D954" s="3">
        <v>739</v>
      </c>
    </row>
    <row r="955" spans="1:4" x14ac:dyDescent="0.3">
      <c r="A955" t="s">
        <v>40</v>
      </c>
      <c r="B955" s="4" t="s">
        <v>1054</v>
      </c>
      <c r="C955" s="4" t="s">
        <v>1056</v>
      </c>
      <c r="D955" s="3">
        <v>3908</v>
      </c>
    </row>
    <row r="956" spans="1:4" x14ac:dyDescent="0.3">
      <c r="A956" t="s">
        <v>8</v>
      </c>
      <c r="B956" s="4" t="s">
        <v>1054</v>
      </c>
      <c r="C956" s="4" t="s">
        <v>1056</v>
      </c>
      <c r="D956" s="3">
        <v>739</v>
      </c>
    </row>
    <row r="957" spans="1:4" x14ac:dyDescent="0.3">
      <c r="A957" t="s">
        <v>40</v>
      </c>
      <c r="B957" s="4" t="s">
        <v>1054</v>
      </c>
      <c r="C957" s="4" t="s">
        <v>1056</v>
      </c>
      <c r="D957" s="3">
        <v>3908</v>
      </c>
    </row>
    <row r="958" spans="1:4" x14ac:dyDescent="0.3">
      <c r="A958" t="s">
        <v>8</v>
      </c>
      <c r="B958" s="4" t="s">
        <v>1054</v>
      </c>
      <c r="C958" s="4" t="s">
        <v>1056</v>
      </c>
      <c r="D958" s="3">
        <v>739</v>
      </c>
    </row>
    <row r="959" spans="1:4" x14ac:dyDescent="0.3">
      <c r="A959" t="s">
        <v>40</v>
      </c>
      <c r="B959" s="4" t="s">
        <v>1054</v>
      </c>
      <c r="C959" s="4" t="s">
        <v>1056</v>
      </c>
      <c r="D959" s="3">
        <v>3908</v>
      </c>
    </row>
    <row r="960" spans="1:4" x14ac:dyDescent="0.3">
      <c r="A960" t="s">
        <v>8</v>
      </c>
      <c r="B960" s="4" t="s">
        <v>1054</v>
      </c>
      <c r="C960" s="4" t="s">
        <v>1056</v>
      </c>
      <c r="D960" s="3">
        <v>739</v>
      </c>
    </row>
    <row r="961" spans="1:4" x14ac:dyDescent="0.3">
      <c r="A961" t="s">
        <v>40</v>
      </c>
      <c r="B961" s="4" t="s">
        <v>1054</v>
      </c>
      <c r="C961" s="4" t="s">
        <v>1056</v>
      </c>
      <c r="D961" s="3">
        <v>3908</v>
      </c>
    </row>
    <row r="962" spans="1:4" x14ac:dyDescent="0.3">
      <c r="A962" t="s">
        <v>8</v>
      </c>
      <c r="B962" s="4" t="s">
        <v>1054</v>
      </c>
      <c r="C962" s="4" t="s">
        <v>1056</v>
      </c>
      <c r="D962" s="3">
        <v>739</v>
      </c>
    </row>
    <row r="963" spans="1:4" x14ac:dyDescent="0.3">
      <c r="A963" t="s">
        <v>40</v>
      </c>
      <c r="B963" s="4" t="s">
        <v>1054</v>
      </c>
      <c r="C963" s="4" t="s">
        <v>1056</v>
      </c>
      <c r="D963" s="3">
        <v>3908</v>
      </c>
    </row>
    <row r="964" spans="1:4" x14ac:dyDescent="0.3">
      <c r="A964" t="s">
        <v>8</v>
      </c>
      <c r="B964" s="4" t="s">
        <v>1054</v>
      </c>
      <c r="C964" s="4" t="s">
        <v>1056</v>
      </c>
      <c r="D964" s="3">
        <v>739</v>
      </c>
    </row>
    <row r="965" spans="1:4" x14ac:dyDescent="0.3">
      <c r="A965" t="s">
        <v>40</v>
      </c>
      <c r="B965" s="4" t="s">
        <v>1054</v>
      </c>
      <c r="C965" s="4" t="s">
        <v>1056</v>
      </c>
      <c r="D965" s="3">
        <v>3908</v>
      </c>
    </row>
    <row r="966" spans="1:4" x14ac:dyDescent="0.3">
      <c r="A966" t="s">
        <v>8</v>
      </c>
      <c r="B966" s="4" t="s">
        <v>1054</v>
      </c>
      <c r="C966" s="4" t="s">
        <v>1056</v>
      </c>
      <c r="D966" s="3">
        <v>739</v>
      </c>
    </row>
    <row r="967" spans="1:4" x14ac:dyDescent="0.3">
      <c r="A967" t="s">
        <v>40</v>
      </c>
      <c r="B967" s="4" t="s">
        <v>1054</v>
      </c>
      <c r="C967" s="4" t="s">
        <v>1056</v>
      </c>
      <c r="D967" s="3">
        <v>3908</v>
      </c>
    </row>
    <row r="968" spans="1:4" x14ac:dyDescent="0.3">
      <c r="A968" t="s">
        <v>8</v>
      </c>
      <c r="B968" s="4" t="s">
        <v>1054</v>
      </c>
      <c r="C968" s="4" t="s">
        <v>1056</v>
      </c>
      <c r="D968" s="3">
        <v>739</v>
      </c>
    </row>
    <row r="969" spans="1:4" x14ac:dyDescent="0.3">
      <c r="A969" t="s">
        <v>40</v>
      </c>
      <c r="B969" s="4" t="s">
        <v>1054</v>
      </c>
      <c r="C969" s="4" t="s">
        <v>1056</v>
      </c>
      <c r="D969" s="3">
        <v>3908</v>
      </c>
    </row>
    <row r="970" spans="1:4" x14ac:dyDescent="0.3">
      <c r="A970" t="s">
        <v>8</v>
      </c>
      <c r="B970" s="4" t="s">
        <v>1054</v>
      </c>
      <c r="C970" s="4" t="s">
        <v>1056</v>
      </c>
      <c r="D970" s="3">
        <v>739</v>
      </c>
    </row>
    <row r="971" spans="1:4" x14ac:dyDescent="0.3">
      <c r="A971" t="s">
        <v>40</v>
      </c>
      <c r="B971" s="4" t="s">
        <v>1054</v>
      </c>
      <c r="C971" s="4" t="s">
        <v>1056</v>
      </c>
      <c r="D971" s="3">
        <v>3908</v>
      </c>
    </row>
    <row r="972" spans="1:4" x14ac:dyDescent="0.3">
      <c r="A972" t="s">
        <v>8</v>
      </c>
      <c r="B972" s="4" t="s">
        <v>1054</v>
      </c>
      <c r="C972" s="4" t="s">
        <v>1056</v>
      </c>
      <c r="D972" s="3">
        <v>739</v>
      </c>
    </row>
    <row r="973" spans="1:4" x14ac:dyDescent="0.3">
      <c r="A973" t="s">
        <v>40</v>
      </c>
      <c r="B973" s="4" t="s">
        <v>1054</v>
      </c>
      <c r="C973" s="4" t="s">
        <v>1056</v>
      </c>
      <c r="D973" s="3">
        <v>3908</v>
      </c>
    </row>
    <row r="974" spans="1:4" x14ac:dyDescent="0.3">
      <c r="A974" t="s">
        <v>8</v>
      </c>
      <c r="B974" s="4" t="s">
        <v>1054</v>
      </c>
      <c r="C974" s="4" t="s">
        <v>1056</v>
      </c>
      <c r="D974" s="3">
        <v>739</v>
      </c>
    </row>
    <row r="975" spans="1:4" x14ac:dyDescent="0.3">
      <c r="A975" t="s">
        <v>40</v>
      </c>
      <c r="B975" s="4" t="s">
        <v>1054</v>
      </c>
      <c r="C975" s="4" t="s">
        <v>1056</v>
      </c>
      <c r="D975" s="3">
        <v>3908</v>
      </c>
    </row>
    <row r="976" spans="1:4" x14ac:dyDescent="0.3">
      <c r="A976" t="s">
        <v>8</v>
      </c>
      <c r="B976" s="4" t="s">
        <v>1054</v>
      </c>
      <c r="C976" s="4" t="s">
        <v>1056</v>
      </c>
      <c r="D976" s="3">
        <v>739</v>
      </c>
    </row>
    <row r="977" spans="1:4" x14ac:dyDescent="0.3">
      <c r="A977" t="s">
        <v>40</v>
      </c>
      <c r="B977" s="4" t="s">
        <v>1054</v>
      </c>
      <c r="C977" s="4" t="s">
        <v>1056</v>
      </c>
      <c r="D977" s="3">
        <v>3908</v>
      </c>
    </row>
    <row r="978" spans="1:4" x14ac:dyDescent="0.3">
      <c r="A978" t="s">
        <v>8</v>
      </c>
      <c r="B978" s="4" t="s">
        <v>1054</v>
      </c>
      <c r="C978" s="4" t="s">
        <v>1056</v>
      </c>
      <c r="D978" s="3">
        <v>739</v>
      </c>
    </row>
    <row r="979" spans="1:4" x14ac:dyDescent="0.3">
      <c r="A979" t="s">
        <v>40</v>
      </c>
      <c r="B979" s="4" t="s">
        <v>1054</v>
      </c>
      <c r="C979" s="4" t="s">
        <v>1056</v>
      </c>
      <c r="D979" s="3">
        <v>3908</v>
      </c>
    </row>
    <row r="980" spans="1:4" x14ac:dyDescent="0.3">
      <c r="A980" t="s">
        <v>8</v>
      </c>
      <c r="B980" s="4" t="s">
        <v>1054</v>
      </c>
      <c r="C980" s="4" t="s">
        <v>1056</v>
      </c>
      <c r="D980" s="3">
        <v>739</v>
      </c>
    </row>
    <row r="981" spans="1:4" x14ac:dyDescent="0.3">
      <c r="A981" t="s">
        <v>40</v>
      </c>
      <c r="B981" s="4" t="s">
        <v>1054</v>
      </c>
      <c r="C981" s="4" t="s">
        <v>1056</v>
      </c>
      <c r="D981" s="3">
        <v>3908</v>
      </c>
    </row>
    <row r="982" spans="1:4" x14ac:dyDescent="0.3">
      <c r="A982" t="s">
        <v>8</v>
      </c>
      <c r="B982" s="4" t="s">
        <v>1054</v>
      </c>
      <c r="C982" s="4" t="s">
        <v>1056</v>
      </c>
      <c r="D982" s="3">
        <v>739</v>
      </c>
    </row>
    <row r="983" spans="1:4" x14ac:dyDescent="0.3">
      <c r="A983" t="s">
        <v>40</v>
      </c>
      <c r="B983" s="4" t="s">
        <v>1054</v>
      </c>
      <c r="C983" s="4" t="s">
        <v>1056</v>
      </c>
      <c r="D983" s="3">
        <v>3908</v>
      </c>
    </row>
    <row r="984" spans="1:4" x14ac:dyDescent="0.3">
      <c r="A984" t="s">
        <v>8</v>
      </c>
      <c r="B984" s="4" t="s">
        <v>1054</v>
      </c>
      <c r="C984" s="4" t="s">
        <v>1056</v>
      </c>
      <c r="D984" s="3">
        <v>739</v>
      </c>
    </row>
    <row r="985" spans="1:4" x14ac:dyDescent="0.3">
      <c r="A985" t="s">
        <v>40</v>
      </c>
      <c r="B985" s="4" t="s">
        <v>1054</v>
      </c>
      <c r="C985" s="4" t="s">
        <v>1056</v>
      </c>
      <c r="D985" s="3">
        <v>3908</v>
      </c>
    </row>
    <row r="986" spans="1:4" x14ac:dyDescent="0.3">
      <c r="A986" t="s">
        <v>8</v>
      </c>
      <c r="B986" s="4" t="s">
        <v>1054</v>
      </c>
      <c r="C986" s="4" t="s">
        <v>1056</v>
      </c>
      <c r="D986" s="3">
        <v>739</v>
      </c>
    </row>
    <row r="987" spans="1:4" x14ac:dyDescent="0.3">
      <c r="A987" t="s">
        <v>40</v>
      </c>
      <c r="B987" s="4" t="s">
        <v>1054</v>
      </c>
      <c r="C987" s="4" t="s">
        <v>1056</v>
      </c>
      <c r="D987" s="3">
        <v>3908</v>
      </c>
    </row>
    <row r="988" spans="1:4" x14ac:dyDescent="0.3">
      <c r="A988" t="s">
        <v>8</v>
      </c>
      <c r="B988" s="4" t="s">
        <v>1054</v>
      </c>
      <c r="C988" s="4" t="s">
        <v>1056</v>
      </c>
      <c r="D988" s="3">
        <v>739</v>
      </c>
    </row>
    <row r="989" spans="1:4" x14ac:dyDescent="0.3">
      <c r="A989" t="s">
        <v>40</v>
      </c>
      <c r="B989" s="4" t="s">
        <v>1054</v>
      </c>
      <c r="C989" s="4" t="s">
        <v>1056</v>
      </c>
      <c r="D989" s="3">
        <v>3908</v>
      </c>
    </row>
    <row r="990" spans="1:4" x14ac:dyDescent="0.3">
      <c r="A990" t="s">
        <v>8</v>
      </c>
      <c r="B990" s="4" t="s">
        <v>1054</v>
      </c>
      <c r="C990" s="4" t="s">
        <v>1056</v>
      </c>
      <c r="D990" s="3">
        <v>739</v>
      </c>
    </row>
    <row r="991" spans="1:4" x14ac:dyDescent="0.3">
      <c r="A991" t="s">
        <v>40</v>
      </c>
      <c r="B991" s="4" t="s">
        <v>1054</v>
      </c>
      <c r="C991" s="4" t="s">
        <v>1056</v>
      </c>
      <c r="D991" s="3">
        <v>3908</v>
      </c>
    </row>
    <row r="992" spans="1:4" x14ac:dyDescent="0.3">
      <c r="A992" t="s">
        <v>8</v>
      </c>
      <c r="B992" s="4" t="s">
        <v>1054</v>
      </c>
      <c r="C992" s="4" t="s">
        <v>1056</v>
      </c>
      <c r="D992" s="3">
        <v>739</v>
      </c>
    </row>
    <row r="993" spans="1:4" x14ac:dyDescent="0.3">
      <c r="A993" t="s">
        <v>40</v>
      </c>
      <c r="B993" s="4" t="s">
        <v>1054</v>
      </c>
      <c r="C993" s="4" t="s">
        <v>1056</v>
      </c>
      <c r="D993" s="3">
        <v>3908</v>
      </c>
    </row>
    <row r="994" spans="1:4" x14ac:dyDescent="0.3">
      <c r="A994" t="s">
        <v>8</v>
      </c>
      <c r="B994" s="4" t="s">
        <v>1054</v>
      </c>
      <c r="C994" s="4" t="s">
        <v>1056</v>
      </c>
      <c r="D994" s="3">
        <v>739</v>
      </c>
    </row>
    <row r="995" spans="1:4" x14ac:dyDescent="0.3">
      <c r="A995" t="s">
        <v>40</v>
      </c>
      <c r="B995" s="4" t="s">
        <v>1054</v>
      </c>
      <c r="C995" s="4" t="s">
        <v>1056</v>
      </c>
      <c r="D995" s="3">
        <v>3908</v>
      </c>
    </row>
    <row r="996" spans="1:4" x14ac:dyDescent="0.3">
      <c r="A996" t="s">
        <v>8</v>
      </c>
      <c r="B996" s="4" t="s">
        <v>1054</v>
      </c>
      <c r="C996" s="4" t="s">
        <v>1056</v>
      </c>
      <c r="D996" s="3">
        <v>739</v>
      </c>
    </row>
    <row r="997" spans="1:4" x14ac:dyDescent="0.3">
      <c r="A997" t="s">
        <v>40</v>
      </c>
      <c r="B997" s="4" t="s">
        <v>1054</v>
      </c>
      <c r="C997" s="4" t="s">
        <v>1056</v>
      </c>
      <c r="D997" s="3">
        <v>3908</v>
      </c>
    </row>
    <row r="998" spans="1:4" x14ac:dyDescent="0.3">
      <c r="A998" t="s">
        <v>8</v>
      </c>
      <c r="B998" s="4" t="s">
        <v>1054</v>
      </c>
      <c r="C998" s="4" t="s">
        <v>1056</v>
      </c>
      <c r="D998" s="3">
        <v>739</v>
      </c>
    </row>
    <row r="999" spans="1:4" x14ac:dyDescent="0.3">
      <c r="A999" t="s">
        <v>40</v>
      </c>
      <c r="B999" s="4" t="s">
        <v>1054</v>
      </c>
      <c r="C999" s="4" t="s">
        <v>1056</v>
      </c>
      <c r="D999" s="3">
        <v>3908</v>
      </c>
    </row>
    <row r="1000" spans="1:4" x14ac:dyDescent="0.3">
      <c r="A1000" t="s">
        <v>8</v>
      </c>
      <c r="B1000" s="4" t="s">
        <v>1054</v>
      </c>
      <c r="C1000" s="4" t="s">
        <v>1056</v>
      </c>
      <c r="D1000" s="3">
        <v>739</v>
      </c>
    </row>
    <row r="1001" spans="1:4" x14ac:dyDescent="0.3">
      <c r="A1001" t="s">
        <v>40</v>
      </c>
      <c r="B1001" s="4" t="s">
        <v>1054</v>
      </c>
      <c r="C1001" s="4" t="s">
        <v>1056</v>
      </c>
      <c r="D1001" s="3">
        <v>3908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D58E-E800-446E-87F6-ACB88CC64355}">
  <sheetPr>
    <pageSetUpPr fitToPage="1"/>
  </sheetPr>
  <dimension ref="A1:T4"/>
  <sheetViews>
    <sheetView showGridLines="0" showRowColHeaders="0" tabSelected="1" zoomScale="90" zoomScaleNormal="90" workbookViewId="0">
      <selection sqref="A1:U31"/>
    </sheetView>
  </sheetViews>
  <sheetFormatPr defaultRowHeight="14.4" x14ac:dyDescent="0.3"/>
  <sheetData>
    <row r="1" spans="1:20" x14ac:dyDescent="0.3">
      <c r="A1" s="8"/>
      <c r="B1" s="8"/>
      <c r="C1" s="8"/>
      <c r="D1" s="8"/>
      <c r="E1" s="8"/>
      <c r="F1" s="8"/>
      <c r="G1" s="8"/>
      <c r="H1" s="8"/>
      <c r="I1" s="8"/>
      <c r="J1" s="8"/>
      <c r="K1" s="8"/>
      <c r="L1" s="8"/>
      <c r="M1" s="8"/>
      <c r="N1" s="8"/>
      <c r="O1" s="8"/>
      <c r="P1" s="8"/>
      <c r="Q1" s="8"/>
      <c r="R1" s="8"/>
      <c r="S1" s="8"/>
      <c r="T1" s="8"/>
    </row>
    <row r="2" spans="1:20" x14ac:dyDescent="0.3">
      <c r="A2" s="8"/>
      <c r="B2" s="8"/>
      <c r="C2" s="8"/>
      <c r="D2" s="8"/>
      <c r="E2" s="8"/>
      <c r="F2" s="8"/>
      <c r="G2" s="8"/>
      <c r="H2" s="8"/>
      <c r="I2" s="8"/>
      <c r="J2" s="8"/>
      <c r="K2" s="8"/>
      <c r="L2" s="8"/>
      <c r="M2" s="8"/>
      <c r="N2" s="8"/>
      <c r="O2" s="8"/>
      <c r="P2" s="8"/>
      <c r="Q2" s="8"/>
      <c r="R2" s="8"/>
      <c r="S2" s="8"/>
      <c r="T2" s="8"/>
    </row>
    <row r="3" spans="1:20" x14ac:dyDescent="0.3">
      <c r="A3" s="8"/>
      <c r="B3" s="8"/>
      <c r="C3" s="8"/>
      <c r="D3" s="8"/>
      <c r="E3" s="8"/>
      <c r="F3" s="8"/>
      <c r="G3" s="8"/>
      <c r="H3" s="8"/>
      <c r="I3" s="8"/>
      <c r="J3" s="8"/>
      <c r="K3" s="8"/>
      <c r="L3" s="8"/>
      <c r="M3" s="8"/>
      <c r="N3" s="8"/>
      <c r="O3" s="8"/>
      <c r="P3" s="8"/>
      <c r="Q3" s="8"/>
      <c r="R3" s="8"/>
      <c r="S3" s="8"/>
      <c r="T3" s="8"/>
    </row>
    <row r="4" spans="1:20" x14ac:dyDescent="0.3">
      <c r="A4" s="8"/>
      <c r="B4" s="8"/>
      <c r="C4" s="8"/>
      <c r="D4" s="8"/>
      <c r="E4" s="8"/>
      <c r="F4" s="8"/>
      <c r="G4" s="8"/>
      <c r="H4" s="8"/>
      <c r="I4" s="8"/>
      <c r="J4" s="8"/>
      <c r="K4" s="8"/>
      <c r="L4" s="8"/>
      <c r="M4" s="8"/>
      <c r="N4" s="8"/>
      <c r="O4" s="8"/>
      <c r="P4" s="8"/>
      <c r="Q4" s="8"/>
      <c r="R4" s="8"/>
      <c r="S4" s="8"/>
      <c r="T4" s="8"/>
    </row>
  </sheetData>
  <sheetProtection sheet="1" scenarios="1" pivotTables="0"/>
  <pageMargins left="0.70866141732283461" right="0.70866141732283461" top="0.74803149606299213" bottom="0.74803149606299213" header="0.31496062992125984" footer="0.31496062992125984"/>
  <pageSetup paperSize="9" scale="70"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B5F4B-EADD-4F2B-A4F4-F7C173066701}">
  <sheetPr>
    <pageSetUpPr fitToPage="1"/>
  </sheetPr>
  <dimension ref="D4:J129"/>
  <sheetViews>
    <sheetView showGridLines="0" topLeftCell="B1" zoomScale="134" zoomScaleNormal="100" workbookViewId="0">
      <selection activeCell="D98" sqref="D98"/>
    </sheetView>
  </sheetViews>
  <sheetFormatPr defaultRowHeight="14.4" x14ac:dyDescent="0.3"/>
  <cols>
    <col min="1" max="1" width="14.77734375" bestFit="1" customWidth="1"/>
    <col min="2" max="2" width="12.6640625" bestFit="1" customWidth="1"/>
    <col min="3" max="4" width="14.33203125" bestFit="1" customWidth="1"/>
    <col min="5" max="5" width="12.6640625" bestFit="1" customWidth="1"/>
    <col min="6" max="6" width="14.88671875" bestFit="1" customWidth="1"/>
    <col min="7" max="8" width="17.5546875" bestFit="1" customWidth="1"/>
    <col min="9" max="9" width="14.88671875" bestFit="1" customWidth="1"/>
    <col min="10" max="10" width="10.77734375" bestFit="1" customWidth="1"/>
    <col min="16" max="16" width="8.88671875" customWidth="1"/>
  </cols>
  <sheetData>
    <row r="4" spans="4:10" x14ac:dyDescent="0.3">
      <c r="D4" s="9" t="s">
        <v>2</v>
      </c>
      <c r="E4" s="9" t="s">
        <v>3</v>
      </c>
      <c r="F4" s="12" t="s">
        <v>2096</v>
      </c>
      <c r="G4" s="15" t="s">
        <v>2097</v>
      </c>
      <c r="H4" s="12" t="s">
        <v>2098</v>
      </c>
      <c r="I4" s="12" t="s">
        <v>2099</v>
      </c>
      <c r="J4" s="13" t="s">
        <v>2100</v>
      </c>
    </row>
    <row r="5" spans="4:10" x14ac:dyDescent="0.3">
      <c r="D5" t="s">
        <v>13</v>
      </c>
      <c r="E5" t="s">
        <v>109</v>
      </c>
      <c r="F5" s="14">
        <v>24276082.07</v>
      </c>
      <c r="G5" s="16">
        <v>8643111.3881999999</v>
      </c>
      <c r="H5" s="17">
        <v>5951598</v>
      </c>
      <c r="I5" s="14">
        <v>9681372.6818000004</v>
      </c>
      <c r="J5" s="13">
        <v>0.39880293096240965</v>
      </c>
    </row>
    <row r="6" spans="4:10" x14ac:dyDescent="0.3">
      <c r="D6" t="s">
        <v>13</v>
      </c>
      <c r="E6" t="s">
        <v>11</v>
      </c>
      <c r="F6" s="14">
        <v>27930720.710000001</v>
      </c>
      <c r="G6" s="16">
        <v>10890227.3298</v>
      </c>
      <c r="H6" s="17">
        <v>8537232</v>
      </c>
      <c r="I6" s="14">
        <v>8503261.3802000005</v>
      </c>
      <c r="J6" s="13">
        <v>0.30444117316155</v>
      </c>
    </row>
    <row r="7" spans="4:10" x14ac:dyDescent="0.3">
      <c r="D7" t="s">
        <v>13</v>
      </c>
      <c r="E7" t="s">
        <v>172</v>
      </c>
      <c r="F7" s="14">
        <v>52658265.25</v>
      </c>
      <c r="G7" s="16">
        <v>25718201.784899998</v>
      </c>
      <c r="H7" s="17">
        <v>10968815</v>
      </c>
      <c r="I7" s="14">
        <v>15971248.465100002</v>
      </c>
      <c r="J7" s="13">
        <v>0.30329993571332092</v>
      </c>
    </row>
    <row r="8" spans="4:10" x14ac:dyDescent="0.3">
      <c r="D8" t="s">
        <v>13</v>
      </c>
      <c r="E8" t="s">
        <v>27</v>
      </c>
      <c r="F8" s="14">
        <v>25700767.399999999</v>
      </c>
      <c r="G8" s="16">
        <v>10806634.254799999</v>
      </c>
      <c r="H8" s="17">
        <v>7113657</v>
      </c>
      <c r="I8" s="14">
        <v>7780476.1452000011</v>
      </c>
      <c r="J8" s="13">
        <v>0.30273322286866816</v>
      </c>
    </row>
    <row r="9" spans="4:10" x14ac:dyDescent="0.3">
      <c r="D9" t="s">
        <v>13</v>
      </c>
      <c r="E9" t="s">
        <v>63</v>
      </c>
      <c r="F9" s="14">
        <v>23377885.59</v>
      </c>
      <c r="G9" s="16">
        <v>10985300.180400001</v>
      </c>
      <c r="H9" s="17">
        <v>4393047</v>
      </c>
      <c r="I9" s="14">
        <v>7999538.4095999999</v>
      </c>
      <c r="J9" s="13">
        <v>0.34218400029392904</v>
      </c>
    </row>
    <row r="10" spans="4:10" x14ac:dyDescent="0.3">
      <c r="D10" t="s">
        <v>13</v>
      </c>
      <c r="E10" t="s">
        <v>61</v>
      </c>
      <c r="F10" s="14">
        <v>23570148.729999997</v>
      </c>
      <c r="G10" s="16">
        <v>9200359.9116000012</v>
      </c>
      <c r="H10" s="17">
        <v>7022970</v>
      </c>
      <c r="I10" s="14">
        <v>7346818.8183999993</v>
      </c>
      <c r="J10" s="13">
        <v>0.31170014676441121</v>
      </c>
    </row>
    <row r="11" spans="4:10" x14ac:dyDescent="0.3">
      <c r="D11" t="s">
        <v>13</v>
      </c>
      <c r="E11" t="s">
        <v>58</v>
      </c>
      <c r="F11" s="14">
        <v>30151717.359999999</v>
      </c>
      <c r="G11" s="16">
        <v>11261574.800799999</v>
      </c>
      <c r="H11" s="17">
        <v>8543559</v>
      </c>
      <c r="I11" s="14">
        <v>10346583.5592</v>
      </c>
      <c r="J11" s="13">
        <v>0.34315072125629664</v>
      </c>
    </row>
    <row r="12" spans="4:10" x14ac:dyDescent="0.3">
      <c r="D12" t="s">
        <v>13</v>
      </c>
      <c r="E12" t="s">
        <v>19</v>
      </c>
      <c r="F12" s="14">
        <v>6260623.0700000003</v>
      </c>
      <c r="G12" s="16">
        <v>814101.28359999997</v>
      </c>
      <c r="H12" s="17">
        <v>3562101</v>
      </c>
      <c r="I12" s="14">
        <v>1884420.7864000003</v>
      </c>
      <c r="J12" s="13">
        <v>0.30099572603721697</v>
      </c>
    </row>
    <row r="13" spans="4:10" x14ac:dyDescent="0.3">
      <c r="D13" t="s">
        <v>13</v>
      </c>
      <c r="E13" t="s">
        <v>45</v>
      </c>
      <c r="F13" s="14">
        <v>38185731.149999991</v>
      </c>
      <c r="G13" s="16">
        <v>17646226.729299996</v>
      </c>
      <c r="H13" s="17">
        <v>7972020</v>
      </c>
      <c r="I13" s="14">
        <v>12567484.420700001</v>
      </c>
      <c r="J13" s="13">
        <v>0.32911467300004815</v>
      </c>
    </row>
    <row r="14" spans="4:10" x14ac:dyDescent="0.3">
      <c r="D14" t="s">
        <v>13</v>
      </c>
      <c r="E14" t="s">
        <v>40</v>
      </c>
      <c r="F14" s="14">
        <v>50498498.270000003</v>
      </c>
      <c r="G14" s="16">
        <v>20907704.6448</v>
      </c>
      <c r="H14" s="17">
        <v>11405472</v>
      </c>
      <c r="I14" s="14">
        <v>18185321.625200003</v>
      </c>
      <c r="J14" s="13">
        <v>0.36011608757093444</v>
      </c>
    </row>
    <row r="15" spans="4:10" x14ac:dyDescent="0.3">
      <c r="D15" t="s">
        <v>13</v>
      </c>
      <c r="E15" t="s">
        <v>8</v>
      </c>
      <c r="F15" s="14">
        <v>13696682.029999999</v>
      </c>
      <c r="G15" s="16">
        <v>2875885.6012000004</v>
      </c>
      <c r="H15" s="17">
        <v>5886862</v>
      </c>
      <c r="I15" s="14">
        <v>4933934.4287999999</v>
      </c>
      <c r="J15" s="13">
        <v>0.36022844204115617</v>
      </c>
    </row>
    <row r="16" spans="4:10" x14ac:dyDescent="0.3">
      <c r="D16" t="s">
        <v>13</v>
      </c>
      <c r="E16" t="s">
        <v>96</v>
      </c>
      <c r="F16" s="14">
        <v>13857515.74</v>
      </c>
      <c r="G16" s="16">
        <v>4976822.6398</v>
      </c>
      <c r="H16" s="17">
        <v>3992337</v>
      </c>
      <c r="I16" s="14">
        <v>4888356.1001999993</v>
      </c>
      <c r="J16" s="13">
        <v>0.3527584735905917</v>
      </c>
    </row>
    <row r="17" spans="4:10" x14ac:dyDescent="0.3">
      <c r="D17" t="s">
        <v>13</v>
      </c>
      <c r="E17" t="s">
        <v>17</v>
      </c>
      <c r="F17" s="14">
        <v>30671554.769999996</v>
      </c>
      <c r="G17" s="16">
        <v>13992841.323899999</v>
      </c>
      <c r="H17" s="17">
        <v>6189915</v>
      </c>
      <c r="I17" s="14">
        <v>10488798.4461</v>
      </c>
      <c r="J17" s="13">
        <v>0.34197152784570112</v>
      </c>
    </row>
    <row r="18" spans="4:10" x14ac:dyDescent="0.3">
      <c r="D18" t="s">
        <v>13</v>
      </c>
      <c r="E18" t="s">
        <v>54</v>
      </c>
      <c r="F18" s="14">
        <v>19531423.440000001</v>
      </c>
      <c r="G18" s="16">
        <v>4903923.2346999999</v>
      </c>
      <c r="H18" s="17">
        <v>9410648</v>
      </c>
      <c r="I18" s="14">
        <v>5216852.2052999996</v>
      </c>
      <c r="J18" s="13">
        <v>0.26710046102507717</v>
      </c>
    </row>
    <row r="19" spans="4:10" x14ac:dyDescent="0.3">
      <c r="D19" t="s">
        <v>13</v>
      </c>
      <c r="E19" t="s">
        <v>51</v>
      </c>
      <c r="F19" s="14">
        <v>65930282.800000004</v>
      </c>
      <c r="G19" s="16">
        <v>29633346.834799998</v>
      </c>
      <c r="H19" s="17">
        <v>12219546</v>
      </c>
      <c r="I19" s="14">
        <v>24077389.9652</v>
      </c>
      <c r="J19" s="13">
        <v>0.36519470177670765</v>
      </c>
    </row>
    <row r="20" spans="4:10" x14ac:dyDescent="0.3">
      <c r="D20" t="s">
        <v>13</v>
      </c>
      <c r="E20" t="s">
        <v>102</v>
      </c>
      <c r="F20" s="14">
        <v>21415158.280000001</v>
      </c>
      <c r="G20" s="16">
        <v>7946718.5538000008</v>
      </c>
      <c r="H20" s="17">
        <v>6223659</v>
      </c>
      <c r="I20" s="14">
        <v>7244780.7262000004</v>
      </c>
      <c r="J20" s="13">
        <v>0.33830152602542429</v>
      </c>
    </row>
    <row r="21" spans="4:10" x14ac:dyDescent="0.3">
      <c r="D21" t="s">
        <v>13</v>
      </c>
      <c r="E21" t="s">
        <v>25</v>
      </c>
      <c r="F21" s="14">
        <v>15894004.82</v>
      </c>
      <c r="G21" s="16">
        <v>3237308.0675000004</v>
      </c>
      <c r="H21" s="17">
        <v>7550220</v>
      </c>
      <c r="I21" s="14">
        <v>5106476.7524999995</v>
      </c>
      <c r="J21" s="13">
        <v>0.32128320145432038</v>
      </c>
    </row>
    <row r="22" spans="4:10" x14ac:dyDescent="0.3">
      <c r="D22" t="s">
        <v>13</v>
      </c>
      <c r="E22" t="s">
        <v>14</v>
      </c>
      <c r="F22" s="14">
        <v>34082975.799999997</v>
      </c>
      <c r="G22" s="16">
        <v>12065825.973599998</v>
      </c>
      <c r="H22" s="17">
        <v>11257842</v>
      </c>
      <c r="I22" s="14">
        <v>10759307.826399999</v>
      </c>
      <c r="J22" s="13">
        <v>0.31567982471765271</v>
      </c>
    </row>
    <row r="23" spans="4:10" x14ac:dyDescent="0.3">
      <c r="D23" t="s">
        <v>13</v>
      </c>
      <c r="E23" t="s">
        <v>35</v>
      </c>
      <c r="F23" s="14">
        <v>44900055.089999996</v>
      </c>
      <c r="G23" s="16">
        <v>13415218.551000003</v>
      </c>
      <c r="H23" s="17">
        <v>18105765</v>
      </c>
      <c r="I23" s="14">
        <v>13379071.538999999</v>
      </c>
      <c r="J23" s="13">
        <v>0.29797450163885758</v>
      </c>
    </row>
    <row r="24" spans="4:10" x14ac:dyDescent="0.3">
      <c r="D24" t="s">
        <v>13</v>
      </c>
      <c r="E24" t="s">
        <v>31</v>
      </c>
      <c r="F24" s="14">
        <v>35695527.589999996</v>
      </c>
      <c r="G24" s="16">
        <v>10093187.4816</v>
      </c>
      <c r="H24" s="17">
        <v>12778431</v>
      </c>
      <c r="I24" s="14">
        <v>12823909.1084</v>
      </c>
      <c r="J24" s="13">
        <v>0.35925814728656885</v>
      </c>
    </row>
    <row r="25" spans="4:10" x14ac:dyDescent="0.3">
      <c r="D25" t="s">
        <v>13</v>
      </c>
      <c r="E25" t="s">
        <v>114</v>
      </c>
      <c r="F25" s="14">
        <v>64057399.050000004</v>
      </c>
      <c r="G25" s="16">
        <v>27756969.708000001</v>
      </c>
      <c r="H25" s="17">
        <v>14014305</v>
      </c>
      <c r="I25" s="14">
        <v>22286124.342</v>
      </c>
      <c r="J25" s="13">
        <v>0.34790866742192522</v>
      </c>
    </row>
    <row r="26" spans="4:10" x14ac:dyDescent="0.3">
      <c r="D26" t="s">
        <v>13</v>
      </c>
      <c r="E26" t="s">
        <v>86</v>
      </c>
      <c r="F26" s="14">
        <v>53001723.199999996</v>
      </c>
      <c r="G26" s="16">
        <v>24213994.569199998</v>
      </c>
      <c r="H26" s="17">
        <v>9494718</v>
      </c>
      <c r="I26" s="14">
        <v>19293010.630799998</v>
      </c>
      <c r="J26" s="13">
        <v>0.36400723346293012</v>
      </c>
    </row>
    <row r="27" spans="4:10" x14ac:dyDescent="0.3">
      <c r="D27" t="s">
        <v>13</v>
      </c>
      <c r="E27" t="s">
        <v>29</v>
      </c>
      <c r="F27" s="14">
        <v>34329200.390000001</v>
      </c>
      <c r="G27" s="16">
        <v>11536961.326800002</v>
      </c>
      <c r="H27" s="17">
        <v>10751682</v>
      </c>
      <c r="I27" s="14">
        <v>12040557.063199999</v>
      </c>
      <c r="J27" s="13">
        <v>0.35073805758398552</v>
      </c>
    </row>
    <row r="28" spans="4:10" x14ac:dyDescent="0.3">
      <c r="D28" t="s">
        <v>13</v>
      </c>
      <c r="E28" t="s">
        <v>21</v>
      </c>
      <c r="F28" s="14">
        <v>26115699.130000003</v>
      </c>
      <c r="G28" s="16">
        <v>3820219.1380000003</v>
      </c>
      <c r="H28" s="17">
        <v>14518356</v>
      </c>
      <c r="I28" s="14">
        <v>7777123.9919999996</v>
      </c>
      <c r="J28" s="13">
        <v>0.29779497586056003</v>
      </c>
    </row>
    <row r="29" spans="4:10" x14ac:dyDescent="0.3">
      <c r="D29" t="s">
        <v>13</v>
      </c>
      <c r="E29" t="s">
        <v>69</v>
      </c>
      <c r="F29" s="14">
        <v>76639389.829999998</v>
      </c>
      <c r="G29" s="16">
        <v>33768110.440299995</v>
      </c>
      <c r="H29" s="17">
        <v>16935270</v>
      </c>
      <c r="I29" s="14">
        <v>25936009.389699996</v>
      </c>
      <c r="J29" s="13">
        <v>0.33841617798929174</v>
      </c>
    </row>
    <row r="30" spans="4:10" x14ac:dyDescent="0.3">
      <c r="D30" t="s">
        <v>13</v>
      </c>
      <c r="E30" t="s">
        <v>92</v>
      </c>
      <c r="F30" s="14">
        <v>20383191.009999998</v>
      </c>
      <c r="G30" s="16">
        <v>9143175.1151000001</v>
      </c>
      <c r="H30" s="17">
        <v>4778994</v>
      </c>
      <c r="I30" s="14">
        <v>6461021.8948999988</v>
      </c>
      <c r="J30" s="13">
        <v>0.31697793989813566</v>
      </c>
    </row>
    <row r="31" spans="4:10" x14ac:dyDescent="0.3">
      <c r="D31" t="s">
        <v>13</v>
      </c>
      <c r="E31" t="s">
        <v>76</v>
      </c>
      <c r="F31" s="14">
        <v>23697044.940000001</v>
      </c>
      <c r="G31" s="16">
        <v>6294414.3796000006</v>
      </c>
      <c r="H31" s="17">
        <v>8741805</v>
      </c>
      <c r="I31" s="14">
        <v>8660825.5603999998</v>
      </c>
      <c r="J31" s="13">
        <v>0.36548124807666416</v>
      </c>
    </row>
    <row r="32" spans="4:10" x14ac:dyDescent="0.3">
      <c r="D32" t="s">
        <v>13</v>
      </c>
      <c r="E32" t="s">
        <v>88</v>
      </c>
      <c r="F32" s="14">
        <v>6288249.4199999999</v>
      </c>
      <c r="G32" s="16">
        <v>2590016.9280000003</v>
      </c>
      <c r="H32" s="17">
        <v>1664001</v>
      </c>
      <c r="I32" s="14">
        <v>2034231.4919999999</v>
      </c>
      <c r="J32" s="13">
        <v>0.32349726547583413</v>
      </c>
    </row>
    <row r="33" spans="4:10" x14ac:dyDescent="0.3">
      <c r="D33" t="s">
        <v>13</v>
      </c>
      <c r="E33" t="s">
        <v>56</v>
      </c>
      <c r="F33" s="14">
        <v>13168215.91</v>
      </c>
      <c r="G33" s="16">
        <v>2862370.7736</v>
      </c>
      <c r="H33" s="17">
        <v>6251076</v>
      </c>
      <c r="I33" s="14">
        <v>4054769.1364000002</v>
      </c>
      <c r="J33" s="13">
        <v>0.3079209183774691</v>
      </c>
    </row>
    <row r="34" spans="4:10" x14ac:dyDescent="0.3">
      <c r="D34" t="s">
        <v>13</v>
      </c>
      <c r="E34" t="s">
        <v>23</v>
      </c>
      <c r="F34" s="14">
        <v>24971131.200000003</v>
      </c>
      <c r="G34" s="16">
        <v>9588946.1507999972</v>
      </c>
      <c r="H34" s="17">
        <v>7204344</v>
      </c>
      <c r="I34" s="14">
        <v>8177841.0491999993</v>
      </c>
      <c r="J34" s="13">
        <v>0.32749181379496328</v>
      </c>
    </row>
    <row r="35" spans="4:10" x14ac:dyDescent="0.3">
      <c r="D35" t="s">
        <v>2092</v>
      </c>
      <c r="F35" s="14">
        <v>940936864.04000008</v>
      </c>
      <c r="G35" s="16">
        <v>361589699.09949988</v>
      </c>
      <c r="H35" s="17">
        <v>263440247</v>
      </c>
      <c r="I35" s="14">
        <v>315906917.94050002</v>
      </c>
      <c r="J35" s="13">
        <v>0.33573657278568547</v>
      </c>
    </row>
    <row r="36" spans="4:10" x14ac:dyDescent="0.3">
      <c r="D36" t="s">
        <v>16</v>
      </c>
      <c r="E36" t="s">
        <v>109</v>
      </c>
      <c r="F36" s="14">
        <v>24841515.510000002</v>
      </c>
      <c r="G36" s="16">
        <v>9822132.2006999999</v>
      </c>
      <c r="H36" s="17">
        <v>6156171</v>
      </c>
      <c r="I36" s="14">
        <v>8863212.3092999998</v>
      </c>
      <c r="J36" s="13">
        <v>0.35679032165859992</v>
      </c>
    </row>
    <row r="37" spans="4:10" x14ac:dyDescent="0.3">
      <c r="D37" t="s">
        <v>16</v>
      </c>
      <c r="E37" t="s">
        <v>11</v>
      </c>
      <c r="F37" s="14">
        <v>9623721.129999999</v>
      </c>
      <c r="G37" s="16">
        <v>3229481.2835999997</v>
      </c>
      <c r="H37" s="17">
        <v>2760681</v>
      </c>
      <c r="I37" s="14">
        <v>3633558.8464000002</v>
      </c>
      <c r="J37" s="13">
        <v>0.37756277403686578</v>
      </c>
    </row>
    <row r="38" spans="4:10" x14ac:dyDescent="0.3">
      <c r="D38" t="s">
        <v>16</v>
      </c>
      <c r="E38" t="s">
        <v>172</v>
      </c>
      <c r="F38" s="14">
        <v>63956592.330000006</v>
      </c>
      <c r="G38" s="16">
        <v>27793101.262699995</v>
      </c>
      <c r="H38" s="17">
        <v>12825540</v>
      </c>
      <c r="I38" s="14">
        <v>23337951.067299999</v>
      </c>
      <c r="J38" s="13">
        <v>0.36490297899053181</v>
      </c>
    </row>
    <row r="39" spans="4:10" x14ac:dyDescent="0.3">
      <c r="D39" t="s">
        <v>16</v>
      </c>
      <c r="E39" t="s">
        <v>27</v>
      </c>
      <c r="F39" s="14">
        <v>42658076.159999996</v>
      </c>
      <c r="G39" s="16">
        <v>20103132.284999996</v>
      </c>
      <c r="H39" s="17">
        <v>9859575</v>
      </c>
      <c r="I39" s="14">
        <v>12695368.875</v>
      </c>
      <c r="J39" s="13">
        <v>0.29760762832770005</v>
      </c>
    </row>
    <row r="40" spans="4:10" x14ac:dyDescent="0.3">
      <c r="D40" t="s">
        <v>16</v>
      </c>
      <c r="E40" t="s">
        <v>63</v>
      </c>
      <c r="F40" s="14">
        <v>14929278.439999999</v>
      </c>
      <c r="G40" s="16">
        <v>6491927.2781999996</v>
      </c>
      <c r="H40" s="17">
        <v>3602172</v>
      </c>
      <c r="I40" s="14">
        <v>4835179.161799999</v>
      </c>
      <c r="J40" s="13">
        <v>0.3238722608887184</v>
      </c>
    </row>
    <row r="41" spans="4:10" x14ac:dyDescent="0.3">
      <c r="D41" t="s">
        <v>16</v>
      </c>
      <c r="E41" t="s">
        <v>61</v>
      </c>
      <c r="F41" s="14">
        <v>48980125.099999994</v>
      </c>
      <c r="G41" s="16">
        <v>16797264.7128</v>
      </c>
      <c r="H41" s="17">
        <v>15018189</v>
      </c>
      <c r="I41" s="14">
        <v>17164671.387199998</v>
      </c>
      <c r="J41" s="13">
        <v>0.3504415587374643</v>
      </c>
    </row>
    <row r="42" spans="4:10" x14ac:dyDescent="0.3">
      <c r="D42" t="s">
        <v>16</v>
      </c>
      <c r="E42" t="s">
        <v>58</v>
      </c>
      <c r="F42" s="14">
        <v>34932944.140000001</v>
      </c>
      <c r="G42" s="16">
        <v>11795499.184799999</v>
      </c>
      <c r="H42" s="17">
        <v>10382607</v>
      </c>
      <c r="I42" s="14">
        <v>12754837.9552</v>
      </c>
      <c r="J42" s="13">
        <v>0.36512347496628722</v>
      </c>
    </row>
    <row r="43" spans="4:10" x14ac:dyDescent="0.3">
      <c r="D43" t="s">
        <v>16</v>
      </c>
      <c r="E43" t="s">
        <v>19</v>
      </c>
      <c r="F43" s="14">
        <v>5003745.66</v>
      </c>
      <c r="G43" s="16">
        <v>489065.70020000002</v>
      </c>
      <c r="H43" s="17">
        <v>2927292</v>
      </c>
      <c r="I43" s="14">
        <v>1587387.9598000001</v>
      </c>
      <c r="J43" s="13">
        <v>0.31723993737123724</v>
      </c>
    </row>
    <row r="44" spans="4:10" x14ac:dyDescent="0.3">
      <c r="D44" t="s">
        <v>16</v>
      </c>
      <c r="E44" t="s">
        <v>45</v>
      </c>
      <c r="F44" s="14">
        <v>23709320.5</v>
      </c>
      <c r="G44" s="16">
        <v>12727937.3791</v>
      </c>
      <c r="H44" s="17">
        <v>4473189</v>
      </c>
      <c r="I44" s="14">
        <v>6508194.1208999995</v>
      </c>
      <c r="J44" s="13">
        <v>0.27449939448496635</v>
      </c>
    </row>
    <row r="45" spans="4:10" x14ac:dyDescent="0.3">
      <c r="D45" t="s">
        <v>16</v>
      </c>
      <c r="E45" t="s">
        <v>40</v>
      </c>
      <c r="F45" s="14">
        <v>16185670.77</v>
      </c>
      <c r="G45" s="16">
        <v>7034997.1423999993</v>
      </c>
      <c r="H45" s="17">
        <v>5223993</v>
      </c>
      <c r="I45" s="14">
        <v>3926680.6276000002</v>
      </c>
      <c r="J45" s="13">
        <v>0.24260227972003909</v>
      </c>
    </row>
    <row r="46" spans="4:10" x14ac:dyDescent="0.3">
      <c r="D46" t="s">
        <v>16</v>
      </c>
      <c r="E46" t="s">
        <v>8</v>
      </c>
      <c r="F46" s="14">
        <v>13091776.23</v>
      </c>
      <c r="G46" s="16">
        <v>2826687.3412999995</v>
      </c>
      <c r="H46" s="17">
        <v>5984360</v>
      </c>
      <c r="I46" s="14">
        <v>4280728.8887</v>
      </c>
      <c r="J46" s="13">
        <v>0.32697846445699597</v>
      </c>
    </row>
    <row r="47" spans="4:10" x14ac:dyDescent="0.3">
      <c r="D47" t="s">
        <v>16</v>
      </c>
      <c r="E47" t="s">
        <v>96</v>
      </c>
      <c r="F47" s="14">
        <v>50356832.689999998</v>
      </c>
      <c r="G47" s="16">
        <v>20308048.025399998</v>
      </c>
      <c r="H47" s="17">
        <v>13581960</v>
      </c>
      <c r="I47" s="14">
        <v>16466824.664599998</v>
      </c>
      <c r="J47" s="13">
        <v>0.32700278760522655</v>
      </c>
    </row>
    <row r="48" spans="4:10" x14ac:dyDescent="0.3">
      <c r="D48" t="s">
        <v>16</v>
      </c>
      <c r="E48" t="s">
        <v>17</v>
      </c>
      <c r="F48" s="14">
        <v>46306495.740000002</v>
      </c>
      <c r="G48" s="16">
        <v>20402747.051399998</v>
      </c>
      <c r="H48" s="17">
        <v>9583296</v>
      </c>
      <c r="I48" s="14">
        <v>16320452.6886</v>
      </c>
      <c r="J48" s="13">
        <v>0.35244413181760664</v>
      </c>
    </row>
    <row r="49" spans="4:10" x14ac:dyDescent="0.3">
      <c r="D49" t="s">
        <v>16</v>
      </c>
      <c r="E49" t="s">
        <v>54</v>
      </c>
      <c r="F49" s="14">
        <v>70891929.579999998</v>
      </c>
      <c r="G49" s="16">
        <v>17384004.9439</v>
      </c>
      <c r="H49" s="17">
        <v>29167712</v>
      </c>
      <c r="I49" s="14">
        <v>24340212.636099998</v>
      </c>
      <c r="J49" s="13">
        <v>0.34334250429215074</v>
      </c>
    </row>
    <row r="50" spans="4:10" x14ac:dyDescent="0.3">
      <c r="D50" t="s">
        <v>16</v>
      </c>
      <c r="E50" t="s">
        <v>51</v>
      </c>
      <c r="F50" s="14">
        <v>106315772.13</v>
      </c>
      <c r="G50" s="16">
        <v>48890235.182799995</v>
      </c>
      <c r="H50" s="17">
        <v>18080457</v>
      </c>
      <c r="I50" s="14">
        <v>39345079.947199993</v>
      </c>
      <c r="J50" s="13">
        <v>0.37007754502398676</v>
      </c>
    </row>
    <row r="51" spans="4:10" x14ac:dyDescent="0.3">
      <c r="D51" t="s">
        <v>16</v>
      </c>
      <c r="E51" t="s">
        <v>102</v>
      </c>
      <c r="F51" s="14">
        <v>12298282.109999999</v>
      </c>
      <c r="G51" s="16">
        <v>5298063.8411999997</v>
      </c>
      <c r="H51" s="17">
        <v>3954375</v>
      </c>
      <c r="I51" s="14">
        <v>3045843.2688000007</v>
      </c>
      <c r="J51" s="13">
        <v>0.24766412427011733</v>
      </c>
    </row>
    <row r="52" spans="4:10" x14ac:dyDescent="0.3">
      <c r="D52" t="s">
        <v>16</v>
      </c>
      <c r="E52" t="s">
        <v>25</v>
      </c>
      <c r="F52" s="14">
        <v>20604460.75</v>
      </c>
      <c r="G52" s="16">
        <v>4285834.0875000004</v>
      </c>
      <c r="H52" s="17">
        <v>9652893</v>
      </c>
      <c r="I52" s="14">
        <v>6665733.6624999996</v>
      </c>
      <c r="J52" s="13">
        <v>0.32350925090335109</v>
      </c>
    </row>
    <row r="53" spans="4:10" x14ac:dyDescent="0.3">
      <c r="D53" t="s">
        <v>16</v>
      </c>
      <c r="E53" t="s">
        <v>14</v>
      </c>
      <c r="F53" s="14">
        <v>34688165.369999997</v>
      </c>
      <c r="G53" s="16">
        <v>12558040.577600002</v>
      </c>
      <c r="H53" s="17">
        <v>9962916</v>
      </c>
      <c r="I53" s="14">
        <v>12167208.792400001</v>
      </c>
      <c r="J53" s="13">
        <v>0.35075965138596782</v>
      </c>
    </row>
    <row r="54" spans="4:10" x14ac:dyDescent="0.3">
      <c r="D54" t="s">
        <v>16</v>
      </c>
      <c r="E54" t="s">
        <v>35</v>
      </c>
      <c r="F54" s="14">
        <v>13759169.129999999</v>
      </c>
      <c r="G54" s="16">
        <v>4269351.0149999997</v>
      </c>
      <c r="H54" s="17">
        <v>5091126</v>
      </c>
      <c r="I54" s="14">
        <v>4398692.1149999993</v>
      </c>
      <c r="J54" s="13">
        <v>0.31969169602031045</v>
      </c>
    </row>
    <row r="55" spans="4:10" x14ac:dyDescent="0.3">
      <c r="D55" t="s">
        <v>16</v>
      </c>
      <c r="E55" t="s">
        <v>31</v>
      </c>
      <c r="F55" s="14">
        <v>37165653.469999999</v>
      </c>
      <c r="G55" s="16">
        <v>11790883.891199999</v>
      </c>
      <c r="H55" s="17">
        <v>14421342</v>
      </c>
      <c r="I55" s="14">
        <v>10953427.5788</v>
      </c>
      <c r="J55" s="13">
        <v>0.29471909023856052</v>
      </c>
    </row>
    <row r="56" spans="4:10" x14ac:dyDescent="0.3">
      <c r="D56" t="s">
        <v>16</v>
      </c>
      <c r="E56" t="s">
        <v>114</v>
      </c>
      <c r="F56" s="14">
        <v>42792057.399999999</v>
      </c>
      <c r="G56" s="16">
        <v>19365616.503999997</v>
      </c>
      <c r="H56" s="17">
        <v>8518251</v>
      </c>
      <c r="I56" s="14">
        <v>14908189.896000002</v>
      </c>
      <c r="J56" s="13">
        <v>0.34838684563925648</v>
      </c>
    </row>
    <row r="57" spans="4:10" x14ac:dyDescent="0.3">
      <c r="D57" t="s">
        <v>16</v>
      </c>
      <c r="E57" t="s">
        <v>86</v>
      </c>
      <c r="F57" s="14">
        <v>34261120.25</v>
      </c>
      <c r="G57" s="16">
        <v>16644580.183999998</v>
      </c>
      <c r="H57" s="17">
        <v>6392379</v>
      </c>
      <c r="I57" s="14">
        <v>11224161.066</v>
      </c>
      <c r="J57" s="13">
        <v>0.32760636500203172</v>
      </c>
    </row>
    <row r="58" spans="4:10" x14ac:dyDescent="0.3">
      <c r="D58" t="s">
        <v>16</v>
      </c>
      <c r="E58" t="s">
        <v>29</v>
      </c>
      <c r="F58" s="14">
        <v>43007005.459999986</v>
      </c>
      <c r="G58" s="16">
        <v>16172363.804999998</v>
      </c>
      <c r="H58" s="17">
        <v>14026959</v>
      </c>
      <c r="I58" s="14">
        <v>12807682.655000001</v>
      </c>
      <c r="J58" s="13">
        <v>0.29780456737245259</v>
      </c>
    </row>
    <row r="59" spans="4:10" x14ac:dyDescent="0.3">
      <c r="D59" t="s">
        <v>16</v>
      </c>
      <c r="E59" t="s">
        <v>21</v>
      </c>
      <c r="F59" s="14">
        <v>14811959.15</v>
      </c>
      <c r="G59" s="16">
        <v>2572694.0275000003</v>
      </c>
      <c r="H59" s="17">
        <v>8031072</v>
      </c>
      <c r="I59" s="14">
        <v>4208193.1225000005</v>
      </c>
      <c r="J59" s="13">
        <v>0.28410779964242611</v>
      </c>
    </row>
    <row r="60" spans="4:10" x14ac:dyDescent="0.3">
      <c r="D60" t="s">
        <v>16</v>
      </c>
      <c r="E60" t="s">
        <v>69</v>
      </c>
      <c r="F60" s="14">
        <v>40624144</v>
      </c>
      <c r="G60" s="16">
        <v>18474944.460900001</v>
      </c>
      <c r="H60" s="17">
        <v>8794530</v>
      </c>
      <c r="I60" s="14">
        <v>13354669.539099999</v>
      </c>
      <c r="J60" s="13">
        <v>0.32873725386312136</v>
      </c>
    </row>
    <row r="61" spans="4:10" x14ac:dyDescent="0.3">
      <c r="D61" t="s">
        <v>16</v>
      </c>
      <c r="E61" t="s">
        <v>92</v>
      </c>
      <c r="F61" s="14">
        <v>28287194.829999998</v>
      </c>
      <c r="G61" s="16">
        <v>12348803.4332</v>
      </c>
      <c r="H61" s="17">
        <v>6807852</v>
      </c>
      <c r="I61" s="14">
        <v>9130539.3968000002</v>
      </c>
      <c r="J61" s="13">
        <v>0.32277995226011602</v>
      </c>
    </row>
    <row r="62" spans="4:10" x14ac:dyDescent="0.3">
      <c r="D62" t="s">
        <v>16</v>
      </c>
      <c r="E62" t="s">
        <v>76</v>
      </c>
      <c r="F62" s="14">
        <v>15311453.369999999</v>
      </c>
      <c r="G62" s="16">
        <v>3567196.5170999994</v>
      </c>
      <c r="H62" s="17">
        <v>6512592</v>
      </c>
      <c r="I62" s="14">
        <v>5231664.8529000003</v>
      </c>
      <c r="J62" s="13">
        <v>0.34168309999562113</v>
      </c>
    </row>
    <row r="63" spans="4:10" x14ac:dyDescent="0.3">
      <c r="D63" t="s">
        <v>16</v>
      </c>
      <c r="E63" t="s">
        <v>88</v>
      </c>
      <c r="F63" s="14">
        <v>48236160.839999996</v>
      </c>
      <c r="G63" s="16">
        <v>22929085.984000001</v>
      </c>
      <c r="H63" s="17">
        <v>11704950</v>
      </c>
      <c r="I63" s="14">
        <v>13602124.855999999</v>
      </c>
      <c r="J63" s="13">
        <v>0.28199020442606187</v>
      </c>
    </row>
    <row r="64" spans="4:10" x14ac:dyDescent="0.3">
      <c r="D64" t="s">
        <v>16</v>
      </c>
      <c r="E64" t="s">
        <v>56</v>
      </c>
      <c r="F64" s="14">
        <v>22543606.66</v>
      </c>
      <c r="G64" s="16">
        <v>5116670.6292000003</v>
      </c>
      <c r="H64" s="17">
        <v>10808625</v>
      </c>
      <c r="I64" s="14">
        <v>6618311.0307999998</v>
      </c>
      <c r="J64" s="13">
        <v>0.29357818075060399</v>
      </c>
    </row>
    <row r="65" spans="4:10" x14ac:dyDescent="0.3">
      <c r="D65" t="s">
        <v>16</v>
      </c>
      <c r="E65" t="s">
        <v>23</v>
      </c>
      <c r="F65" s="14">
        <v>27252798.970000003</v>
      </c>
      <c r="G65" s="16">
        <v>10779140.8116</v>
      </c>
      <c r="H65" s="17">
        <v>6858468</v>
      </c>
      <c r="I65" s="14">
        <v>9615190.1583999991</v>
      </c>
      <c r="J65" s="13">
        <v>0.35281477579548587</v>
      </c>
    </row>
    <row r="66" spans="4:10" x14ac:dyDescent="0.3">
      <c r="D66" t="s">
        <v>2093</v>
      </c>
      <c r="F66" s="14">
        <v>1007427027.8700001</v>
      </c>
      <c r="G66" s="16">
        <v>392269530.74329996</v>
      </c>
      <c r="H66" s="17">
        <v>281165524</v>
      </c>
      <c r="I66" s="14">
        <v>333991973.12669998</v>
      </c>
      <c r="J66" s="13">
        <v>0.33152969285811018</v>
      </c>
    </row>
    <row r="67" spans="4:10" x14ac:dyDescent="0.3">
      <c r="D67" t="s">
        <v>7</v>
      </c>
      <c r="E67" t="s">
        <v>109</v>
      </c>
      <c r="F67" s="14">
        <v>42759009.399999991</v>
      </c>
      <c r="G67" s="16">
        <v>17273636.791200001</v>
      </c>
      <c r="H67" s="17">
        <v>11591064</v>
      </c>
      <c r="I67" s="14">
        <v>13894308.608799996</v>
      </c>
      <c r="J67" s="13">
        <v>0.32494458603617693</v>
      </c>
    </row>
    <row r="68" spans="4:10" x14ac:dyDescent="0.3">
      <c r="D68" t="s">
        <v>7</v>
      </c>
      <c r="E68" t="s">
        <v>11</v>
      </c>
      <c r="F68" s="14">
        <v>16496620.179999998</v>
      </c>
      <c r="G68" s="16">
        <v>6727742.3694000002</v>
      </c>
      <c r="H68" s="17">
        <v>5386386</v>
      </c>
      <c r="I68" s="14">
        <v>4382491.8106000004</v>
      </c>
      <c r="J68" s="13">
        <v>0.2656599814253589</v>
      </c>
    </row>
    <row r="69" spans="4:10" x14ac:dyDescent="0.3">
      <c r="D69" t="s">
        <v>7</v>
      </c>
      <c r="E69" t="s">
        <v>172</v>
      </c>
      <c r="F69" s="14">
        <v>24622633.690000001</v>
      </c>
      <c r="G69" s="16">
        <v>11358715.9343</v>
      </c>
      <c r="H69" s="17">
        <v>5351515</v>
      </c>
      <c r="I69" s="14">
        <v>7912402.7557000006</v>
      </c>
      <c r="J69" s="13">
        <v>0.32134672737764308</v>
      </c>
    </row>
    <row r="70" spans="4:10" x14ac:dyDescent="0.3">
      <c r="D70" t="s">
        <v>7</v>
      </c>
      <c r="E70" t="s">
        <v>27</v>
      </c>
      <c r="F70" s="14">
        <v>59191770.939999998</v>
      </c>
      <c r="G70" s="16">
        <v>25546988.238599993</v>
      </c>
      <c r="H70" s="17">
        <v>14735583</v>
      </c>
      <c r="I70" s="14">
        <v>18909199.701400001</v>
      </c>
      <c r="J70" s="13">
        <v>0.31945656298351666</v>
      </c>
    </row>
    <row r="71" spans="4:10" x14ac:dyDescent="0.3">
      <c r="D71" t="s">
        <v>7</v>
      </c>
      <c r="E71" t="s">
        <v>63</v>
      </c>
      <c r="F71" s="14">
        <v>55474214.659999996</v>
      </c>
      <c r="G71" s="16">
        <v>24291879.448199999</v>
      </c>
      <c r="H71" s="17">
        <v>14248404</v>
      </c>
      <c r="I71" s="14">
        <v>16933931.211799998</v>
      </c>
      <c r="J71" s="13">
        <v>0.30525770063781194</v>
      </c>
    </row>
    <row r="72" spans="4:10" x14ac:dyDescent="0.3">
      <c r="D72" t="s">
        <v>7</v>
      </c>
      <c r="E72" t="s">
        <v>61</v>
      </c>
      <c r="F72" s="14">
        <v>28498125.929999996</v>
      </c>
      <c r="G72" s="16">
        <v>11755608.251400001</v>
      </c>
      <c r="H72" s="17">
        <v>9572751</v>
      </c>
      <c r="I72" s="14">
        <v>7169766.6785999984</v>
      </c>
      <c r="J72" s="13">
        <v>0.25158730423927211</v>
      </c>
    </row>
    <row r="73" spans="4:10" x14ac:dyDescent="0.3">
      <c r="D73" t="s">
        <v>7</v>
      </c>
      <c r="E73" t="s">
        <v>58</v>
      </c>
      <c r="F73" s="14">
        <v>18792911.459999997</v>
      </c>
      <c r="G73" s="16">
        <v>5895764.0142000001</v>
      </c>
      <c r="H73" s="17">
        <v>6978681</v>
      </c>
      <c r="I73" s="14">
        <v>5918466.4457999989</v>
      </c>
      <c r="J73" s="13">
        <v>0.31493078964359683</v>
      </c>
    </row>
    <row r="74" spans="4:10" x14ac:dyDescent="0.3">
      <c r="D74" t="s">
        <v>7</v>
      </c>
      <c r="E74" t="s">
        <v>19</v>
      </c>
      <c r="F74" s="14">
        <v>23152630.629999999</v>
      </c>
      <c r="G74" s="16">
        <v>2466779.7945999997</v>
      </c>
      <c r="H74" s="17">
        <v>13647339</v>
      </c>
      <c r="I74" s="14">
        <v>7038511.8354000002</v>
      </c>
      <c r="J74" s="13">
        <v>0.30400484281383799</v>
      </c>
    </row>
    <row r="75" spans="4:10" x14ac:dyDescent="0.3">
      <c r="D75" t="s">
        <v>7</v>
      </c>
      <c r="E75" t="s">
        <v>45</v>
      </c>
      <c r="F75" s="14">
        <v>48010417.920000002</v>
      </c>
      <c r="G75" s="16">
        <v>22376699.641199999</v>
      </c>
      <c r="H75" s="17">
        <v>9298581</v>
      </c>
      <c r="I75" s="14">
        <v>16335137.2788</v>
      </c>
      <c r="J75" s="13">
        <v>0.34024151395681079</v>
      </c>
    </row>
    <row r="76" spans="4:10" x14ac:dyDescent="0.3">
      <c r="D76" t="s">
        <v>7</v>
      </c>
      <c r="E76" t="s">
        <v>40</v>
      </c>
      <c r="F76" s="14">
        <v>25753547.489999995</v>
      </c>
      <c r="G76" s="16">
        <v>11232317.715600001</v>
      </c>
      <c r="H76" s="17">
        <v>5749134</v>
      </c>
      <c r="I76" s="14">
        <v>8772095.7743999977</v>
      </c>
      <c r="J76" s="13">
        <v>0.34061698792394213</v>
      </c>
    </row>
    <row r="77" spans="4:10" x14ac:dyDescent="0.3">
      <c r="D77" t="s">
        <v>7</v>
      </c>
      <c r="E77" t="s">
        <v>8</v>
      </c>
      <c r="F77" s="14">
        <v>11893712.970000001</v>
      </c>
      <c r="G77" s="16">
        <v>2543238.9399999995</v>
      </c>
      <c r="H77" s="17">
        <v>5520404</v>
      </c>
      <c r="I77" s="14">
        <v>3830070.0300000003</v>
      </c>
      <c r="J77" s="13">
        <v>0.32202475708475081</v>
      </c>
    </row>
    <row r="78" spans="4:10" x14ac:dyDescent="0.3">
      <c r="D78" t="s">
        <v>7</v>
      </c>
      <c r="E78" t="s">
        <v>96</v>
      </c>
      <c r="F78" s="14">
        <v>43736429.080000006</v>
      </c>
      <c r="G78" s="16">
        <v>15931274.808599999</v>
      </c>
      <c r="H78" s="17">
        <v>11200899</v>
      </c>
      <c r="I78" s="14">
        <v>16604255.271400001</v>
      </c>
      <c r="J78" s="13">
        <v>0.37964359735515929</v>
      </c>
    </row>
    <row r="79" spans="4:10" x14ac:dyDescent="0.3">
      <c r="D79" t="s">
        <v>7</v>
      </c>
      <c r="E79" t="s">
        <v>17</v>
      </c>
      <c r="F79" s="14">
        <v>29745128.91</v>
      </c>
      <c r="G79" s="16">
        <v>13416113.277899999</v>
      </c>
      <c r="H79" s="17">
        <v>6951264</v>
      </c>
      <c r="I79" s="14">
        <v>9377751.632100001</v>
      </c>
      <c r="J79" s="13">
        <v>0.31527016273737846</v>
      </c>
    </row>
    <row r="80" spans="4:10" x14ac:dyDescent="0.3">
      <c r="D80" t="s">
        <v>7</v>
      </c>
      <c r="E80" t="s">
        <v>54</v>
      </c>
      <c r="F80" s="14">
        <v>25573762.650000002</v>
      </c>
      <c r="G80" s="16">
        <v>7303542.2033000002</v>
      </c>
      <c r="H80" s="17">
        <v>10390556</v>
      </c>
      <c r="I80" s="14">
        <v>7879664.4466999993</v>
      </c>
      <c r="J80" s="13">
        <v>0.30811517861256127</v>
      </c>
    </row>
    <row r="81" spans="4:10" x14ac:dyDescent="0.3">
      <c r="D81" t="s">
        <v>7</v>
      </c>
      <c r="E81" t="s">
        <v>51</v>
      </c>
      <c r="F81" s="14">
        <v>41647047.550000012</v>
      </c>
      <c r="G81" s="16">
        <v>21427070.141900003</v>
      </c>
      <c r="H81" s="17">
        <v>8360076</v>
      </c>
      <c r="I81" s="14">
        <v>11859901.408100002</v>
      </c>
      <c r="J81" s="13">
        <v>0.28477172106525467</v>
      </c>
    </row>
    <row r="82" spans="4:10" x14ac:dyDescent="0.3">
      <c r="D82" t="s">
        <v>7</v>
      </c>
      <c r="E82" t="s">
        <v>102</v>
      </c>
      <c r="F82" s="14">
        <v>10732286.82</v>
      </c>
      <c r="G82" s="16">
        <v>3897801.4919999996</v>
      </c>
      <c r="H82" s="17">
        <v>2600397</v>
      </c>
      <c r="I82" s="14">
        <v>4234088.3279999988</v>
      </c>
      <c r="J82" s="13">
        <v>0.39451874507394119</v>
      </c>
    </row>
    <row r="83" spans="4:10" x14ac:dyDescent="0.3">
      <c r="D83" t="s">
        <v>7</v>
      </c>
      <c r="E83" t="s">
        <v>25</v>
      </c>
      <c r="F83" s="14">
        <v>19058330.549999997</v>
      </c>
      <c r="G83" s="16">
        <v>3466986.4475000002</v>
      </c>
      <c r="H83" s="17">
        <v>9429339</v>
      </c>
      <c r="I83" s="14">
        <v>6162005.102500001</v>
      </c>
      <c r="J83" s="13">
        <v>0.3233234456886887</v>
      </c>
    </row>
    <row r="84" spans="4:10" x14ac:dyDescent="0.3">
      <c r="D84" t="s">
        <v>7</v>
      </c>
      <c r="E84" t="s">
        <v>14</v>
      </c>
      <c r="F84" s="14">
        <v>45125792.359999999</v>
      </c>
      <c r="G84" s="16">
        <v>14081054.4224</v>
      </c>
      <c r="H84" s="17">
        <v>13295136</v>
      </c>
      <c r="I84" s="14">
        <v>17749601.937600002</v>
      </c>
      <c r="J84" s="13">
        <v>0.39333607255023945</v>
      </c>
    </row>
    <row r="85" spans="4:10" x14ac:dyDescent="0.3">
      <c r="D85" t="s">
        <v>7</v>
      </c>
      <c r="E85" t="s">
        <v>35</v>
      </c>
      <c r="F85" s="14">
        <v>24702817.449999996</v>
      </c>
      <c r="G85" s="16">
        <v>7486989.3629999999</v>
      </c>
      <c r="H85" s="17">
        <v>8990667</v>
      </c>
      <c r="I85" s="14">
        <v>8225161.0869999994</v>
      </c>
      <c r="J85" s="13">
        <v>0.33296449296312963</v>
      </c>
    </row>
    <row r="86" spans="4:10" x14ac:dyDescent="0.3">
      <c r="D86" t="s">
        <v>7</v>
      </c>
      <c r="E86" t="s">
        <v>31</v>
      </c>
      <c r="F86" s="14">
        <v>19496240.400000002</v>
      </c>
      <c r="G86" s="16">
        <v>5725026.0480000004</v>
      </c>
      <c r="H86" s="17">
        <v>6780435</v>
      </c>
      <c r="I86" s="14">
        <v>6990779.352</v>
      </c>
      <c r="J86" s="13">
        <v>0.35857063764970803</v>
      </c>
    </row>
    <row r="87" spans="4:10" x14ac:dyDescent="0.3">
      <c r="D87" t="s">
        <v>7</v>
      </c>
      <c r="E87" t="s">
        <v>114</v>
      </c>
      <c r="F87" s="14">
        <v>75280126.959999993</v>
      </c>
      <c r="G87" s="16">
        <v>33940573.575999998</v>
      </c>
      <c r="H87" s="17">
        <v>14396034</v>
      </c>
      <c r="I87" s="14">
        <v>26943519.384000003</v>
      </c>
      <c r="J87" s="13">
        <v>0.35791012146295142</v>
      </c>
    </row>
    <row r="88" spans="4:10" x14ac:dyDescent="0.3">
      <c r="D88" t="s">
        <v>7</v>
      </c>
      <c r="E88" t="s">
        <v>86</v>
      </c>
      <c r="F88" s="14">
        <v>40163922.799999997</v>
      </c>
      <c r="G88" s="16">
        <v>19344656.344399996</v>
      </c>
      <c r="H88" s="17">
        <v>7824390</v>
      </c>
      <c r="I88" s="14">
        <v>12994876.455600003</v>
      </c>
      <c r="J88" s="13">
        <v>0.32354599724506999</v>
      </c>
    </row>
    <row r="89" spans="4:10" x14ac:dyDescent="0.3">
      <c r="D89" t="s">
        <v>7</v>
      </c>
      <c r="E89" t="s">
        <v>29</v>
      </c>
      <c r="F89" s="14">
        <v>27633739.619999997</v>
      </c>
      <c r="G89" s="16">
        <v>9790403.8986000009</v>
      </c>
      <c r="H89" s="17">
        <v>7961475</v>
      </c>
      <c r="I89" s="14">
        <v>9881860.7214000002</v>
      </c>
      <c r="J89" s="13">
        <v>0.35760128224729942</v>
      </c>
    </row>
    <row r="90" spans="4:10" x14ac:dyDescent="0.3">
      <c r="D90" t="s">
        <v>7</v>
      </c>
      <c r="E90" t="s">
        <v>21</v>
      </c>
      <c r="F90" s="14">
        <v>12484021.15</v>
      </c>
      <c r="G90" s="16">
        <v>1567919.656</v>
      </c>
      <c r="H90" s="17">
        <v>5917854</v>
      </c>
      <c r="I90" s="14">
        <v>4998247.493999999</v>
      </c>
      <c r="J90" s="13">
        <v>0.40037159773635905</v>
      </c>
    </row>
    <row r="91" spans="4:10" x14ac:dyDescent="0.3">
      <c r="D91" t="s">
        <v>7</v>
      </c>
      <c r="E91" t="s">
        <v>69</v>
      </c>
      <c r="F91" s="14">
        <v>12885765.15</v>
      </c>
      <c r="G91" s="16">
        <v>5980684.3456999995</v>
      </c>
      <c r="H91" s="17">
        <v>3462978</v>
      </c>
      <c r="I91" s="14">
        <v>3442102.8043000004</v>
      </c>
      <c r="J91" s="13">
        <v>0.26712444035967864</v>
      </c>
    </row>
    <row r="92" spans="4:10" x14ac:dyDescent="0.3">
      <c r="D92" t="s">
        <v>7</v>
      </c>
      <c r="E92" t="s">
        <v>92</v>
      </c>
      <c r="F92" s="14">
        <v>67353163.969999999</v>
      </c>
      <c r="G92" s="16">
        <v>27298982.782500003</v>
      </c>
      <c r="H92" s="17">
        <v>16661100</v>
      </c>
      <c r="I92" s="14">
        <v>23393081.187499996</v>
      </c>
      <c r="J92" s="13">
        <v>0.34731970717692767</v>
      </c>
    </row>
    <row r="93" spans="4:10" x14ac:dyDescent="0.3">
      <c r="D93" t="s">
        <v>7</v>
      </c>
      <c r="E93" t="s">
        <v>76</v>
      </c>
      <c r="F93" s="14">
        <v>13365857</v>
      </c>
      <c r="G93" s="16">
        <v>3476942.7994999997</v>
      </c>
      <c r="H93" s="17">
        <v>4907643</v>
      </c>
      <c r="I93" s="14">
        <v>4981271.2005000003</v>
      </c>
      <c r="J93" s="13">
        <v>0.37268625577095432</v>
      </c>
    </row>
    <row r="94" spans="4:10" x14ac:dyDescent="0.3">
      <c r="D94" t="s">
        <v>7</v>
      </c>
      <c r="E94" t="s">
        <v>88</v>
      </c>
      <c r="F94" s="14">
        <v>37088248.939999998</v>
      </c>
      <c r="G94" s="16">
        <v>15257969.7984</v>
      </c>
      <c r="H94" s="17">
        <v>8454981</v>
      </c>
      <c r="I94" s="14">
        <v>13375298.141600002</v>
      </c>
      <c r="J94" s="13">
        <v>0.36063439293772176</v>
      </c>
    </row>
    <row r="95" spans="4:10" x14ac:dyDescent="0.3">
      <c r="D95" t="s">
        <v>7</v>
      </c>
      <c r="E95" t="s">
        <v>56</v>
      </c>
      <c r="F95" s="14">
        <v>28517579.390000001</v>
      </c>
      <c r="G95" s="16">
        <v>5998522.2726000007</v>
      </c>
      <c r="H95" s="17">
        <v>12820611</v>
      </c>
      <c r="I95" s="14">
        <v>9698446.1173999999</v>
      </c>
      <c r="J95" s="13">
        <v>0.34008658255198426</v>
      </c>
    </row>
    <row r="96" spans="4:10" x14ac:dyDescent="0.3">
      <c r="D96" t="s">
        <v>7</v>
      </c>
      <c r="E96" t="s">
        <v>23</v>
      </c>
      <c r="F96" s="14">
        <v>31069272.599999998</v>
      </c>
      <c r="G96" s="16">
        <v>11302778.091600001</v>
      </c>
      <c r="H96" s="17">
        <v>8195574</v>
      </c>
      <c r="I96" s="14">
        <v>11570920.508400001</v>
      </c>
      <c r="J96" s="13">
        <v>0.37242328320232387</v>
      </c>
    </row>
    <row r="97" spans="4:10" x14ac:dyDescent="0.3">
      <c r="D97" t="s">
        <v>2095</v>
      </c>
      <c r="F97" s="14">
        <v>960305128.62000012</v>
      </c>
      <c r="G97" s="16">
        <v>368164662.90860003</v>
      </c>
      <c r="H97" s="17">
        <v>270681251</v>
      </c>
      <c r="I97" s="14">
        <v>321459214.71140003</v>
      </c>
      <c r="J97" s="13">
        <v>0.33474695191241022</v>
      </c>
    </row>
    <row r="98" spans="4:10" x14ac:dyDescent="0.3">
      <c r="D98" t="s">
        <v>10</v>
      </c>
      <c r="E98" t="s">
        <v>109</v>
      </c>
      <c r="F98" s="14">
        <v>33119589.529999997</v>
      </c>
      <c r="G98" s="16">
        <v>12654982.0395</v>
      </c>
      <c r="H98" s="17">
        <v>8699625</v>
      </c>
      <c r="I98" s="14">
        <v>11764982.490499999</v>
      </c>
      <c r="J98" s="13">
        <v>0.35522730376362849</v>
      </c>
    </row>
    <row r="99" spans="4:10" x14ac:dyDescent="0.3">
      <c r="D99" t="s">
        <v>10</v>
      </c>
      <c r="E99" t="s">
        <v>11</v>
      </c>
      <c r="F99" s="14">
        <v>20672837.050000001</v>
      </c>
      <c r="G99" s="16">
        <v>7038216.7127999999</v>
      </c>
      <c r="H99" s="17">
        <v>5660556</v>
      </c>
      <c r="I99" s="14">
        <v>7974064.3372</v>
      </c>
      <c r="J99" s="13">
        <v>0.38572665754166524</v>
      </c>
    </row>
    <row r="100" spans="4:10" x14ac:dyDescent="0.3">
      <c r="D100" t="s">
        <v>10</v>
      </c>
      <c r="E100" t="s">
        <v>172</v>
      </c>
      <c r="F100" s="14">
        <v>27481288.77</v>
      </c>
      <c r="G100" s="16">
        <v>11589805.824100001</v>
      </c>
      <c r="H100" s="17">
        <v>6184685</v>
      </c>
      <c r="I100" s="14">
        <v>9706797.9459000006</v>
      </c>
      <c r="J100" s="13">
        <v>0.35321480106480468</v>
      </c>
    </row>
    <row r="101" spans="4:10" x14ac:dyDescent="0.3">
      <c r="D101" t="s">
        <v>10</v>
      </c>
      <c r="E101" t="s">
        <v>27</v>
      </c>
      <c r="F101" s="14">
        <v>42514682.620000005</v>
      </c>
      <c r="G101" s="16">
        <v>19307974.990999997</v>
      </c>
      <c r="H101" s="17">
        <v>10892985</v>
      </c>
      <c r="I101" s="14">
        <v>12313722.628999997</v>
      </c>
      <c r="J101" s="13">
        <v>0.28963458904447525</v>
      </c>
    </row>
    <row r="102" spans="4:10" x14ac:dyDescent="0.3">
      <c r="D102" t="s">
        <v>10</v>
      </c>
      <c r="E102" t="s">
        <v>63</v>
      </c>
      <c r="F102" s="14">
        <v>24778205.759999998</v>
      </c>
      <c r="G102" s="16">
        <v>12846482.321400002</v>
      </c>
      <c r="H102" s="17">
        <v>5753352</v>
      </c>
      <c r="I102" s="14">
        <v>6178371.4386</v>
      </c>
      <c r="J102" s="13">
        <v>0.24934700673823126</v>
      </c>
    </row>
    <row r="103" spans="4:10" x14ac:dyDescent="0.3">
      <c r="D103" t="s">
        <v>10</v>
      </c>
      <c r="E103" t="s">
        <v>61</v>
      </c>
      <c r="F103" s="14">
        <v>55618452.030000001</v>
      </c>
      <c r="G103" s="16">
        <v>20838842.1774</v>
      </c>
      <c r="H103" s="17">
        <v>18247068</v>
      </c>
      <c r="I103" s="14">
        <v>16532541.852600001</v>
      </c>
      <c r="J103" s="13">
        <v>0.29724922663583886</v>
      </c>
    </row>
    <row r="104" spans="4:10" x14ac:dyDescent="0.3">
      <c r="D104" t="s">
        <v>10</v>
      </c>
      <c r="E104" t="s">
        <v>58</v>
      </c>
      <c r="F104" s="14">
        <v>13782724.210000001</v>
      </c>
      <c r="G104" s="16">
        <v>5035289.0904999999</v>
      </c>
      <c r="H104" s="17">
        <v>5302026</v>
      </c>
      <c r="I104" s="14">
        <v>3445409.1195000005</v>
      </c>
      <c r="J104" s="13">
        <v>0.24998027001078624</v>
      </c>
    </row>
    <row r="105" spans="4:10" x14ac:dyDescent="0.3">
      <c r="D105" t="s">
        <v>10</v>
      </c>
      <c r="E105" t="s">
        <v>19</v>
      </c>
      <c r="F105" s="14">
        <v>25822226.750000004</v>
      </c>
      <c r="G105" s="16">
        <v>2351261.9657999999</v>
      </c>
      <c r="H105" s="17">
        <v>15245961</v>
      </c>
      <c r="I105" s="14">
        <v>8225003.7841999978</v>
      </c>
      <c r="J105" s="13">
        <v>0.31852418708235519</v>
      </c>
    </row>
    <row r="106" spans="4:10" x14ac:dyDescent="0.3">
      <c r="D106" t="s">
        <v>10</v>
      </c>
      <c r="E106" t="s">
        <v>45</v>
      </c>
      <c r="F106" s="14">
        <v>67828734.789999992</v>
      </c>
      <c r="G106" s="16">
        <v>32520432.961700004</v>
      </c>
      <c r="H106" s="17">
        <v>12565422</v>
      </c>
      <c r="I106" s="14">
        <v>22742879.828299999</v>
      </c>
      <c r="J106" s="13">
        <v>0.33529860019817131</v>
      </c>
    </row>
    <row r="107" spans="4:10" x14ac:dyDescent="0.3">
      <c r="D107" t="s">
        <v>10</v>
      </c>
      <c r="E107" t="s">
        <v>40</v>
      </c>
      <c r="F107" s="14">
        <v>50949982.350000001</v>
      </c>
      <c r="G107" s="16">
        <v>24035860.509199999</v>
      </c>
      <c r="H107" s="17">
        <v>10994217</v>
      </c>
      <c r="I107" s="14">
        <v>15919904.840799998</v>
      </c>
      <c r="J107" s="13">
        <v>0.3124614397594585</v>
      </c>
    </row>
    <row r="108" spans="4:10" x14ac:dyDescent="0.3">
      <c r="D108" t="s">
        <v>10</v>
      </c>
      <c r="E108" t="s">
        <v>8</v>
      </c>
      <c r="F108" s="14">
        <v>9203910.6899999995</v>
      </c>
      <c r="G108" s="16">
        <v>1627920.4127</v>
      </c>
      <c r="H108" s="17">
        <v>4128536</v>
      </c>
      <c r="I108" s="14">
        <v>3447454.2772999997</v>
      </c>
      <c r="J108" s="13">
        <v>0.37456407318745938</v>
      </c>
    </row>
    <row r="109" spans="4:10" x14ac:dyDescent="0.3">
      <c r="D109" t="s">
        <v>10</v>
      </c>
      <c r="E109" t="s">
        <v>96</v>
      </c>
      <c r="F109" s="14">
        <v>36864623.170000002</v>
      </c>
      <c r="G109" s="16">
        <v>13917861.661400001</v>
      </c>
      <c r="H109" s="17">
        <v>9212112</v>
      </c>
      <c r="I109" s="14">
        <v>13734649.508599997</v>
      </c>
      <c r="J109" s="13">
        <v>0.37256991466488376</v>
      </c>
    </row>
    <row r="110" spans="4:10" x14ac:dyDescent="0.3">
      <c r="D110" t="s">
        <v>10</v>
      </c>
      <c r="E110" t="s">
        <v>17</v>
      </c>
      <c r="F110" s="14">
        <v>81790976.709999993</v>
      </c>
      <c r="G110" s="16">
        <v>37985229.730800003</v>
      </c>
      <c r="H110" s="17">
        <v>17675529</v>
      </c>
      <c r="I110" s="14">
        <v>26130217.979200002</v>
      </c>
      <c r="J110" s="13">
        <v>0.3194755586774311</v>
      </c>
    </row>
    <row r="111" spans="4:10" x14ac:dyDescent="0.3">
      <c r="D111" t="s">
        <v>10</v>
      </c>
      <c r="E111" t="s">
        <v>54</v>
      </c>
      <c r="F111" s="14">
        <v>32575192.169999998</v>
      </c>
      <c r="G111" s="16">
        <v>9003121.5470000021</v>
      </c>
      <c r="H111" s="17">
        <v>14861938</v>
      </c>
      <c r="I111" s="14">
        <v>8710132.6229999997</v>
      </c>
      <c r="J111" s="13">
        <v>0.26738545631732491</v>
      </c>
    </row>
    <row r="112" spans="4:10" x14ac:dyDescent="0.3">
      <c r="D112" t="s">
        <v>10</v>
      </c>
      <c r="E112" t="s">
        <v>51</v>
      </c>
      <c r="F112" s="14">
        <v>48936953.030000009</v>
      </c>
      <c r="G112" s="16">
        <v>22519790.0788</v>
      </c>
      <c r="H112" s="17">
        <v>10410024</v>
      </c>
      <c r="I112" s="14">
        <v>16007138.951200003</v>
      </c>
      <c r="J112" s="13">
        <v>0.32709717217962231</v>
      </c>
    </row>
    <row r="113" spans="4:10" x14ac:dyDescent="0.3">
      <c r="D113" t="s">
        <v>10</v>
      </c>
      <c r="E113" t="s">
        <v>102</v>
      </c>
      <c r="F113" s="14">
        <v>40757864.010000005</v>
      </c>
      <c r="G113" s="16">
        <v>14586555.2586</v>
      </c>
      <c r="H113" s="17">
        <v>11637462</v>
      </c>
      <c r="I113" s="14">
        <v>14533846.751399999</v>
      </c>
      <c r="J113" s="13">
        <v>0.35659000059066143</v>
      </c>
    </row>
    <row r="114" spans="4:10" x14ac:dyDescent="0.3">
      <c r="D114" t="s">
        <v>10</v>
      </c>
      <c r="E114" t="s">
        <v>25</v>
      </c>
      <c r="F114" s="14">
        <v>9400897.7700000014</v>
      </c>
      <c r="G114" s="16">
        <v>1901794.5874999997</v>
      </c>
      <c r="H114" s="17">
        <v>4409919</v>
      </c>
      <c r="I114" s="14">
        <v>3089184.1825000001</v>
      </c>
      <c r="J114" s="13">
        <v>0.32860523091296201</v>
      </c>
    </row>
    <row r="115" spans="4:10" x14ac:dyDescent="0.3">
      <c r="D115" t="s">
        <v>10</v>
      </c>
      <c r="E115" t="s">
        <v>14</v>
      </c>
      <c r="F115" s="14">
        <v>27596271.069999997</v>
      </c>
      <c r="G115" s="16">
        <v>10505696.750500001</v>
      </c>
      <c r="H115" s="17">
        <v>8575194</v>
      </c>
      <c r="I115" s="14">
        <v>8515380.3194999993</v>
      </c>
      <c r="J115" s="13">
        <v>0.30856996214815047</v>
      </c>
    </row>
    <row r="116" spans="4:10" x14ac:dyDescent="0.3">
      <c r="D116" t="s">
        <v>10</v>
      </c>
      <c r="E116" t="s">
        <v>35</v>
      </c>
      <c r="F116" s="14">
        <v>36754918.880000003</v>
      </c>
      <c r="G116" s="16">
        <v>10372307.58</v>
      </c>
      <c r="H116" s="17">
        <v>13638903</v>
      </c>
      <c r="I116" s="14">
        <v>12743708.300000001</v>
      </c>
      <c r="J116" s="13">
        <v>0.34672116517537527</v>
      </c>
    </row>
    <row r="117" spans="4:10" x14ac:dyDescent="0.3">
      <c r="D117" t="s">
        <v>10</v>
      </c>
      <c r="E117" t="s">
        <v>31</v>
      </c>
      <c r="F117" s="14">
        <v>18625515.449999999</v>
      </c>
      <c r="G117" s="16">
        <v>4987124.5824000007</v>
      </c>
      <c r="H117" s="17">
        <v>6974463</v>
      </c>
      <c r="I117" s="14">
        <v>6663927.8675999995</v>
      </c>
      <c r="J117" s="13">
        <v>0.35778488308091361</v>
      </c>
    </row>
    <row r="118" spans="4:10" x14ac:dyDescent="0.3">
      <c r="D118" t="s">
        <v>10</v>
      </c>
      <c r="E118" t="s">
        <v>114</v>
      </c>
      <c r="F118" s="14">
        <v>36212335.32</v>
      </c>
      <c r="G118" s="16">
        <v>17543912.620000001</v>
      </c>
      <c r="H118" s="17">
        <v>7025079</v>
      </c>
      <c r="I118" s="14">
        <v>11643343.699999999</v>
      </c>
      <c r="J118" s="13">
        <v>0.32152976595158733</v>
      </c>
    </row>
    <row r="119" spans="4:10" x14ac:dyDescent="0.3">
      <c r="D119" t="s">
        <v>10</v>
      </c>
      <c r="E119" t="s">
        <v>86</v>
      </c>
      <c r="F119" s="14">
        <v>69750638.969999999</v>
      </c>
      <c r="G119" s="16">
        <v>33722393.716800004</v>
      </c>
      <c r="H119" s="17">
        <v>12883881</v>
      </c>
      <c r="I119" s="14">
        <v>23144364.253200002</v>
      </c>
      <c r="J119" s="13">
        <v>0.33181580262160004</v>
      </c>
    </row>
    <row r="120" spans="4:10" x14ac:dyDescent="0.3">
      <c r="D120" t="s">
        <v>10</v>
      </c>
      <c r="E120" t="s">
        <v>29</v>
      </c>
      <c r="F120" s="14">
        <v>20669322.460000001</v>
      </c>
      <c r="G120" s="16">
        <v>8266865.6226000004</v>
      </c>
      <c r="H120" s="17">
        <v>5970579</v>
      </c>
      <c r="I120" s="14">
        <v>6431877.8373999996</v>
      </c>
      <c r="J120" s="13">
        <v>0.31117990683280478</v>
      </c>
    </row>
    <row r="121" spans="4:10" x14ac:dyDescent="0.3">
      <c r="D121" t="s">
        <v>10</v>
      </c>
      <c r="E121" t="s">
        <v>21</v>
      </c>
      <c r="F121" s="14">
        <v>10994664.84</v>
      </c>
      <c r="G121" s="16">
        <v>1287046.1125</v>
      </c>
      <c r="H121" s="17">
        <v>6139299</v>
      </c>
      <c r="I121" s="14">
        <v>3568319.7274999991</v>
      </c>
      <c r="J121" s="13">
        <v>0.32455011402603146</v>
      </c>
    </row>
    <row r="122" spans="4:10" x14ac:dyDescent="0.3">
      <c r="D122" t="s">
        <v>10</v>
      </c>
      <c r="E122" t="s">
        <v>69</v>
      </c>
      <c r="F122" s="14">
        <v>70966144.799999997</v>
      </c>
      <c r="G122" s="16">
        <v>33214846.434099998</v>
      </c>
      <c r="H122" s="17">
        <v>14733474</v>
      </c>
      <c r="I122" s="14">
        <v>23017824.365899999</v>
      </c>
      <c r="J122" s="13">
        <v>0.32434937012247</v>
      </c>
    </row>
    <row r="123" spans="4:10" x14ac:dyDescent="0.3">
      <c r="D123" t="s">
        <v>10</v>
      </c>
      <c r="E123" t="s">
        <v>92</v>
      </c>
      <c r="F123" s="14">
        <v>33713892.25</v>
      </c>
      <c r="G123" s="16">
        <v>13682498.7052</v>
      </c>
      <c r="H123" s="17">
        <v>9087681</v>
      </c>
      <c r="I123" s="14">
        <v>10943712.5448</v>
      </c>
      <c r="J123" s="13">
        <v>0.32460543160216099</v>
      </c>
    </row>
    <row r="124" spans="4:10" x14ac:dyDescent="0.3">
      <c r="D124" t="s">
        <v>10</v>
      </c>
      <c r="E124" t="s">
        <v>76</v>
      </c>
      <c r="F124" s="14">
        <v>21608295.219999999</v>
      </c>
      <c r="G124" s="16">
        <v>6126453.1681000004</v>
      </c>
      <c r="H124" s="17">
        <v>9954480</v>
      </c>
      <c r="I124" s="14">
        <v>5527362.0518999994</v>
      </c>
      <c r="J124" s="13">
        <v>0.25579815508925646</v>
      </c>
    </row>
    <row r="125" spans="4:10" x14ac:dyDescent="0.3">
      <c r="D125" t="s">
        <v>10</v>
      </c>
      <c r="E125" t="s">
        <v>88</v>
      </c>
      <c r="F125" s="14">
        <v>30547038.029999997</v>
      </c>
      <c r="G125" s="16">
        <v>12726260.351999998</v>
      </c>
      <c r="H125" s="17">
        <v>7394154</v>
      </c>
      <c r="I125" s="14">
        <v>10426623.677999999</v>
      </c>
      <c r="J125" s="13">
        <v>0.34133010433810629</v>
      </c>
    </row>
    <row r="126" spans="4:10" x14ac:dyDescent="0.3">
      <c r="D126" t="s">
        <v>10</v>
      </c>
      <c r="E126" t="s">
        <v>56</v>
      </c>
      <c r="F126" s="14">
        <v>16466351.52</v>
      </c>
      <c r="G126" s="16">
        <v>3506379.0098999999</v>
      </c>
      <c r="H126" s="17">
        <v>8398038</v>
      </c>
      <c r="I126" s="14">
        <v>4561934.5101000005</v>
      </c>
      <c r="J126" s="13">
        <v>0.27704585952504923</v>
      </c>
    </row>
    <row r="127" spans="4:10" x14ac:dyDescent="0.3">
      <c r="D127" t="s">
        <v>10</v>
      </c>
      <c r="E127" t="s">
        <v>23</v>
      </c>
      <c r="F127" s="14">
        <v>27703931.359999999</v>
      </c>
      <c r="G127" s="16">
        <v>10573499.988</v>
      </c>
      <c r="H127" s="17">
        <v>7206453</v>
      </c>
      <c r="I127" s="14">
        <v>9923978.3719999995</v>
      </c>
      <c r="J127" s="13">
        <v>0.35821552699659881</v>
      </c>
    </row>
    <row r="128" spans="4:10" x14ac:dyDescent="0.3">
      <c r="D128" t="s">
        <v>2094</v>
      </c>
      <c r="F128" s="14">
        <v>1043708461.5800002</v>
      </c>
      <c r="G128" s="16">
        <v>416276706.51229995</v>
      </c>
      <c r="H128" s="17">
        <v>289863095</v>
      </c>
      <c r="I128" s="14">
        <v>337568660.06769991</v>
      </c>
      <c r="J128" s="13">
        <v>0.32343194722851776</v>
      </c>
    </row>
    <row r="129" spans="4:10" x14ac:dyDescent="0.3">
      <c r="D129" t="s">
        <v>2085</v>
      </c>
      <c r="F129" s="14">
        <v>3952377482.1100025</v>
      </c>
      <c r="G129" s="16">
        <v>1538300599.2636993</v>
      </c>
      <c r="H129" s="17">
        <v>1105150117</v>
      </c>
      <c r="I129" s="14">
        <v>1308926765.8462992</v>
      </c>
      <c r="J129" s="13">
        <v>0.33117453273909403</v>
      </c>
    </row>
  </sheetData>
  <conditionalFormatting pivot="1" sqref="J5:J129">
    <cfRule type="colorScale" priority="7">
      <colorScale>
        <cfvo type="min"/>
        <cfvo type="max"/>
        <color rgb="FF63BE7B"/>
        <color rgb="FFFCFCFF"/>
      </colorScale>
    </cfRule>
  </conditionalFormatting>
  <conditionalFormatting sqref="D5">
    <cfRule type="colorScale" priority="2">
      <colorScale>
        <cfvo type="min"/>
        <cfvo type="percentile" val="50"/>
        <cfvo type="max"/>
        <color rgb="FF63BE7B"/>
        <color rgb="FFFCFCFF"/>
        <color rgb="FFF8696B"/>
      </colorScale>
    </cfRule>
    <cfRule type="colorScale" priority="5">
      <colorScale>
        <cfvo type="min"/>
        <cfvo type="max"/>
        <color rgb="FFFCFCFF"/>
        <color rgb="FF63BE7B"/>
      </colorScale>
    </cfRule>
  </conditionalFormatting>
  <conditionalFormatting pivot="1" sqref="J5:J129">
    <cfRule type="colorScale" priority="3">
      <colorScale>
        <cfvo type="min"/>
        <cfvo type="percentile" val="50"/>
        <cfvo type="max"/>
        <color rgb="FFF8696B"/>
        <color rgb="FFFFEB84"/>
        <color rgb="FF63BE7B"/>
      </colorScale>
    </cfRule>
  </conditionalFormatting>
  <conditionalFormatting pivot="1" sqref="J129">
    <cfRule type="colorScale" priority="1">
      <colorScale>
        <cfvo type="min"/>
        <cfvo type="percentile" val="50"/>
        <cfvo type="max"/>
        <color rgb="FFF8696B"/>
        <color rgb="FFFFEB84"/>
        <color rgb="FF63BE7B"/>
      </colorScale>
    </cfRule>
  </conditionalFormatting>
  <pageMargins left="0.70866141732283472" right="0.70866141732283472" top="0.74803149606299213" bottom="0.74803149606299213" header="0.31496062992125984" footer="0.31496062992125984"/>
  <pageSetup scale="71" fitToHeight="0"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0607D-1CE3-4FBD-A046-EA3D35B60BE7}">
  <sheetPr>
    <pageSetUpPr fitToPage="1"/>
  </sheetPr>
  <dimension ref="B5:Q16"/>
  <sheetViews>
    <sheetView showGridLines="0" topLeftCell="B1" zoomScaleNormal="100" workbookViewId="0">
      <selection activeCell="F23" sqref="F23"/>
    </sheetView>
  </sheetViews>
  <sheetFormatPr defaultRowHeight="14.4" x14ac:dyDescent="0.3"/>
  <cols>
    <col min="4" max="4" width="14.6640625" bestFit="1" customWidth="1"/>
    <col min="8" max="8" width="17.5546875" bestFit="1" customWidth="1"/>
  </cols>
  <sheetData>
    <row r="5" spans="2:17" x14ac:dyDescent="0.3">
      <c r="B5" s="22" t="s">
        <v>2101</v>
      </c>
      <c r="C5" s="22"/>
      <c r="D5" s="23">
        <f>Pivot_Calculations!A10</f>
        <v>3952377482.1100035</v>
      </c>
      <c r="F5" s="18" t="s">
        <v>2102</v>
      </c>
      <c r="G5" s="18"/>
      <c r="H5" s="19">
        <v>0</v>
      </c>
      <c r="J5" s="24">
        <f>H8</f>
        <v>0.33117453273909497</v>
      </c>
      <c r="K5" s="29">
        <v>-0.1</v>
      </c>
      <c r="L5" s="29">
        <v>-0.05</v>
      </c>
      <c r="M5" s="29">
        <v>0</v>
      </c>
      <c r="N5" s="29">
        <v>0.05</v>
      </c>
      <c r="O5" s="29">
        <v>0.1</v>
      </c>
      <c r="P5" s="29">
        <v>0.15</v>
      </c>
      <c r="Q5" s="30">
        <v>0.2</v>
      </c>
    </row>
    <row r="6" spans="2:17" x14ac:dyDescent="0.3">
      <c r="B6" s="22" t="s">
        <v>2097</v>
      </c>
      <c r="C6" s="22"/>
      <c r="D6" s="23">
        <f>Pivot_Calculations!A17</f>
        <v>1538300599.2637026</v>
      </c>
      <c r="F6" s="18" t="s">
        <v>2103</v>
      </c>
      <c r="G6" s="18"/>
      <c r="H6" s="19">
        <v>0</v>
      </c>
      <c r="J6" s="31">
        <v>-0.2</v>
      </c>
      <c r="K6" s="25">
        <f t="dataTable" ref="K6:Q12" dt2D="1" dtr="1" r1="H5" r2="H6"/>
        <v>0.42601873348235197</v>
      </c>
      <c r="L6" s="25">
        <v>0.40655828712789022</v>
      </c>
      <c r="M6" s="25">
        <v>0.38709784077342818</v>
      </c>
      <c r="N6" s="25">
        <v>0.3676373944189662</v>
      </c>
      <c r="O6" s="25">
        <v>0.34817694806450422</v>
      </c>
      <c r="P6" s="25">
        <v>0.3287165017100423</v>
      </c>
      <c r="Q6" s="26">
        <v>0.30925605535558032</v>
      </c>
    </row>
    <row r="7" spans="2:17" x14ac:dyDescent="0.3">
      <c r="B7" s="22" t="s">
        <v>2098</v>
      </c>
      <c r="C7" s="22"/>
      <c r="D7" s="23">
        <f>Pivot_Calculations!B17</f>
        <v>1105150117</v>
      </c>
      <c r="F7" s="18" t="s">
        <v>2104</v>
      </c>
      <c r="G7" s="18"/>
      <c r="H7" s="20">
        <f>D5-(D6*(1+H5))-(D7*(1+H6))</f>
        <v>1308926765.8463011</v>
      </c>
      <c r="J7" s="31">
        <v>-0.1</v>
      </c>
      <c r="K7" s="25">
        <v>0.39805707946518526</v>
      </c>
      <c r="L7" s="25">
        <v>0.3785966331107235</v>
      </c>
      <c r="M7" s="25">
        <v>0.35913618675626152</v>
      </c>
      <c r="N7" s="25">
        <v>0.33967574040179954</v>
      </c>
      <c r="O7" s="25">
        <v>0.32021529404733751</v>
      </c>
      <c r="P7" s="25">
        <v>0.30075484769287564</v>
      </c>
      <c r="Q7" s="26">
        <v>0.28129440133841366</v>
      </c>
    </row>
    <row r="8" spans="2:17" x14ac:dyDescent="0.3">
      <c r="F8" s="18" t="s">
        <v>2105</v>
      </c>
      <c r="G8" s="18"/>
      <c r="H8" s="21">
        <f>H7/D5</f>
        <v>0.33117453273909497</v>
      </c>
      <c r="J8" s="31">
        <v>0</v>
      </c>
      <c r="K8" s="25">
        <v>0.37009542544801871</v>
      </c>
      <c r="L8" s="25">
        <v>0.35063497909355695</v>
      </c>
      <c r="M8" s="25">
        <v>0.33117453273909497</v>
      </c>
      <c r="N8" s="25">
        <v>0.31171408638463299</v>
      </c>
      <c r="O8" s="25">
        <v>0.29225364003017096</v>
      </c>
      <c r="P8" s="25">
        <v>0.27279319367570909</v>
      </c>
      <c r="Q8" s="26">
        <v>0.25333274732124711</v>
      </c>
    </row>
    <row r="9" spans="2:17" x14ac:dyDescent="0.3">
      <c r="J9" s="31">
        <v>0.1</v>
      </c>
      <c r="K9" s="25">
        <v>0.34213377143085211</v>
      </c>
      <c r="L9" s="25">
        <v>0.32267332507639035</v>
      </c>
      <c r="M9" s="25">
        <v>0.30321287872192837</v>
      </c>
      <c r="N9" s="25">
        <v>0.28375243236746633</v>
      </c>
      <c r="O9" s="25">
        <v>0.26429198601300435</v>
      </c>
      <c r="P9" s="25">
        <v>0.24483153965854249</v>
      </c>
      <c r="Q9" s="26">
        <v>0.22537109330408048</v>
      </c>
    </row>
    <row r="10" spans="2:17" x14ac:dyDescent="0.3">
      <c r="J10" s="31">
        <v>0.2</v>
      </c>
      <c r="K10" s="25">
        <v>0.31417211741368556</v>
      </c>
      <c r="L10" s="25">
        <v>0.2947116710592238</v>
      </c>
      <c r="M10" s="25">
        <v>0.27525122470476182</v>
      </c>
      <c r="N10" s="25">
        <v>0.25579077835029979</v>
      </c>
      <c r="O10" s="25">
        <v>0.23633033199583781</v>
      </c>
      <c r="P10" s="25">
        <v>0.21686988564137594</v>
      </c>
      <c r="Q10" s="26">
        <v>0.19740943928691393</v>
      </c>
    </row>
    <row r="11" spans="2:17" x14ac:dyDescent="0.3">
      <c r="J11" s="31">
        <v>0.3</v>
      </c>
      <c r="K11" s="25">
        <v>0.2862104633965189</v>
      </c>
      <c r="L11" s="25">
        <v>0.26675001704205714</v>
      </c>
      <c r="M11" s="25">
        <v>0.24728957068759513</v>
      </c>
      <c r="N11" s="25">
        <v>0.22782912433313313</v>
      </c>
      <c r="O11" s="25">
        <v>0.20836867797867112</v>
      </c>
      <c r="P11" s="25">
        <v>0.18890823162420925</v>
      </c>
      <c r="Q11" s="26">
        <v>0.16944778526974724</v>
      </c>
    </row>
    <row r="12" spans="2:17" x14ac:dyDescent="0.3">
      <c r="J12" s="32">
        <v>0.4</v>
      </c>
      <c r="K12" s="27">
        <v>0.25824880937935235</v>
      </c>
      <c r="L12" s="27">
        <v>0.23878836302489057</v>
      </c>
      <c r="M12" s="27">
        <v>0.21932791667042856</v>
      </c>
      <c r="N12" s="27">
        <v>0.19986747031596658</v>
      </c>
      <c r="O12" s="27">
        <v>0.18040702396150457</v>
      </c>
      <c r="P12" s="27">
        <v>0.1609465776070427</v>
      </c>
      <c r="Q12" s="28">
        <v>0.14148613125258069</v>
      </c>
    </row>
    <row r="15" spans="2:17" ht="23.4" x14ac:dyDescent="0.45">
      <c r="C15" s="33" t="s">
        <v>2106</v>
      </c>
      <c r="D15" s="34"/>
      <c r="E15" s="34"/>
      <c r="F15" s="34"/>
      <c r="G15" s="34"/>
      <c r="H15" s="34"/>
      <c r="I15" s="34"/>
      <c r="J15" s="34"/>
      <c r="K15" s="34"/>
      <c r="L15" s="34"/>
      <c r="M15" s="34"/>
      <c r="N15" s="35"/>
    </row>
    <row r="16" spans="2:17" ht="23.4" x14ac:dyDescent="0.45">
      <c r="C16" s="36" t="s">
        <v>2107</v>
      </c>
      <c r="D16" s="37"/>
      <c r="E16" s="37"/>
      <c r="F16" s="37"/>
      <c r="G16" s="37"/>
      <c r="H16" s="37"/>
      <c r="I16" s="37"/>
      <c r="J16" s="37"/>
      <c r="K16" s="37"/>
      <c r="L16" s="38"/>
      <c r="M16" s="38"/>
      <c r="N16" s="39"/>
    </row>
  </sheetData>
  <conditionalFormatting sqref="K6:Q12">
    <cfRule type="colorScale" priority="1">
      <colorScale>
        <cfvo type="min"/>
        <cfvo type="percentile" val="50"/>
        <cfvo type="max"/>
        <color rgb="FFF8696B"/>
        <color rgb="FFFCFCFF"/>
        <color rgb="FF63BE7B"/>
      </colorScale>
    </cfRule>
  </conditionalFormatting>
  <pageMargins left="0.70866141732283472" right="0.70866141732283472" top="0.74803149606299213" bottom="0.74803149606299213" header="0.31496062992125984" footer="0.31496062992125984"/>
  <pageSetup paperSize="9" scale="7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893B-BABD-4624-A5D4-40163DE7D391}">
  <dimension ref="A1:F39"/>
  <sheetViews>
    <sheetView workbookViewId="0">
      <selection activeCell="Q2" sqref="Q2"/>
    </sheetView>
  </sheetViews>
  <sheetFormatPr defaultRowHeight="14.4" x14ac:dyDescent="0.3"/>
  <cols>
    <col min="1" max="1" width="24.5546875" bestFit="1" customWidth="1"/>
    <col min="2" max="2" width="20.88671875" bestFit="1" customWidth="1"/>
    <col min="3" max="3" width="20.109375" bestFit="1" customWidth="1"/>
    <col min="4" max="4" width="20.88671875" bestFit="1" customWidth="1"/>
    <col min="5" max="5" width="12.5546875" bestFit="1" customWidth="1"/>
    <col min="6" max="6" width="20.88671875" bestFit="1" customWidth="1"/>
    <col min="7" max="8" width="23.33203125" bestFit="1" customWidth="1"/>
  </cols>
  <sheetData>
    <row r="1" spans="1:6" x14ac:dyDescent="0.3">
      <c r="A1" s="9" t="s">
        <v>2084</v>
      </c>
      <c r="B1" t="s">
        <v>2086</v>
      </c>
      <c r="C1" t="s">
        <v>2088</v>
      </c>
    </row>
    <row r="2" spans="1:6" x14ac:dyDescent="0.3">
      <c r="A2" s="10" t="s">
        <v>13</v>
      </c>
      <c r="B2" s="11">
        <v>940936864.03999949</v>
      </c>
      <c r="C2" s="7">
        <v>0.32797119973588457</v>
      </c>
    </row>
    <row r="3" spans="1:6" x14ac:dyDescent="0.3">
      <c r="A3" s="10" t="s">
        <v>16</v>
      </c>
      <c r="B3" s="11">
        <v>1007427027.8699998</v>
      </c>
      <c r="C3" s="7">
        <v>0.3192914659772732</v>
      </c>
    </row>
    <row r="4" spans="1:6" x14ac:dyDescent="0.3">
      <c r="A4" s="10" t="s">
        <v>7</v>
      </c>
      <c r="B4" s="11">
        <v>960305128.61999989</v>
      </c>
      <c r="C4" s="7">
        <v>0.32589926461951874</v>
      </c>
    </row>
    <row r="5" spans="1:6" x14ac:dyDescent="0.3">
      <c r="A5" s="10" t="s">
        <v>10</v>
      </c>
      <c r="B5" s="11">
        <v>1043708461.5799996</v>
      </c>
      <c r="C5" s="7">
        <v>0.320103708877717</v>
      </c>
    </row>
    <row r="6" spans="1:6" x14ac:dyDescent="0.3">
      <c r="A6" s="10" t="s">
        <v>2085</v>
      </c>
      <c r="B6" s="11">
        <v>3952377482.1100025</v>
      </c>
      <c r="C6" s="7">
        <v>0.32328577928177443</v>
      </c>
    </row>
    <row r="8" spans="1:6" x14ac:dyDescent="0.3">
      <c r="E8" s="9" t="s">
        <v>2084</v>
      </c>
      <c r="F8" t="s">
        <v>2089</v>
      </c>
    </row>
    <row r="9" spans="1:6" x14ac:dyDescent="0.3">
      <c r="A9" t="s">
        <v>2086</v>
      </c>
      <c r="B9" t="s">
        <v>2089</v>
      </c>
      <c r="C9" t="s">
        <v>2087</v>
      </c>
      <c r="E9" s="10" t="s">
        <v>8</v>
      </c>
      <c r="F9" s="3">
        <v>16492187.624799998</v>
      </c>
    </row>
    <row r="10" spans="1:6" x14ac:dyDescent="0.3">
      <c r="A10" s="3">
        <v>3952377482.1100035</v>
      </c>
      <c r="B10" s="3">
        <v>1308926765.846297</v>
      </c>
      <c r="C10" s="7">
        <v>323.28577928177424</v>
      </c>
      <c r="E10" s="10" t="s">
        <v>19</v>
      </c>
      <c r="F10" s="3">
        <v>18735324.365800001</v>
      </c>
    </row>
    <row r="11" spans="1:6" x14ac:dyDescent="0.3">
      <c r="E11" s="10" t="s">
        <v>21</v>
      </c>
      <c r="F11" s="3">
        <v>20551884.336000003</v>
      </c>
    </row>
    <row r="12" spans="1:6" x14ac:dyDescent="0.3">
      <c r="E12" s="10" t="s">
        <v>25</v>
      </c>
      <c r="F12" s="3">
        <v>21023399.699999996</v>
      </c>
    </row>
    <row r="13" spans="1:6" x14ac:dyDescent="0.3">
      <c r="E13" s="10" t="s">
        <v>76</v>
      </c>
      <c r="F13" s="3">
        <v>24401123.665699992</v>
      </c>
    </row>
    <row r="14" spans="1:6" x14ac:dyDescent="0.3">
      <c r="E14" s="10" t="s">
        <v>11</v>
      </c>
      <c r="F14" s="3">
        <v>24493376.374400001</v>
      </c>
    </row>
    <row r="15" spans="1:6" x14ac:dyDescent="0.3">
      <c r="E15" s="10" t="s">
        <v>56</v>
      </c>
      <c r="F15" s="3">
        <v>24933460.794700004</v>
      </c>
    </row>
    <row r="16" spans="1:6" x14ac:dyDescent="0.3">
      <c r="A16" t="s">
        <v>2090</v>
      </c>
      <c r="B16" t="s">
        <v>2091</v>
      </c>
      <c r="E16" s="10" t="s">
        <v>102</v>
      </c>
      <c r="F16" s="3">
        <v>29058559.0744</v>
      </c>
    </row>
    <row r="17" spans="1:6" x14ac:dyDescent="0.3">
      <c r="A17" s="3">
        <v>1538300599.2637026</v>
      </c>
      <c r="B17" s="3">
        <v>1105150117</v>
      </c>
      <c r="E17" s="10" t="s">
        <v>58</v>
      </c>
      <c r="F17" s="3">
        <v>32465297.079699997</v>
      </c>
    </row>
    <row r="18" spans="1:6" x14ac:dyDescent="0.3">
      <c r="E18" s="10" t="s">
        <v>63</v>
      </c>
      <c r="F18" s="3">
        <v>35947020.221800014</v>
      </c>
    </row>
    <row r="19" spans="1:6" x14ac:dyDescent="0.3">
      <c r="E19" s="10" t="s">
        <v>31</v>
      </c>
      <c r="F19" s="3">
        <v>37432043.906800002</v>
      </c>
    </row>
    <row r="20" spans="1:6" x14ac:dyDescent="0.3">
      <c r="E20" s="10" t="s">
        <v>35</v>
      </c>
      <c r="F20" s="3">
        <v>38746633.041000001</v>
      </c>
    </row>
    <row r="21" spans="1:6" x14ac:dyDescent="0.3">
      <c r="E21" s="10" t="s">
        <v>23</v>
      </c>
      <c r="F21" s="3">
        <v>39287930.088</v>
      </c>
    </row>
    <row r="22" spans="1:6" x14ac:dyDescent="0.3">
      <c r="E22" s="10" t="s">
        <v>88</v>
      </c>
      <c r="F22" s="3">
        <v>39438278.167599998</v>
      </c>
    </row>
    <row r="23" spans="1:6" x14ac:dyDescent="0.3">
      <c r="E23" s="10" t="s">
        <v>29</v>
      </c>
      <c r="F23" s="3">
        <v>41161978.27700001</v>
      </c>
    </row>
    <row r="24" spans="1:6" x14ac:dyDescent="0.3">
      <c r="E24" s="10" t="s">
        <v>109</v>
      </c>
      <c r="F24" s="3">
        <v>44203876.09040001</v>
      </c>
    </row>
    <row r="25" spans="1:6" x14ac:dyDescent="0.3">
      <c r="E25" s="10" t="s">
        <v>54</v>
      </c>
      <c r="F25" s="3">
        <v>46146861.9111</v>
      </c>
    </row>
    <row r="26" spans="1:6" x14ac:dyDescent="0.3">
      <c r="E26" s="10" t="s">
        <v>40</v>
      </c>
      <c r="F26" s="3">
        <v>46804002.868000008</v>
      </c>
    </row>
    <row r="27" spans="1:6" x14ac:dyDescent="0.3">
      <c r="E27" s="10" t="s">
        <v>61</v>
      </c>
      <c r="F27" s="3">
        <v>48213798.7368</v>
      </c>
    </row>
    <row r="28" spans="1:6" x14ac:dyDescent="0.3">
      <c r="E28" s="10" t="s">
        <v>14</v>
      </c>
      <c r="F28" s="3">
        <v>49191498.875900008</v>
      </c>
    </row>
    <row r="29" spans="1:6" x14ac:dyDescent="0.3">
      <c r="E29" s="10" t="s">
        <v>92</v>
      </c>
      <c r="F29" s="3">
        <v>49928355.023999996</v>
      </c>
    </row>
    <row r="30" spans="1:6" x14ac:dyDescent="0.3">
      <c r="E30" s="10" t="s">
        <v>96</v>
      </c>
      <c r="F30" s="3">
        <v>51694085.544799998</v>
      </c>
    </row>
    <row r="31" spans="1:6" x14ac:dyDescent="0.3">
      <c r="E31" s="10" t="s">
        <v>27</v>
      </c>
      <c r="F31" s="3">
        <v>51698767.350599989</v>
      </c>
    </row>
    <row r="32" spans="1:6" x14ac:dyDescent="0.3">
      <c r="E32" s="10" t="s">
        <v>172</v>
      </c>
      <c r="F32" s="3">
        <v>56928400.23399999</v>
      </c>
    </row>
    <row r="33" spans="5:6" x14ac:dyDescent="0.3">
      <c r="E33" s="10" t="s">
        <v>45</v>
      </c>
      <c r="F33" s="3">
        <v>58153695.648700014</v>
      </c>
    </row>
    <row r="34" spans="5:6" x14ac:dyDescent="0.3">
      <c r="E34" s="10" t="s">
        <v>17</v>
      </c>
      <c r="F34" s="3">
        <v>62317220.745999992</v>
      </c>
    </row>
    <row r="35" spans="5:6" x14ac:dyDescent="0.3">
      <c r="E35" s="10" t="s">
        <v>69</v>
      </c>
      <c r="F35" s="3">
        <v>65750606.098999985</v>
      </c>
    </row>
    <row r="36" spans="5:6" x14ac:dyDescent="0.3">
      <c r="E36" s="10" t="s">
        <v>86</v>
      </c>
      <c r="F36" s="3">
        <v>66656412.405599982</v>
      </c>
    </row>
    <row r="37" spans="5:6" x14ac:dyDescent="0.3">
      <c r="E37" s="10" t="s">
        <v>114</v>
      </c>
      <c r="F37" s="3">
        <v>75781177.322000012</v>
      </c>
    </row>
    <row r="38" spans="5:6" x14ac:dyDescent="0.3">
      <c r="E38" s="10" t="s">
        <v>51</v>
      </c>
      <c r="F38" s="3">
        <v>91289510.271700025</v>
      </c>
    </row>
    <row r="39" spans="5:6" x14ac:dyDescent="0.3">
      <c r="E39" s="10" t="s">
        <v>2085</v>
      </c>
      <c r="F39" s="3">
        <v>1308926765.8462999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5B64BF5-A6A9-47CD-A01F-12D934D9310B}">
  <ds:schemaRefs/>
</ds:datastoreItem>
</file>

<file path=customXml/itemProps2.xml><?xml version="1.0" encoding="utf-8"?>
<ds:datastoreItem xmlns:ds="http://schemas.openxmlformats.org/officeDocument/2006/customXml" ds:itemID="{12804131-BEA3-4663-AAD8-82E0BA256022}">
  <ds:schemaRefs/>
</ds:datastoreItem>
</file>

<file path=customXml/itemProps3.xml><?xml version="1.0" encoding="utf-8"?>
<ds:datastoreItem xmlns:ds="http://schemas.openxmlformats.org/officeDocument/2006/customXml" ds:itemID="{15A04F51-6C48-4EE9-9A53-59E90379157A}">
  <ds:schemaRefs/>
</ds:datastoreItem>
</file>

<file path=customXml/itemProps4.xml><?xml version="1.0" encoding="utf-8"?>
<ds:datastoreItem xmlns:ds="http://schemas.openxmlformats.org/officeDocument/2006/customXml" ds:itemID="{AC563F90-F4FE-4C06-AB5F-374842716B97}">
  <ds:schemaRefs/>
</ds:datastoreItem>
</file>

<file path=customXml/itemProps5.xml><?xml version="1.0" encoding="utf-8"?>
<ds:datastoreItem xmlns:ds="http://schemas.openxmlformats.org/officeDocument/2006/customXml" ds:itemID="{2BE59F5A-753F-4AF6-A6EF-D5652B730672}">
  <ds:schemaRefs/>
</ds:datastoreItem>
</file>

<file path=customXml/itemProps6.xml><?xml version="1.0" encoding="utf-8"?>
<ds:datastoreItem xmlns:ds="http://schemas.openxmlformats.org/officeDocument/2006/customXml" ds:itemID="{CDF8FEA7-1D3B-4AF1-8251-B0F633124D03}">
  <ds:schemaRefs/>
</ds:datastoreItem>
</file>

<file path=customXml/itemProps7.xml><?xml version="1.0" encoding="utf-8"?>
<ds:datastoreItem xmlns:ds="http://schemas.openxmlformats.org/officeDocument/2006/customXml" ds:itemID="{6DD8A7BE-3910-441F-A10F-4B32AC44DED1}">
  <ds:schemaRefs/>
</ds:datastoreItem>
</file>

<file path=customXml/itemProps8.xml><?xml version="1.0" encoding="utf-8"?>
<ds:datastoreItem xmlns:ds="http://schemas.openxmlformats.org/officeDocument/2006/customXml" ds:itemID="{FA04634E-4713-4739-89FE-8AF21A9D7FA7}">
  <ds:schemaRefs/>
</ds:datastoreItem>
</file>

<file path=customXml/itemProps9.xml><?xml version="1.0" encoding="utf-8"?>
<ds:datastoreItem xmlns:ds="http://schemas.openxmlformats.org/officeDocument/2006/customXml" ds:itemID="{DBD9A067-03D3-4BB3-8676-45006BCEC55B}">
  <ds:schemaRefs/>
</ds:datastoreItem>
</file>

<file path=customXml/itemProps10.xml><?xml version="1.0" encoding="utf-8"?>
<ds:datastoreItem xmlns:ds="http://schemas.openxmlformats.org/officeDocument/2006/customXml" ds:itemID="{950A6162-936A-48F4-98C5-5EB92AF2F40C}">
  <ds:schemaRefs/>
</ds:datastoreItem>
</file>

<file path=customXml/itemProps11.xml><?xml version="1.0" encoding="utf-8"?>
<ds:datastoreItem xmlns:ds="http://schemas.openxmlformats.org/officeDocument/2006/customXml" ds:itemID="{7B457938-A284-4C21-8441-6AEBDA020006}">
  <ds:schemaRefs/>
</ds:datastoreItem>
</file>

<file path=customXml/itemProps12.xml><?xml version="1.0" encoding="utf-8"?>
<ds:datastoreItem xmlns:ds="http://schemas.openxmlformats.org/officeDocument/2006/customXml" ds:itemID="{8E0310F8-8A4A-443E-8665-C5A6659CE090}">
  <ds:schemaRefs/>
</ds:datastoreItem>
</file>

<file path=customXml/itemProps13.xml><?xml version="1.0" encoding="utf-8"?>
<ds:datastoreItem xmlns:ds="http://schemas.openxmlformats.org/officeDocument/2006/customXml" ds:itemID="{F713E357-A891-447F-9FBD-A0850546D2FF}">
  <ds:schemaRefs/>
</ds:datastoreItem>
</file>

<file path=customXml/itemProps14.xml><?xml version="1.0" encoding="utf-8"?>
<ds:datastoreItem xmlns:ds="http://schemas.openxmlformats.org/officeDocument/2006/customXml" ds:itemID="{B449CD1A-1855-42F9-94B2-848AF99AF225}">
  <ds:schemaRefs/>
</ds:datastoreItem>
</file>

<file path=customXml/itemProps15.xml><?xml version="1.0" encoding="utf-8"?>
<ds:datastoreItem xmlns:ds="http://schemas.openxmlformats.org/officeDocument/2006/customXml" ds:itemID="{A86D6FC8-14C0-443C-9025-AA2D87F405B9}">
  <ds:schemaRefs/>
</ds:datastoreItem>
</file>

<file path=customXml/itemProps16.xml><?xml version="1.0" encoding="utf-8"?>
<ds:datastoreItem xmlns:ds="http://schemas.openxmlformats.org/officeDocument/2006/customXml" ds:itemID="{3879627F-EE6B-474D-A19A-A864C092086C}">
  <ds:schemaRefs>
    <ds:schemaRef ds:uri="http://schemas.microsoft.com/DataMashup"/>
  </ds:schemaRefs>
</ds:datastoreItem>
</file>

<file path=customXml/itemProps17.xml><?xml version="1.0" encoding="utf-8"?>
<ds:datastoreItem xmlns:ds="http://schemas.openxmlformats.org/officeDocument/2006/customXml" ds:itemID="{086F3BDC-0E18-4A2D-AB3B-43AD64D8DF30}">
  <ds:schemaRefs/>
</ds:datastoreItem>
</file>

<file path=customXml/itemProps18.xml><?xml version="1.0" encoding="utf-8"?>
<ds:datastoreItem xmlns:ds="http://schemas.openxmlformats.org/officeDocument/2006/customXml" ds:itemID="{7452B904-A43F-48EE-844C-BCCA617CE042}">
  <ds:schemaRefs/>
</ds:datastoreItem>
</file>

<file path=customXml/itemProps19.xml><?xml version="1.0" encoding="utf-8"?>
<ds:datastoreItem xmlns:ds="http://schemas.openxmlformats.org/officeDocument/2006/customXml" ds:itemID="{7CEFA4B5-0776-49F8-B167-8859237A8AB4}">
  <ds:schemaRefs/>
</ds:datastoreItem>
</file>

<file path=customXml/itemProps20.xml><?xml version="1.0" encoding="utf-8"?>
<ds:datastoreItem xmlns:ds="http://schemas.openxmlformats.org/officeDocument/2006/customXml" ds:itemID="{D1E8B6C6-0029-4D1F-8C13-ED9B6A82C5F0}">
  <ds:schemaRefs/>
</ds:datastoreItem>
</file>

<file path=customXml/itemProps21.xml><?xml version="1.0" encoding="utf-8"?>
<ds:datastoreItem xmlns:ds="http://schemas.openxmlformats.org/officeDocument/2006/customXml" ds:itemID="{BE6BB3B2-F177-431D-82D9-86CE75CE24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Backend_Engine.</vt:lpstr>
      <vt:lpstr>Dim_FX_Rates</vt:lpstr>
      <vt:lpstr>Dim_Supply_Chain</vt:lpstr>
      <vt:lpstr>Dim_Products_COGS</vt:lpstr>
      <vt:lpstr>Master_Dashboard</vt:lpstr>
      <vt:lpstr>Financial_Report</vt:lpstr>
      <vt:lpstr>Margin Sensitivity &amp; Break-Even</vt:lpstr>
      <vt:lpstr>Pivot_Calculations</vt:lpstr>
      <vt:lpstr>Financial_Report!Print_Area</vt:lpstr>
      <vt:lpstr>'Margin Sensitivity &amp; Break-Even'!Print_Area</vt:lpstr>
      <vt:lpstr>Master_Dashboard!Print_Area</vt:lpstr>
      <vt:lpstr>Financial_Report!Print_Titles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Abhishek Hiwarkar</cp:lastModifiedBy>
  <cp:lastPrinted>2026-05-21T07:47:17Z</cp:lastPrinted>
  <dcterms:created xsi:type="dcterms:W3CDTF">2015-06-05T18:17:20Z</dcterms:created>
  <dcterms:modified xsi:type="dcterms:W3CDTF">2026-05-21T07:57:15Z</dcterms:modified>
</cp:coreProperties>
</file>