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42\Desktop\"/>
    </mc:Choice>
  </mc:AlternateContent>
  <bookViews>
    <workbookView xWindow="0" yWindow="0" windowWidth="15360" windowHeight="7155" firstSheet="2" activeTab="6"/>
  </bookViews>
  <sheets>
    <sheet name="MEERUT" sheetId="1" r:id="rId1"/>
    <sheet name="Sheet6" sheetId="9" r:id="rId2"/>
    <sheet name="Sheet2" sheetId="2" r:id="rId3"/>
    <sheet name="SESSION 3&amp;4" sheetId="3" r:id="rId4"/>
    <sheet name="SESSION 5" sheetId="4" r:id="rId5"/>
    <sheet name="SESSION 6" sheetId="5" r:id="rId6"/>
    <sheet name="Sheet7" sheetId="10" r:id="rId7"/>
    <sheet name="SESSION 7" sheetId="6" r:id="rId8"/>
    <sheet name="SESSION 8" sheetId="7" r:id="rId9"/>
    <sheet name="SESSION 10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0" l="1"/>
  <c r="K7" i="10"/>
  <c r="K8" i="10"/>
  <c r="K9" i="10"/>
  <c r="K10" i="10"/>
  <c r="O10" i="10" s="1"/>
  <c r="P10" i="10" s="1"/>
  <c r="K11" i="10"/>
  <c r="K12" i="10"/>
  <c r="K13" i="10"/>
  <c r="K14" i="10"/>
  <c r="K15" i="10"/>
  <c r="J6" i="10"/>
  <c r="J7" i="10"/>
  <c r="J8" i="10"/>
  <c r="J9" i="10"/>
  <c r="J10" i="10"/>
  <c r="J11" i="10"/>
  <c r="J12" i="10"/>
  <c r="J13" i="10"/>
  <c r="J14" i="10"/>
  <c r="J15" i="10"/>
  <c r="O6" i="10"/>
  <c r="P6" i="10" s="1"/>
  <c r="O7" i="10"/>
  <c r="P7" i="10" s="1"/>
  <c r="O8" i="10"/>
  <c r="P8" i="10" s="1"/>
  <c r="O9" i="10"/>
  <c r="P9" i="10" s="1"/>
  <c r="O11" i="10"/>
  <c r="P11" i="10" s="1"/>
  <c r="O12" i="10"/>
  <c r="P12" i="10" s="1"/>
  <c r="O13" i="10"/>
  <c r="P13" i="10" s="1"/>
  <c r="O14" i="10"/>
  <c r="P14" i="10" s="1"/>
  <c r="O15" i="10"/>
  <c r="P15" i="10" s="1"/>
  <c r="I6" i="10"/>
  <c r="I7" i="10"/>
  <c r="I8" i="10"/>
  <c r="I9" i="10"/>
  <c r="I10" i="10"/>
  <c r="I11" i="10"/>
  <c r="I12" i="10"/>
  <c r="I13" i="10"/>
  <c r="I14" i="10"/>
  <c r="I15" i="10"/>
  <c r="F20" i="7"/>
  <c r="G20" i="7"/>
  <c r="H20" i="7"/>
  <c r="I20" i="7"/>
  <c r="J20" i="7"/>
  <c r="K20" i="7"/>
  <c r="E20" i="7"/>
  <c r="F19" i="7"/>
  <c r="G19" i="7"/>
  <c r="H19" i="7"/>
  <c r="I19" i="7"/>
  <c r="J19" i="7"/>
  <c r="K19" i="7"/>
  <c r="E19" i="7"/>
  <c r="F18" i="7"/>
  <c r="G18" i="7"/>
  <c r="H18" i="7"/>
  <c r="I18" i="7"/>
  <c r="J18" i="7"/>
  <c r="K18" i="7"/>
  <c r="E18" i="7"/>
  <c r="F17" i="7"/>
  <c r="G17" i="7"/>
  <c r="H17" i="7"/>
  <c r="I17" i="7"/>
  <c r="J17" i="7"/>
  <c r="K17" i="7"/>
  <c r="E17" i="7"/>
  <c r="F16" i="7"/>
  <c r="G16" i="7"/>
  <c r="H16" i="7"/>
  <c r="I16" i="7"/>
  <c r="J16" i="7"/>
  <c r="K16" i="7"/>
  <c r="E16" i="7"/>
  <c r="F15" i="7"/>
  <c r="G15" i="7"/>
  <c r="H15" i="7"/>
  <c r="I15" i="7"/>
  <c r="J15" i="7"/>
  <c r="K15" i="7"/>
  <c r="E15" i="7"/>
  <c r="F14" i="7"/>
  <c r="G14" i="7"/>
  <c r="H14" i="7"/>
  <c r="I14" i="7"/>
  <c r="J14" i="7"/>
  <c r="K14" i="7"/>
  <c r="E14" i="7"/>
  <c r="C14" i="7"/>
  <c r="M5" i="7"/>
  <c r="M6" i="7"/>
  <c r="M7" i="7"/>
  <c r="M8" i="7"/>
  <c r="M9" i="7"/>
  <c r="M10" i="7"/>
  <c r="M11" i="7"/>
  <c r="M12" i="7"/>
  <c r="M13" i="7"/>
  <c r="M4" i="7"/>
  <c r="L4" i="7"/>
  <c r="L7" i="7"/>
  <c r="L8" i="7"/>
  <c r="L9" i="7"/>
  <c r="L10" i="7"/>
  <c r="L11" i="7"/>
  <c r="L12" i="7"/>
  <c r="L13" i="7"/>
  <c r="L5" i="7"/>
  <c r="L6" i="7"/>
  <c r="G4" i="2"/>
  <c r="F6" i="5"/>
  <c r="F7" i="5"/>
  <c r="F8" i="5"/>
  <c r="F9" i="5"/>
  <c r="F5" i="5"/>
  <c r="B12" i="4"/>
  <c r="G12" i="4"/>
  <c r="F12" i="4"/>
  <c r="G7" i="4"/>
  <c r="G8" i="4"/>
  <c r="G9" i="4"/>
  <c r="G10" i="4"/>
  <c r="G6" i="4"/>
  <c r="F7" i="4"/>
  <c r="F8" i="4"/>
  <c r="F9" i="4"/>
  <c r="F10" i="4"/>
  <c r="F6" i="4"/>
  <c r="E7" i="4"/>
  <c r="E8" i="4"/>
  <c r="E9" i="4"/>
  <c r="E10" i="4"/>
  <c r="E6" i="4"/>
  <c r="D8" i="4"/>
  <c r="D9" i="4"/>
  <c r="D10" i="4"/>
  <c r="D7" i="4"/>
  <c r="D6" i="4"/>
  <c r="C8" i="4"/>
  <c r="C9" i="4"/>
  <c r="C10" i="4"/>
  <c r="C7" i="4"/>
  <c r="C6" i="4"/>
  <c r="F7" i="3"/>
  <c r="F6" i="3"/>
  <c r="F5" i="3"/>
  <c r="F4" i="3"/>
  <c r="F3" i="3"/>
  <c r="E7" i="3"/>
  <c r="E6" i="3"/>
  <c r="E5" i="3"/>
  <c r="E4" i="3"/>
  <c r="E3" i="3"/>
  <c r="D7" i="3"/>
  <c r="D6" i="3"/>
  <c r="D5" i="3"/>
  <c r="D4" i="3"/>
  <c r="D3" i="3"/>
  <c r="C7" i="3"/>
  <c r="C6" i="3"/>
  <c r="C5" i="3"/>
  <c r="C4" i="3"/>
  <c r="C3" i="3"/>
  <c r="B7" i="3"/>
  <c r="B6" i="3"/>
  <c r="B5" i="3"/>
  <c r="B4" i="3"/>
  <c r="B3" i="3"/>
  <c r="M12" i="10" l="1"/>
  <c r="N12" i="10" s="1"/>
  <c r="L12" i="10"/>
  <c r="L15" i="10"/>
  <c r="M15" i="10"/>
  <c r="N15" i="10" s="1"/>
  <c r="M11" i="10"/>
  <c r="N11" i="10" s="1"/>
  <c r="L11" i="10"/>
  <c r="M13" i="10"/>
  <c r="N13" i="10" s="1"/>
  <c r="L13" i="10"/>
  <c r="M14" i="10"/>
  <c r="N14" i="10" s="1"/>
  <c r="L14" i="10"/>
  <c r="M8" i="10"/>
  <c r="N8" i="10" s="1"/>
  <c r="L8" i="10"/>
  <c r="M7" i="10"/>
  <c r="N7" i="10" s="1"/>
  <c r="L7" i="10"/>
  <c r="M10" i="10"/>
  <c r="N10" i="10" s="1"/>
  <c r="L10" i="10"/>
  <c r="L9" i="10"/>
  <c r="M9" i="10"/>
  <c r="N9" i="10" s="1"/>
  <c r="M6" i="10"/>
  <c r="N6" i="10" s="1"/>
  <c r="L6" i="10"/>
  <c r="N14" i="3"/>
  <c r="N13" i="3"/>
  <c r="N12" i="3"/>
  <c r="N11" i="3"/>
  <c r="N10" i="3"/>
  <c r="N9" i="3"/>
  <c r="N8" i="3"/>
  <c r="N7" i="3"/>
  <c r="N6" i="3"/>
  <c r="M14" i="3"/>
  <c r="M13" i="3"/>
  <c r="M12" i="3"/>
  <c r="M11" i="3"/>
  <c r="M10" i="3"/>
  <c r="M9" i="3"/>
  <c r="M8" i="3"/>
  <c r="M7" i="3"/>
  <c r="M6" i="3"/>
  <c r="L14" i="3"/>
  <c r="L13" i="3"/>
  <c r="L12" i="3"/>
  <c r="L11" i="3"/>
  <c r="L10" i="3"/>
  <c r="L9" i="3"/>
  <c r="L8" i="3"/>
  <c r="L7" i="3"/>
  <c r="L6" i="3"/>
  <c r="K14" i="3"/>
  <c r="K13" i="3"/>
  <c r="K12" i="3"/>
  <c r="K11" i="3"/>
  <c r="K10" i="3"/>
  <c r="K9" i="3"/>
  <c r="K8" i="3"/>
  <c r="K7" i="3"/>
  <c r="K6" i="3"/>
  <c r="J14" i="3"/>
  <c r="J13" i="3"/>
  <c r="J12" i="3"/>
  <c r="J11" i="3"/>
  <c r="J10" i="3"/>
  <c r="J9" i="3"/>
  <c r="J8" i="3"/>
  <c r="J7" i="3"/>
  <c r="J6" i="3"/>
  <c r="C6" i="2"/>
  <c r="C7" i="2" s="1"/>
  <c r="C8" i="2" s="1"/>
  <c r="C9" i="2" s="1"/>
  <c r="C5" i="2"/>
  <c r="C4" i="2"/>
  <c r="C3" i="2"/>
  <c r="C2" i="2"/>
</calcChain>
</file>

<file path=xl/sharedStrings.xml><?xml version="1.0" encoding="utf-8"?>
<sst xmlns="http://schemas.openxmlformats.org/spreadsheetml/2006/main" count="219" uniqueCount="134">
  <si>
    <t xml:space="preserve">INV NO </t>
  </si>
  <si>
    <t>INV DATE</t>
  </si>
  <si>
    <t>LOCATION CODE</t>
  </si>
  <si>
    <t>DISPATCHED TO</t>
  </si>
  <si>
    <t>AGRA-SN</t>
  </si>
  <si>
    <t>AGRA-GN</t>
  </si>
  <si>
    <t>AGRA-JN</t>
  </si>
  <si>
    <t>UPL-AGRA</t>
  </si>
  <si>
    <t>FEMAINA WOMEN"S HORLICKS-CHOCO</t>
  </si>
  <si>
    <t>HORLICKS LOW FAT</t>
  </si>
  <si>
    <t>HORLICKS HIGH FAT</t>
  </si>
  <si>
    <t>JUNIOR HORLICKS-CHOCO</t>
  </si>
  <si>
    <t>NEW IMPROVED BOOST</t>
  </si>
  <si>
    <t>JUNIOR HORLICKS WITH DHA</t>
  </si>
  <si>
    <t>NEW MOTHER HORLICKS</t>
  </si>
  <si>
    <t>GLUON</t>
  </si>
  <si>
    <t>PRODUCT DESCRITION</t>
  </si>
  <si>
    <t>QUANTITY</t>
  </si>
  <si>
    <t>"AGRA VARIETY PVT.LTD"</t>
  </si>
  <si>
    <t>"STATEMENT SHOWING STOCK RECEIVED FORM MEERUT FOR THE YEAR 2021-22"</t>
  </si>
  <si>
    <t>LINEAR</t>
  </si>
  <si>
    <t>GROWTH</t>
  </si>
  <si>
    <t>DATE(DAY)</t>
  </si>
  <si>
    <t>DATE(YEAR)</t>
  </si>
  <si>
    <t>AUTO FILL</t>
  </si>
  <si>
    <t>FORMULA</t>
  </si>
  <si>
    <t>"SALES AMOUNT FOR THE DAY OF 12/FEB/2008"</t>
  </si>
  <si>
    <t>SALES AMOUNT</t>
  </si>
  <si>
    <t>INTEGER</t>
  </si>
  <si>
    <t>ROUND FIGURE</t>
  </si>
  <si>
    <t>ROUND UP FIGURE</t>
  </si>
  <si>
    <t>ROUND DOWN FIGURE</t>
  </si>
  <si>
    <t>REMAINDER AFTER DIVIDE WITH 2</t>
  </si>
  <si>
    <t>INTEREST TABLE</t>
  </si>
  <si>
    <t>RATE</t>
  </si>
  <si>
    <t>YEAR</t>
  </si>
  <si>
    <t>AMOUNT</t>
  </si>
  <si>
    <t>"SERVICE  TAX COLLECTED"</t>
  </si>
  <si>
    <t>ASSESABLE</t>
  </si>
  <si>
    <t>EVEN FIGURE</t>
  </si>
  <si>
    <t>SERVICE TAX</t>
  </si>
  <si>
    <t>NET AMOUNT</t>
  </si>
  <si>
    <t>TOTAL</t>
  </si>
  <si>
    <t>RATE OF SERVICE TAX</t>
  </si>
  <si>
    <t>ODD FIGURE</t>
  </si>
  <si>
    <t>CLIENT NAME</t>
  </si>
  <si>
    <t>TITLE</t>
  </si>
  <si>
    <t>FIRST NAME</t>
  </si>
  <si>
    <t>LAST NAME</t>
  </si>
  <si>
    <t>FULL NAME</t>
  </si>
  <si>
    <t>SHORT NAME</t>
  </si>
  <si>
    <t>FULL NAME(TITLE CASE)</t>
  </si>
  <si>
    <t>FULL NAME(UPPER CASE)</t>
  </si>
  <si>
    <t>FULL NAME (LOWER CASE)</t>
  </si>
  <si>
    <t>MRS.</t>
  </si>
  <si>
    <t>MR.</t>
  </si>
  <si>
    <t>MISS</t>
  </si>
  <si>
    <t>PRATIBHA</t>
  </si>
  <si>
    <t>MANPREET</t>
  </si>
  <si>
    <t>SANJEEV</t>
  </si>
  <si>
    <t>RAJESH</t>
  </si>
  <si>
    <t>KALPANA</t>
  </si>
  <si>
    <t>SAXENA</t>
  </si>
  <si>
    <t>SINGH</t>
  </si>
  <si>
    <t>GHOST</t>
  </si>
  <si>
    <t>SHARMA</t>
  </si>
  <si>
    <t>VERMA</t>
  </si>
  <si>
    <t>NAME</t>
  </si>
  <si>
    <t>MOBILE NO</t>
  </si>
  <si>
    <t>MANAS SARKAR</t>
  </si>
  <si>
    <t>SAGAR TRIVEDI</t>
  </si>
  <si>
    <t>INDRESH GUPTA</t>
  </si>
  <si>
    <t>MANISH CHATTANI</t>
  </si>
  <si>
    <t>SANGEETA SINGH</t>
  </si>
  <si>
    <t>SARIKA SHUKLA</t>
  </si>
  <si>
    <t xml:space="preserve"> EXAMINATION DETAILS OF BATCH NO.UP/45</t>
  </si>
  <si>
    <t>CODE</t>
  </si>
  <si>
    <t>ACDM</t>
  </si>
  <si>
    <t>COP</t>
  </si>
  <si>
    <t>AAP</t>
  </si>
  <si>
    <t>TAX</t>
  </si>
  <si>
    <t>ROC</t>
  </si>
  <si>
    <t>BKG</t>
  </si>
  <si>
    <t>PMP</t>
  </si>
  <si>
    <t>PGS</t>
  </si>
  <si>
    <t>AVG</t>
  </si>
  <si>
    <t>NO OF STUDENT</t>
  </si>
  <si>
    <t>HIGHEST MARKS</t>
  </si>
  <si>
    <t>AKAS TRIPATHI</t>
  </si>
  <si>
    <t>RAM GANEASH</t>
  </si>
  <si>
    <t>SILKY KAUR</t>
  </si>
  <si>
    <t>RANJIT SINGH</t>
  </si>
  <si>
    <t>SONAIL RAY</t>
  </si>
  <si>
    <t>SAGAR CHATTANI</t>
  </si>
  <si>
    <t>MOHIT NIGAM</t>
  </si>
  <si>
    <t>AMJAD ANSARI</t>
  </si>
  <si>
    <t>GARIMA SEN</t>
  </si>
  <si>
    <t>NEHA SEXENA</t>
  </si>
  <si>
    <t>B.SC</t>
  </si>
  <si>
    <t>B.COM</t>
  </si>
  <si>
    <t>B.A</t>
  </si>
  <si>
    <t>M.COM</t>
  </si>
  <si>
    <t>2ND HIGHESTMARKS</t>
  </si>
  <si>
    <t>3RD HIGHEST MARKS</t>
  </si>
  <si>
    <t>LOWEST MARKS</t>
  </si>
  <si>
    <t>NO.OF ABSENT STUDENT OF EACH SUBJECT</t>
  </si>
  <si>
    <t>NO.OF PRESENT STUDENT OF EACH SUBJECT</t>
  </si>
  <si>
    <t>NO.OF B.COM STUDENT</t>
  </si>
  <si>
    <t>NO OF M.COM STUDENTS</t>
  </si>
  <si>
    <t>REPETITIVE MARKS OF RACH SUBJECT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</si>
  <si>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</si>
  <si>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</si>
  <si>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</si>
  <si>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</si>
  <si>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</si>
  <si>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</si>
  <si>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</si>
  <si>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</si>
  <si>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</si>
  <si>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</si>
  <si>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</si>
  <si>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ASSESABLE VALUE</t>
  </si>
  <si>
    <t>ITEM B.E.D</t>
  </si>
  <si>
    <t>CESS</t>
  </si>
  <si>
    <t>SECONDARY&amp;HIGHER EDUCATION CESS</t>
  </si>
  <si>
    <t>TOTAL DUTY</t>
  </si>
  <si>
    <t>INV VALUE</t>
  </si>
  <si>
    <t>Column12</t>
  </si>
  <si>
    <t>Column13</t>
  </si>
  <si>
    <t>Column14</t>
  </si>
  <si>
    <t>Column15</t>
  </si>
  <si>
    <t>ROUND FIGURE 2</t>
  </si>
  <si>
    <t>ROUND FIGURE 3</t>
  </si>
  <si>
    <t>ROUND 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</si>
</sst>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H12&quot;00"/>
    <numFmt numFmtId="165" formatCode="[$-F800]dddd\,\ mmmm\ dd\,\ yyyy"/>
    <numFmt numFmtId="166" formatCode="0.0"/>
    <numFmt numFmtId="167" formatCode="0.0%"/>
    <numFmt numFmtId="172" formatCode="&quot;919960848&quot;00"/>
    <numFmt numFmtId="175" formatCode="&quot;UP-03/0&quot;000"/>
  </numFmts>
  <fonts count="1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00B0F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5" tint="-0.499984740745262"/>
      <name val="Arial Rounded MT Bold"/>
      <family val="2"/>
    </font>
    <font>
      <b/>
      <sz val="11"/>
      <color theme="1"/>
      <name val="Bahnschrift SemiBold"/>
      <family val="2"/>
    </font>
    <font>
      <sz val="14"/>
      <color theme="1"/>
      <name val="Bahnschrift"/>
      <family val="2"/>
    </font>
    <font>
      <sz val="12"/>
      <color theme="1"/>
      <name val="Bahnschrift"/>
      <family val="2"/>
    </font>
    <font>
      <b/>
      <sz val="16"/>
      <color rgb="FF00B0F0"/>
      <name val="Calibri"/>
      <family val="2"/>
    </font>
    <font>
      <b/>
      <sz val="16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theme="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indexed="64"/>
      </top>
      <bottom style="thin">
        <color theme="5"/>
      </bottom>
      <diagonal/>
    </border>
    <border>
      <left style="thin">
        <color indexed="64"/>
      </left>
      <right/>
      <top style="thin">
        <color indexed="64"/>
      </top>
      <bottom style="thin">
        <color theme="5"/>
      </bottom>
      <diagonal/>
    </border>
    <border>
      <left style="thin">
        <color theme="5"/>
      </left>
      <right/>
      <top/>
      <bottom style="thin">
        <color indexed="64"/>
      </bottom>
      <diagonal/>
    </border>
  </borders>
  <cellStyleXfs count="2">
    <xf numFmtId="0" fontId="0" fillId="0" borderId="0"/>
    <xf numFmtId="4" fontId="8" fillId="2" borderId="1">
      <alignment vertical="justify"/>
    </xf>
  </cellStyleXfs>
  <cellXfs count="8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1" xfId="0" applyBorder="1"/>
    <xf numFmtId="167" fontId="0" fillId="0" borderId="1" xfId="0" applyNumberFormat="1" applyBorder="1"/>
    <xf numFmtId="166" fontId="0" fillId="0" borderId="1" xfId="0" applyNumberFormat="1" applyBorder="1"/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9" fillId="3" borderId="6" xfId="0" applyFont="1" applyFill="1" applyBorder="1" applyAlignment="1">
      <alignment horizontal="center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0" fillId="0" borderId="0" xfId="0" applyNumberFormat="1"/>
    <xf numFmtId="3" fontId="0" fillId="0" borderId="1" xfId="0" applyNumberFormat="1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/>
    <xf numFmtId="172" fontId="0" fillId="0" borderId="1" xfId="0" applyNumberFormat="1" applyBorder="1"/>
    <xf numFmtId="4" fontId="11" fillId="2" borderId="1" xfId="1" applyFont="1">
      <alignment vertical="justify"/>
    </xf>
    <xf numFmtId="0" fontId="0" fillId="0" borderId="1" xfId="0" applyBorder="1" applyAlignment="1">
      <alignment horizontal="center"/>
    </xf>
    <xf numFmtId="175" fontId="0" fillId="0" borderId="4" xfId="0" applyNumberFormat="1" applyBorder="1"/>
    <xf numFmtId="0" fontId="0" fillId="0" borderId="4" xfId="0" applyBorder="1" applyAlignment="1">
      <alignment wrapText="1"/>
    </xf>
    <xf numFmtId="175" fontId="0" fillId="0" borderId="4" xfId="0" applyNumberFormat="1" applyBorder="1" applyAlignment="1">
      <alignment wrapText="1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175" fontId="0" fillId="0" borderId="9" xfId="0" applyNumberFormat="1" applyBorder="1" applyAlignment="1">
      <alignment wrapText="1"/>
    </xf>
    <xf numFmtId="0" fontId="0" fillId="0" borderId="10" xfId="0" applyBorder="1"/>
    <xf numFmtId="0" fontId="0" fillId="0" borderId="11" xfId="0" applyBorder="1"/>
    <xf numFmtId="1" fontId="0" fillId="0" borderId="2" xfId="0" applyNumberFormat="1" applyBorder="1" applyAlignment="1">
      <alignment horizontal="center"/>
    </xf>
    <xf numFmtId="0" fontId="0" fillId="0" borderId="14" xfId="0" applyFont="1" applyBorder="1"/>
    <xf numFmtId="0" fontId="6" fillId="4" borderId="15" xfId="0" applyFont="1" applyFill="1" applyBorder="1"/>
    <xf numFmtId="0" fontId="0" fillId="0" borderId="15" xfId="0" applyFont="1" applyBorder="1"/>
    <xf numFmtId="0" fontId="6" fillId="4" borderId="16" xfId="0" applyFont="1" applyFill="1" applyBorder="1"/>
    <xf numFmtId="0" fontId="0" fillId="0" borderId="16" xfId="0" applyFont="1" applyBorder="1"/>
    <xf numFmtId="0" fontId="4" fillId="0" borderId="0" xfId="0" applyFont="1" applyBorder="1"/>
    <xf numFmtId="0" fontId="16" fillId="4" borderId="17" xfId="0" applyFont="1" applyFill="1" applyBorder="1"/>
    <xf numFmtId="0" fontId="16" fillId="4" borderId="11" xfId="0" applyFont="1" applyFill="1" applyBorder="1"/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6" fillId="4" borderId="11" xfId="0" applyFont="1" applyFill="1" applyBorder="1" applyAlignment="1"/>
    <xf numFmtId="0" fontId="6" fillId="4" borderId="18" xfId="0" applyFont="1" applyFill="1" applyBorder="1"/>
    <xf numFmtId="0" fontId="1" fillId="0" borderId="17" xfId="0" applyFont="1" applyBorder="1"/>
    <xf numFmtId="0" fontId="1" fillId="0" borderId="11" xfId="0" applyFont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11" xfId="0" applyFont="1" applyBorder="1" applyAlignment="1"/>
    <xf numFmtId="0" fontId="0" fillId="0" borderId="18" xfId="0" applyFont="1" applyBorder="1"/>
    <xf numFmtId="0" fontId="3" fillId="0" borderId="17" xfId="0" applyFont="1" applyBorder="1"/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0" borderId="17" xfId="0" applyFont="1" applyBorder="1"/>
    <xf numFmtId="0" fontId="4" fillId="0" borderId="11" xfId="0" applyFont="1" applyBorder="1"/>
    <xf numFmtId="0" fontId="5" fillId="0" borderId="11" xfId="0" applyFont="1" applyBorder="1"/>
    <xf numFmtId="0" fontId="12" fillId="0" borderId="11" xfId="0" applyFont="1" applyBorder="1"/>
    <xf numFmtId="0" fontId="12" fillId="0" borderId="11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164" fontId="3" fillId="0" borderId="17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4" fontId="1" fillId="0" borderId="11" xfId="0" applyNumberFormat="1" applyFont="1" applyBorder="1"/>
    <xf numFmtId="2" fontId="13" fillId="0" borderId="11" xfId="0" applyNumberFormat="1" applyFont="1" applyBorder="1"/>
    <xf numFmtId="0" fontId="0" fillId="0" borderId="11" xfId="0" applyFont="1" applyBorder="1"/>
    <xf numFmtId="0" fontId="0" fillId="0" borderId="10" xfId="0" applyFont="1" applyBorder="1"/>
    <xf numFmtId="2" fontId="14" fillId="0" borderId="11" xfId="0" applyNumberFormat="1" applyFont="1" applyBorder="1" applyAlignment="1">
      <alignment horizontal="left" indent="5"/>
    </xf>
    <xf numFmtId="164" fontId="3" fillId="0" borderId="19" xfId="0" applyNumberFormat="1" applyFont="1" applyBorder="1" applyAlignment="1">
      <alignment horizontal="center"/>
    </xf>
    <xf numFmtId="165" fontId="3" fillId="0" borderId="20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0" xfId="0" applyFont="1" applyBorder="1"/>
    <xf numFmtId="4" fontId="1" fillId="0" borderId="20" xfId="0" applyNumberFormat="1" applyFont="1" applyBorder="1"/>
    <xf numFmtId="2" fontId="13" fillId="0" borderId="20" xfId="0" applyNumberFormat="1" applyFont="1" applyBorder="1"/>
    <xf numFmtId="0" fontId="0" fillId="0" borderId="20" xfId="0" applyFont="1" applyBorder="1"/>
    <xf numFmtId="0" fontId="4" fillId="2" borderId="2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4" fillId="0" borderId="13" xfId="0" applyFont="1" applyBorder="1"/>
    <xf numFmtId="0" fontId="5" fillId="0" borderId="13" xfId="0" applyFont="1" applyBorder="1"/>
    <xf numFmtId="0" fontId="12" fillId="0" borderId="13" xfId="0" applyFont="1" applyBorder="1"/>
    <xf numFmtId="0" fontId="12" fillId="0" borderId="13" xfId="0" applyFont="1" applyBorder="1" applyAlignment="1">
      <alignment wrapText="1"/>
    </xf>
    <xf numFmtId="1" fontId="0" fillId="0" borderId="11" xfId="0" applyNumberFormat="1" applyFont="1" applyBorder="1"/>
    <xf numFmtId="2" fontId="0" fillId="0" borderId="11" xfId="0" applyNumberFormat="1" applyFont="1" applyBorder="1"/>
  </cellXfs>
  <cellStyles count="2">
    <cellStyle name="Normal" xfId="0" builtinId="0"/>
    <cellStyle name="STYLE55" xfId="1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Bold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"/>
        <scheme val="none"/>
      </font>
      <numFmt numFmtId="2" formatCode="0.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5" formatCode="[$-F800]dddd\,\ mmmm\ dd\,\ 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4" formatCode="&quot;H12&quot;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theme="5"/>
        </left>
        <right style="thin">
          <color indexed="64"/>
        </right>
        <top style="thin">
          <color indexed="64"/>
        </top>
        <bottom style="thin">
          <color theme="5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5" formatCode="&quot;UP-03/0&quot;000"/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3" displayName="Table3" ref="B5:R15" totalsRowShown="0" headerRowDxfId="10" dataDxfId="11" tableBorderDxfId="20">
  <autoFilter ref="B5:R15"/>
  <tableColumns count="17">
    <tableColumn id="1" name="INV NO " dataDxfId="19"/>
    <tableColumn id="2" name="INV DATE" dataDxfId="18"/>
    <tableColumn id="3" name="LOCATION CODE" dataDxfId="17"/>
    <tableColumn id="4" name="DISPATCHED TO" dataDxfId="16"/>
    <tableColumn id="5" name="PRODUCT DESCRITION" dataDxfId="15"/>
    <tableColumn id="6" name="QUANTITY" dataDxfId="14"/>
    <tableColumn id="7" name="RATE" dataDxfId="13"/>
    <tableColumn id="8" name="ASSESABLE VALUE" dataDxfId="9">
      <calculatedColumnFormula>Table3[[#This Row],[QUANTITY]]*Table3[[#This Row],[RATE]]</calculatedColumnFormula>
    </tableColumn>
    <tableColumn id="15" name="ROUND FIGURE" dataDxfId="2">
      <calculatedColumnFormula>ROUND(Table3[[#This Row],[ASSESABLE VALUE]],-2)</calculatedColumnFormula>
    </tableColumn>
    <tableColumn id="9" name="ITEM B.E.D" dataDxfId="1">
      <calculatedColumnFormula>ROUND(Table3[[#This Row],[ASSESABLE VALUE]],16%)</calculatedColumnFormula>
    </tableColumn>
    <tableColumn id="17" name="ROUND FIGURE 2" dataDxfId="8">
      <calculatedColumnFormula>ROUND(Table3[[#This Row],[ITEM B.E.D]],0)</calculatedColumnFormula>
    </tableColumn>
    <tableColumn id="10" name="CESS" dataDxfId="7">
      <calculatedColumnFormula>Table3[[#This Row],[ITEM B.E.D]]*2%</calculatedColumnFormula>
    </tableColumn>
    <tableColumn id="19" name="ROUND FIGURE 3" dataDxfId="6">
      <calculatedColumnFormula>ROUND(Table3[[#This Row],[CESS]],0)</calculatedColumnFormula>
    </tableColumn>
    <tableColumn id="11" name="SECONDARY&amp;HIGHER EDUCATION CESS" dataDxfId="3">
      <calculatedColumnFormula>(Table3[[#This Row],[ITEM B.E.D]])*1%</calculatedColumnFormula>
    </tableColumn>
    <tableColumn id="20" name="ROUND FIGURE 4" dataDxfId="4">
      <calculatedColumnFormula>ROUND(Table3[[#This Row],[SECONDARY&amp;HIGHER EDUCATION CESS]],0)</calculatedColumnFormula>
    </tableColumn>
    <tableColumn id="12" name="TOTAL DUTY" dataDxfId="0"/>
    <tableColumn id="13" name="INV VALUE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2:M23" totalsRowShown="0" headerRowDxfId="21" headerRowBorderDxfId="35" tableBorderDxfId="36" totalsRowBorderDxfId="34">
  <autoFilter ref="B2:M23"/>
  <tableColumns count="12">
    <tableColumn id="1" name="Column1" dataDxfId="33"/>
    <tableColumn id="2" name=" EXAMINATION DETAILS OF BATCH NO.UP/45" dataDxfId="32"/>
    <tableColumn id="3" name="Column2" dataDxfId="31"/>
    <tableColumn id="4" name="Column3" dataDxfId="30"/>
    <tableColumn id="5" name="Column4" dataDxfId="29"/>
    <tableColumn id="6" name="Column5" dataDxfId="28"/>
    <tableColumn id="7" name="Column6" dataDxfId="27"/>
    <tableColumn id="8" name="Column7" dataDxfId="26"/>
    <tableColumn id="9" name="Column8" dataDxfId="25"/>
    <tableColumn id="10" name="Column9" dataDxfId="24"/>
    <tableColumn id="11" name="Column10" dataDxfId="23"/>
    <tableColumn id="12" name="Column11" dataDxfId="2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4"/>
  <sheetViews>
    <sheetView topLeftCell="F1" zoomScale="82" zoomScaleNormal="82" workbookViewId="0">
      <selection activeCell="H5" sqref="H5"/>
    </sheetView>
  </sheetViews>
  <sheetFormatPr defaultRowHeight="15" x14ac:dyDescent="0.25"/>
  <cols>
    <col min="1" max="1" width="14.140625" customWidth="1"/>
    <col min="2" max="2" width="34.28515625" customWidth="1"/>
    <col min="3" max="3" width="26.85546875" customWidth="1"/>
    <col min="4" max="4" width="34.140625" customWidth="1"/>
    <col min="5" max="5" width="29.85546875" customWidth="1"/>
    <col min="6" max="6" width="64.140625" customWidth="1"/>
    <col min="7" max="7" width="21.28515625" customWidth="1"/>
    <col min="8" max="8" width="14.85546875" customWidth="1"/>
    <col min="9" max="9" width="17.85546875" customWidth="1"/>
    <col min="10" max="11" width="12.42578125" customWidth="1"/>
    <col min="12" max="12" width="15.7109375" customWidth="1"/>
    <col min="13" max="14" width="12.42578125" customWidth="1"/>
  </cols>
  <sheetData>
    <row r="1" spans="1:13" ht="33" customHeight="1" x14ac:dyDescent="0.35">
      <c r="A1" s="43" t="s">
        <v>110</v>
      </c>
      <c r="B1" s="44" t="s">
        <v>111</v>
      </c>
      <c r="C1" s="45" t="s">
        <v>112</v>
      </c>
      <c r="D1" s="46" t="s">
        <v>113</v>
      </c>
      <c r="E1" s="47" t="s">
        <v>114</v>
      </c>
      <c r="F1" s="44" t="s">
        <v>115</v>
      </c>
      <c r="G1" s="48" t="s">
        <v>117</v>
      </c>
      <c r="H1" s="38" t="s">
        <v>119</v>
      </c>
      <c r="I1" s="38" t="s">
        <v>116</v>
      </c>
      <c r="J1" s="38" t="s">
        <v>127</v>
      </c>
      <c r="K1" s="38" t="s">
        <v>128</v>
      </c>
      <c r="L1" s="38" t="s">
        <v>129</v>
      </c>
      <c r="M1" s="40" t="s">
        <v>130</v>
      </c>
    </row>
    <row r="2" spans="1:13" ht="26.25" customHeight="1" x14ac:dyDescent="0.35">
      <c r="A2" s="49"/>
      <c r="B2" s="50"/>
      <c r="C2" s="51" t="s">
        <v>18</v>
      </c>
      <c r="D2" s="52"/>
      <c r="E2" s="53"/>
      <c r="F2" s="50"/>
      <c r="G2" s="54"/>
      <c r="H2" s="39"/>
      <c r="I2" s="39"/>
      <c r="J2" s="39"/>
      <c r="K2" s="39"/>
      <c r="L2" s="39"/>
      <c r="M2" s="41"/>
    </row>
    <row r="3" spans="1:13" ht="21" x14ac:dyDescent="0.35">
      <c r="A3" s="55"/>
      <c r="B3" s="56" t="s">
        <v>19</v>
      </c>
      <c r="C3" s="57"/>
      <c r="D3" s="57"/>
      <c r="E3" s="57"/>
      <c r="F3" s="50"/>
      <c r="G3" s="54"/>
      <c r="H3" s="39"/>
      <c r="I3" s="39"/>
      <c r="J3" s="39"/>
      <c r="K3" s="39"/>
      <c r="L3" s="39"/>
      <c r="M3" s="41"/>
    </row>
    <row r="4" spans="1:13" ht="73.5" x14ac:dyDescent="0.35">
      <c r="A4" s="58" t="s">
        <v>0</v>
      </c>
      <c r="B4" s="59" t="s">
        <v>1</v>
      </c>
      <c r="C4" s="59" t="s">
        <v>2</v>
      </c>
      <c r="D4" s="59" t="s">
        <v>3</v>
      </c>
      <c r="E4" s="59" t="s">
        <v>16</v>
      </c>
      <c r="F4" s="60" t="s">
        <v>17</v>
      </c>
      <c r="G4" s="61" t="s">
        <v>34</v>
      </c>
      <c r="H4" s="62" t="s">
        <v>121</v>
      </c>
      <c r="I4" s="62" t="s">
        <v>122</v>
      </c>
      <c r="J4" s="61" t="s">
        <v>123</v>
      </c>
      <c r="K4" s="62" t="s">
        <v>124</v>
      </c>
      <c r="L4" s="62" t="s">
        <v>125</v>
      </c>
      <c r="M4" s="63" t="s">
        <v>126</v>
      </c>
    </row>
    <row r="5" spans="1:13" ht="21" x14ac:dyDescent="0.35">
      <c r="A5" s="64">
        <v>35</v>
      </c>
      <c r="B5" s="65">
        <v>44597</v>
      </c>
      <c r="C5" s="66" t="s">
        <v>4</v>
      </c>
      <c r="D5" s="66" t="s">
        <v>7</v>
      </c>
      <c r="E5" s="67" t="s">
        <v>8</v>
      </c>
      <c r="F5" s="68">
        <v>8308</v>
      </c>
      <c r="G5" s="69">
        <v>205.5</v>
      </c>
      <c r="H5" s="70"/>
      <c r="I5" s="70"/>
      <c r="J5" s="70"/>
      <c r="K5" s="70"/>
      <c r="L5" s="70"/>
      <c r="M5" s="71"/>
    </row>
    <row r="6" spans="1:13" ht="21" x14ac:dyDescent="0.35">
      <c r="A6" s="64">
        <v>36</v>
      </c>
      <c r="B6" s="65">
        <v>44265</v>
      </c>
      <c r="C6" s="66" t="s">
        <v>5</v>
      </c>
      <c r="D6" s="66" t="s">
        <v>7</v>
      </c>
      <c r="E6" s="67" t="s">
        <v>8</v>
      </c>
      <c r="F6" s="68">
        <v>8308</v>
      </c>
      <c r="G6" s="69">
        <v>205.5</v>
      </c>
      <c r="H6" s="70"/>
      <c r="I6" s="70"/>
      <c r="J6" s="70"/>
      <c r="K6" s="70"/>
      <c r="L6" s="70"/>
      <c r="M6" s="71"/>
    </row>
    <row r="7" spans="1:13" ht="21" x14ac:dyDescent="0.35">
      <c r="A7" s="64">
        <v>37</v>
      </c>
      <c r="B7" s="65">
        <v>44420</v>
      </c>
      <c r="C7" s="66" t="s">
        <v>6</v>
      </c>
      <c r="D7" s="66" t="s">
        <v>7</v>
      </c>
      <c r="E7" s="67" t="s">
        <v>9</v>
      </c>
      <c r="F7" s="68">
        <v>8556</v>
      </c>
      <c r="G7" s="69">
        <v>195.58</v>
      </c>
      <c r="H7" s="70"/>
      <c r="I7" s="70"/>
      <c r="J7" s="70"/>
      <c r="K7" s="70"/>
      <c r="L7" s="70"/>
      <c r="M7" s="71"/>
    </row>
    <row r="8" spans="1:13" ht="21" x14ac:dyDescent="0.35">
      <c r="A8" s="64">
        <v>38</v>
      </c>
      <c r="B8" s="65">
        <v>44607</v>
      </c>
      <c r="C8" s="66" t="s">
        <v>6</v>
      </c>
      <c r="D8" s="66" t="s">
        <v>7</v>
      </c>
      <c r="E8" s="67" t="s">
        <v>10</v>
      </c>
      <c r="F8" s="68">
        <v>8556</v>
      </c>
      <c r="G8" s="69">
        <v>210.25</v>
      </c>
      <c r="H8" s="70"/>
      <c r="I8" s="70"/>
      <c r="J8" s="70"/>
      <c r="K8" s="70"/>
      <c r="L8" s="70"/>
      <c r="M8" s="71"/>
    </row>
    <row r="9" spans="1:13" ht="21" x14ac:dyDescent="0.35">
      <c r="A9" s="64">
        <v>39</v>
      </c>
      <c r="B9" s="65">
        <v>44367</v>
      </c>
      <c r="C9" s="66" t="s">
        <v>4</v>
      </c>
      <c r="D9" s="66" t="s">
        <v>7</v>
      </c>
      <c r="E9" s="67" t="s">
        <v>9</v>
      </c>
      <c r="F9" s="68">
        <v>8556</v>
      </c>
      <c r="G9" s="69">
        <v>195.58</v>
      </c>
      <c r="H9" s="70"/>
      <c r="I9" s="70"/>
      <c r="J9" s="70"/>
      <c r="K9" s="70"/>
      <c r="L9" s="70"/>
      <c r="M9" s="71"/>
    </row>
    <row r="10" spans="1:13" ht="21" x14ac:dyDescent="0.35">
      <c r="A10" s="64">
        <v>40</v>
      </c>
      <c r="B10" s="65">
        <v>44826</v>
      </c>
      <c r="C10" s="66" t="s">
        <v>5</v>
      </c>
      <c r="D10" s="66" t="s">
        <v>7</v>
      </c>
      <c r="E10" s="67" t="s">
        <v>11</v>
      </c>
      <c r="F10" s="68">
        <v>8452</v>
      </c>
      <c r="G10" s="72">
        <v>175</v>
      </c>
      <c r="H10" s="70"/>
      <c r="I10" s="70"/>
      <c r="J10" s="70"/>
      <c r="K10" s="70"/>
      <c r="L10" s="70"/>
      <c r="M10" s="71"/>
    </row>
    <row r="11" spans="1:13" ht="21" x14ac:dyDescent="0.35">
      <c r="A11" s="64">
        <v>41</v>
      </c>
      <c r="B11" s="65">
        <v>44859</v>
      </c>
      <c r="C11" s="66" t="s">
        <v>4</v>
      </c>
      <c r="D11" s="66" t="s">
        <v>7</v>
      </c>
      <c r="E11" s="67" t="s">
        <v>12</v>
      </c>
      <c r="F11" s="68">
        <v>8452</v>
      </c>
      <c r="G11" s="69">
        <v>176.86</v>
      </c>
      <c r="H11" s="70"/>
      <c r="I11" s="70"/>
      <c r="J11" s="70"/>
      <c r="K11" s="70"/>
      <c r="L11" s="70"/>
      <c r="M11" s="71"/>
    </row>
    <row r="12" spans="1:13" ht="21" x14ac:dyDescent="0.35">
      <c r="A12" s="64">
        <v>42</v>
      </c>
      <c r="B12" s="65">
        <v>44313</v>
      </c>
      <c r="C12" s="66" t="s">
        <v>4</v>
      </c>
      <c r="D12" s="66" t="s">
        <v>7</v>
      </c>
      <c r="E12" s="67" t="s">
        <v>13</v>
      </c>
      <c r="F12" s="68">
        <v>4225</v>
      </c>
      <c r="G12" s="69">
        <v>155.55000000000001</v>
      </c>
      <c r="H12" s="70"/>
      <c r="I12" s="70"/>
      <c r="J12" s="70"/>
      <c r="K12" s="70"/>
      <c r="L12" s="70"/>
      <c r="M12" s="71"/>
    </row>
    <row r="13" spans="1:13" ht="21" x14ac:dyDescent="0.35">
      <c r="A13" s="64">
        <v>43</v>
      </c>
      <c r="B13" s="65">
        <v>44224</v>
      </c>
      <c r="C13" s="66" t="s">
        <v>4</v>
      </c>
      <c r="D13" s="66" t="s">
        <v>7</v>
      </c>
      <c r="E13" s="67" t="s">
        <v>14</v>
      </c>
      <c r="F13" s="68">
        <v>4225</v>
      </c>
      <c r="G13" s="69">
        <v>230.12</v>
      </c>
      <c r="H13" s="70"/>
      <c r="I13" s="70"/>
      <c r="J13" s="70"/>
      <c r="K13" s="70"/>
      <c r="L13" s="70"/>
      <c r="M13" s="71"/>
    </row>
    <row r="14" spans="1:13" ht="21" x14ac:dyDescent="0.35">
      <c r="A14" s="73">
        <v>44</v>
      </c>
      <c r="B14" s="74">
        <v>44894</v>
      </c>
      <c r="C14" s="75" t="s">
        <v>4</v>
      </c>
      <c r="D14" s="75" t="s">
        <v>7</v>
      </c>
      <c r="E14" s="76" t="s">
        <v>15</v>
      </c>
      <c r="F14" s="77">
        <v>9610</v>
      </c>
      <c r="G14" s="78">
        <v>175.96</v>
      </c>
      <c r="H14" s="79"/>
      <c r="I14" s="79"/>
      <c r="J14" s="79"/>
      <c r="K14" s="79"/>
      <c r="L14" s="79"/>
      <c r="M14" s="37"/>
    </row>
  </sheetData>
  <dataValidations count="2">
    <dataValidation type="list" allowBlank="1" showInputMessage="1" showErrorMessage="1" sqref="C5:C14">
      <formula1>"AGRA-SN,AGRA-GN,AGRA-JN"</formula1>
    </dataValidation>
    <dataValidation type="list" allowBlank="1" showInputMessage="1" showErrorMessage="1" sqref="E5:E14">
      <formula1>"FEMAINA WOMEN""S HORLICKS-CHOCO,HORLICKS LOW FAT,HORLICKS HIGH FAT,JUNIOR HORLICKS-CHOCO,NEW IMPROVED BOOST,JUNIOR HORLICKS WITH DHA,NEW MOTHER HORLICKS,GLUON,,""ORANGE"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66"/>
  <sheetViews>
    <sheetView topLeftCell="B1" workbookViewId="0">
      <selection activeCell="J17" sqref="J17"/>
    </sheetView>
  </sheetViews>
  <sheetFormatPr defaultRowHeight="15" x14ac:dyDescent="0.25"/>
  <cols>
    <col min="4" max="4" width="11.7109375" customWidth="1"/>
    <col min="5" max="5" width="11.85546875" customWidth="1"/>
  </cols>
  <sheetData>
    <row r="1" spans="1:7" x14ac:dyDescent="0.25">
      <c r="A1" t="s">
        <v>20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>
        <v>1</v>
      </c>
      <c r="B2">
        <v>1</v>
      </c>
      <c r="C2">
        <f>1*5</f>
        <v>5</v>
      </c>
      <c r="D2" s="1">
        <v>44197</v>
      </c>
      <c r="E2" s="1">
        <v>44197</v>
      </c>
      <c r="F2">
        <v>3</v>
      </c>
      <c r="G2">
        <v>1</v>
      </c>
    </row>
    <row r="3" spans="1:7" x14ac:dyDescent="0.25">
      <c r="A3">
        <v>2</v>
      </c>
      <c r="B3">
        <v>3</v>
      </c>
      <c r="C3">
        <f>5*5</f>
        <v>25</v>
      </c>
      <c r="D3" s="1">
        <v>44198</v>
      </c>
      <c r="E3" s="1">
        <v>44228</v>
      </c>
      <c r="F3">
        <v>6</v>
      </c>
      <c r="G3">
        <v>2</v>
      </c>
    </row>
    <row r="4" spans="1:7" x14ac:dyDescent="0.25">
      <c r="A4">
        <v>3</v>
      </c>
      <c r="B4">
        <v>5</v>
      </c>
      <c r="C4">
        <f>25*5</f>
        <v>125</v>
      </c>
      <c r="D4" s="1">
        <v>44199</v>
      </c>
      <c r="E4" s="1">
        <v>44256</v>
      </c>
      <c r="F4">
        <v>9</v>
      </c>
      <c r="G4">
        <f>G2+G3</f>
        <v>3</v>
      </c>
    </row>
    <row r="5" spans="1:7" x14ac:dyDescent="0.25">
      <c r="A5">
        <v>4</v>
      </c>
      <c r="B5">
        <v>7</v>
      </c>
      <c r="C5">
        <f>125*5</f>
        <v>625</v>
      </c>
      <c r="D5" s="1">
        <v>44200</v>
      </c>
      <c r="E5" s="1">
        <v>44287</v>
      </c>
      <c r="F5">
        <v>12</v>
      </c>
    </row>
    <row r="6" spans="1:7" x14ac:dyDescent="0.25">
      <c r="A6">
        <v>5</v>
      </c>
      <c r="B6">
        <v>9</v>
      </c>
      <c r="C6">
        <f>625*5</f>
        <v>3125</v>
      </c>
      <c r="D6" s="1">
        <v>44201</v>
      </c>
      <c r="E6" s="1">
        <v>44317</v>
      </c>
      <c r="F6">
        <v>15</v>
      </c>
    </row>
    <row r="7" spans="1:7" x14ac:dyDescent="0.25">
      <c r="A7">
        <v>6</v>
      </c>
      <c r="B7">
        <v>11</v>
      </c>
      <c r="C7">
        <f>5*C6</f>
        <v>15625</v>
      </c>
      <c r="D7" s="1">
        <v>44202</v>
      </c>
      <c r="E7" s="1">
        <v>44348</v>
      </c>
      <c r="F7">
        <v>18</v>
      </c>
    </row>
    <row r="8" spans="1:7" x14ac:dyDescent="0.25">
      <c r="A8">
        <v>7</v>
      </c>
      <c r="B8">
        <v>13</v>
      </c>
      <c r="C8">
        <f>5*C7</f>
        <v>78125</v>
      </c>
      <c r="D8" s="1">
        <v>44203</v>
      </c>
      <c r="E8" s="1">
        <v>44378</v>
      </c>
      <c r="F8">
        <v>21</v>
      </c>
    </row>
    <row r="9" spans="1:7" x14ac:dyDescent="0.25">
      <c r="A9">
        <v>8</v>
      </c>
      <c r="B9">
        <v>15</v>
      </c>
      <c r="C9">
        <f>5*C8</f>
        <v>390625</v>
      </c>
      <c r="D9" s="1">
        <v>44204</v>
      </c>
      <c r="E9" s="1">
        <v>44409</v>
      </c>
      <c r="F9">
        <v>24</v>
      </c>
    </row>
    <row r="10" spans="1:7" x14ac:dyDescent="0.25">
      <c r="A10">
        <v>9</v>
      </c>
      <c r="B10">
        <v>17</v>
      </c>
      <c r="C10" s="2"/>
      <c r="D10" s="1">
        <v>44205</v>
      </c>
      <c r="E10" s="1">
        <v>44440</v>
      </c>
      <c r="F10">
        <v>27</v>
      </c>
    </row>
    <row r="11" spans="1:7" x14ac:dyDescent="0.25">
      <c r="A11">
        <v>10</v>
      </c>
      <c r="B11">
        <v>19</v>
      </c>
      <c r="C11" s="2"/>
      <c r="D11" s="1">
        <v>44206</v>
      </c>
      <c r="E11" s="1">
        <v>44470</v>
      </c>
      <c r="F11">
        <v>30</v>
      </c>
    </row>
    <row r="12" spans="1:7" x14ac:dyDescent="0.25">
      <c r="A12">
        <v>11</v>
      </c>
      <c r="B12">
        <v>21</v>
      </c>
      <c r="C12" s="2"/>
      <c r="D12" s="1">
        <v>44207</v>
      </c>
      <c r="E12" s="1">
        <v>44501</v>
      </c>
      <c r="F12">
        <v>33</v>
      </c>
    </row>
    <row r="13" spans="1:7" x14ac:dyDescent="0.25">
      <c r="A13">
        <v>12</v>
      </c>
      <c r="B13">
        <v>23</v>
      </c>
      <c r="C13" s="2"/>
      <c r="D13" s="1">
        <v>44208</v>
      </c>
      <c r="E13" s="1">
        <v>44531</v>
      </c>
      <c r="F13">
        <v>36</v>
      </c>
    </row>
    <row r="14" spans="1:7" x14ac:dyDescent="0.25">
      <c r="A14">
        <v>13</v>
      </c>
      <c r="B14">
        <v>25</v>
      </c>
      <c r="C14" s="2"/>
      <c r="D14" s="1">
        <v>44209</v>
      </c>
      <c r="F14">
        <v>39</v>
      </c>
    </row>
    <row r="15" spans="1:7" x14ac:dyDescent="0.25">
      <c r="A15">
        <v>14</v>
      </c>
      <c r="B15">
        <v>27</v>
      </c>
      <c r="C15" s="2"/>
      <c r="D15" s="1">
        <v>44210</v>
      </c>
      <c r="F15">
        <v>42</v>
      </c>
    </row>
    <row r="16" spans="1:7" x14ac:dyDescent="0.25">
      <c r="A16">
        <v>15</v>
      </c>
      <c r="B16">
        <v>29</v>
      </c>
      <c r="C16" s="2"/>
      <c r="D16" s="1">
        <v>44211</v>
      </c>
      <c r="F16">
        <v>45</v>
      </c>
    </row>
    <row r="17" spans="1:6" x14ac:dyDescent="0.25">
      <c r="A17">
        <v>16</v>
      </c>
      <c r="B17">
        <v>31</v>
      </c>
      <c r="C17" s="2"/>
      <c r="D17" s="1">
        <v>44212</v>
      </c>
      <c r="F17">
        <v>48</v>
      </c>
    </row>
    <row r="18" spans="1:6" x14ac:dyDescent="0.25">
      <c r="A18">
        <v>17</v>
      </c>
      <c r="B18">
        <v>33</v>
      </c>
      <c r="D18" s="1">
        <v>44213</v>
      </c>
      <c r="F18">
        <v>51</v>
      </c>
    </row>
    <row r="19" spans="1:6" x14ac:dyDescent="0.25">
      <c r="A19">
        <v>18</v>
      </c>
      <c r="B19">
        <v>35</v>
      </c>
      <c r="D19" s="1">
        <v>44214</v>
      </c>
      <c r="F19">
        <v>54</v>
      </c>
    </row>
    <row r="20" spans="1:6" x14ac:dyDescent="0.25">
      <c r="A20">
        <v>19</v>
      </c>
      <c r="B20">
        <v>37</v>
      </c>
      <c r="D20" s="1">
        <v>44215</v>
      </c>
      <c r="F20">
        <v>57</v>
      </c>
    </row>
    <row r="21" spans="1:6" x14ac:dyDescent="0.25">
      <c r="A21">
        <v>20</v>
      </c>
      <c r="B21">
        <v>39</v>
      </c>
      <c r="D21" s="1">
        <v>44216</v>
      </c>
      <c r="F21">
        <v>60</v>
      </c>
    </row>
    <row r="22" spans="1:6" x14ac:dyDescent="0.25">
      <c r="A22">
        <v>21</v>
      </c>
      <c r="B22">
        <v>41</v>
      </c>
      <c r="D22" s="1">
        <v>44217</v>
      </c>
      <c r="F22">
        <v>63</v>
      </c>
    </row>
    <row r="23" spans="1:6" x14ac:dyDescent="0.25">
      <c r="A23">
        <v>22</v>
      </c>
      <c r="B23">
        <v>43</v>
      </c>
      <c r="D23" s="1">
        <v>44218</v>
      </c>
      <c r="F23">
        <v>66</v>
      </c>
    </row>
    <row r="24" spans="1:6" x14ac:dyDescent="0.25">
      <c r="A24">
        <v>23</v>
      </c>
      <c r="B24">
        <v>45</v>
      </c>
      <c r="D24" s="1">
        <v>44219</v>
      </c>
      <c r="F24">
        <v>69</v>
      </c>
    </row>
    <row r="25" spans="1:6" x14ac:dyDescent="0.25">
      <c r="A25">
        <v>24</v>
      </c>
      <c r="B25">
        <v>47</v>
      </c>
      <c r="D25" s="1">
        <v>44220</v>
      </c>
      <c r="F25">
        <v>72</v>
      </c>
    </row>
    <row r="26" spans="1:6" x14ac:dyDescent="0.25">
      <c r="A26">
        <v>25</v>
      </c>
      <c r="B26">
        <v>49</v>
      </c>
      <c r="D26" s="1">
        <v>44221</v>
      </c>
      <c r="F26">
        <v>75</v>
      </c>
    </row>
    <row r="27" spans="1:6" x14ac:dyDescent="0.25">
      <c r="A27">
        <v>26</v>
      </c>
      <c r="B27">
        <v>51</v>
      </c>
      <c r="D27" s="1">
        <v>44222</v>
      </c>
      <c r="F27">
        <v>78</v>
      </c>
    </row>
    <row r="28" spans="1:6" x14ac:dyDescent="0.25">
      <c r="A28">
        <v>27</v>
      </c>
      <c r="B28">
        <v>53</v>
      </c>
      <c r="D28" s="1">
        <v>44223</v>
      </c>
      <c r="F28">
        <v>81</v>
      </c>
    </row>
    <row r="29" spans="1:6" x14ac:dyDescent="0.25">
      <c r="A29">
        <v>28</v>
      </c>
      <c r="B29">
        <v>55</v>
      </c>
      <c r="D29" s="1">
        <v>44224</v>
      </c>
      <c r="F29">
        <v>84</v>
      </c>
    </row>
    <row r="30" spans="1:6" x14ac:dyDescent="0.25">
      <c r="A30">
        <v>29</v>
      </c>
      <c r="B30">
        <v>57</v>
      </c>
      <c r="D30" s="1">
        <v>44225</v>
      </c>
      <c r="F30">
        <v>87</v>
      </c>
    </row>
    <row r="31" spans="1:6" x14ac:dyDescent="0.25">
      <c r="A31">
        <v>30</v>
      </c>
      <c r="B31">
        <v>59</v>
      </c>
      <c r="D31" s="1">
        <v>44226</v>
      </c>
      <c r="F31">
        <v>90</v>
      </c>
    </row>
    <row r="32" spans="1:6" x14ac:dyDescent="0.25">
      <c r="A32">
        <v>31</v>
      </c>
      <c r="B32">
        <v>61</v>
      </c>
      <c r="D32" s="1">
        <v>44227</v>
      </c>
      <c r="F32">
        <v>93</v>
      </c>
    </row>
    <row r="33" spans="1:6" x14ac:dyDescent="0.25">
      <c r="A33">
        <v>32</v>
      </c>
      <c r="B33">
        <v>63</v>
      </c>
      <c r="D33" s="1">
        <v>44228</v>
      </c>
      <c r="F33">
        <v>96</v>
      </c>
    </row>
    <row r="34" spans="1:6" x14ac:dyDescent="0.25">
      <c r="A34">
        <v>33</v>
      </c>
      <c r="B34">
        <v>65</v>
      </c>
      <c r="D34" s="1">
        <v>44229</v>
      </c>
      <c r="F34">
        <v>99</v>
      </c>
    </row>
    <row r="35" spans="1:6" x14ac:dyDescent="0.25">
      <c r="A35">
        <v>34</v>
      </c>
      <c r="B35">
        <v>67</v>
      </c>
      <c r="D35" s="1">
        <v>44230</v>
      </c>
      <c r="F35">
        <v>102</v>
      </c>
    </row>
    <row r="36" spans="1:6" x14ac:dyDescent="0.25">
      <c r="A36">
        <v>35</v>
      </c>
      <c r="B36">
        <v>69</v>
      </c>
      <c r="D36" s="1">
        <v>44231</v>
      </c>
    </row>
    <row r="37" spans="1:6" x14ac:dyDescent="0.25">
      <c r="A37">
        <v>36</v>
      </c>
      <c r="B37">
        <v>71</v>
      </c>
      <c r="D37" s="1">
        <v>44232</v>
      </c>
    </row>
    <row r="38" spans="1:6" x14ac:dyDescent="0.25">
      <c r="A38">
        <v>37</v>
      </c>
      <c r="B38">
        <v>73</v>
      </c>
      <c r="D38" s="1">
        <v>44233</v>
      </c>
    </row>
    <row r="39" spans="1:6" x14ac:dyDescent="0.25">
      <c r="A39">
        <v>38</v>
      </c>
      <c r="B39">
        <v>75</v>
      </c>
      <c r="D39" s="1">
        <v>44234</v>
      </c>
    </row>
    <row r="40" spans="1:6" x14ac:dyDescent="0.25">
      <c r="A40">
        <v>39</v>
      </c>
      <c r="B40">
        <v>77</v>
      </c>
      <c r="D40" s="1">
        <v>44235</v>
      </c>
    </row>
    <row r="41" spans="1:6" x14ac:dyDescent="0.25">
      <c r="A41">
        <v>40</v>
      </c>
      <c r="B41">
        <v>79</v>
      </c>
      <c r="D41" s="1">
        <v>44236</v>
      </c>
    </row>
    <row r="42" spans="1:6" x14ac:dyDescent="0.25">
      <c r="A42">
        <v>41</v>
      </c>
      <c r="B42">
        <v>81</v>
      </c>
      <c r="D42" s="1">
        <v>44237</v>
      </c>
    </row>
    <row r="43" spans="1:6" x14ac:dyDescent="0.25">
      <c r="A43">
        <v>42</v>
      </c>
      <c r="B43">
        <v>83</v>
      </c>
      <c r="D43" s="1">
        <v>44238</v>
      </c>
    </row>
    <row r="44" spans="1:6" x14ac:dyDescent="0.25">
      <c r="A44">
        <v>43</v>
      </c>
      <c r="B44">
        <v>85</v>
      </c>
      <c r="D44" s="1">
        <v>44239</v>
      </c>
    </row>
    <row r="45" spans="1:6" x14ac:dyDescent="0.25">
      <c r="A45">
        <v>44</v>
      </c>
      <c r="B45">
        <v>87</v>
      </c>
      <c r="D45" s="1">
        <v>44240</v>
      </c>
    </row>
    <row r="46" spans="1:6" x14ac:dyDescent="0.25">
      <c r="A46">
        <v>45</v>
      </c>
      <c r="B46">
        <v>89</v>
      </c>
      <c r="D46" s="1">
        <v>44241</v>
      </c>
    </row>
    <row r="47" spans="1:6" x14ac:dyDescent="0.25">
      <c r="A47">
        <v>46</v>
      </c>
      <c r="B47">
        <v>91</v>
      </c>
      <c r="D47" s="1">
        <v>44242</v>
      </c>
    </row>
    <row r="48" spans="1:6" x14ac:dyDescent="0.25">
      <c r="A48">
        <v>47</v>
      </c>
      <c r="B48">
        <v>93</v>
      </c>
      <c r="D48" s="1">
        <v>44243</v>
      </c>
    </row>
    <row r="49" spans="1:4" x14ac:dyDescent="0.25">
      <c r="A49">
        <v>48</v>
      </c>
      <c r="B49">
        <v>95</v>
      </c>
      <c r="D49" s="1">
        <v>44244</v>
      </c>
    </row>
    <row r="50" spans="1:4" x14ac:dyDescent="0.25">
      <c r="A50">
        <v>49</v>
      </c>
      <c r="B50">
        <v>97</v>
      </c>
      <c r="D50" s="1">
        <v>44245</v>
      </c>
    </row>
    <row r="51" spans="1:4" x14ac:dyDescent="0.25">
      <c r="A51">
        <v>50</v>
      </c>
      <c r="B51">
        <v>99</v>
      </c>
      <c r="D51" s="1">
        <v>44246</v>
      </c>
    </row>
    <row r="52" spans="1:4" x14ac:dyDescent="0.25">
      <c r="A52">
        <v>51</v>
      </c>
      <c r="B52">
        <v>101</v>
      </c>
      <c r="D52" s="1">
        <v>44247</v>
      </c>
    </row>
    <row r="53" spans="1:4" x14ac:dyDescent="0.25">
      <c r="A53">
        <v>52</v>
      </c>
      <c r="B53">
        <v>103</v>
      </c>
      <c r="D53" s="1">
        <v>44248</v>
      </c>
    </row>
    <row r="54" spans="1:4" x14ac:dyDescent="0.25">
      <c r="A54">
        <v>53</v>
      </c>
      <c r="D54" s="1">
        <v>44249</v>
      </c>
    </row>
    <row r="55" spans="1:4" x14ac:dyDescent="0.25">
      <c r="A55">
        <v>54</v>
      </c>
      <c r="D55" s="1">
        <v>44250</v>
      </c>
    </row>
    <row r="56" spans="1:4" x14ac:dyDescent="0.25">
      <c r="A56">
        <v>55</v>
      </c>
      <c r="D56" s="1">
        <v>44251</v>
      </c>
    </row>
    <row r="57" spans="1:4" x14ac:dyDescent="0.25">
      <c r="A57">
        <v>56</v>
      </c>
      <c r="D57" s="1">
        <v>44252</v>
      </c>
    </row>
    <row r="58" spans="1:4" x14ac:dyDescent="0.25">
      <c r="A58">
        <v>57</v>
      </c>
      <c r="D58" s="1">
        <v>44253</v>
      </c>
    </row>
    <row r="59" spans="1:4" x14ac:dyDescent="0.25">
      <c r="A59">
        <v>58</v>
      </c>
      <c r="D59" s="1">
        <v>44254</v>
      </c>
    </row>
    <row r="60" spans="1:4" x14ac:dyDescent="0.25">
      <c r="A60">
        <v>59</v>
      </c>
      <c r="D60" s="1">
        <v>44255</v>
      </c>
    </row>
    <row r="61" spans="1:4" x14ac:dyDescent="0.25">
      <c r="A61">
        <v>60</v>
      </c>
      <c r="D61" s="1">
        <v>44256</v>
      </c>
    </row>
    <row r="62" spans="1:4" x14ac:dyDescent="0.25">
      <c r="A62">
        <v>61</v>
      </c>
      <c r="D62" s="1">
        <v>44257</v>
      </c>
    </row>
    <row r="63" spans="1:4" x14ac:dyDescent="0.25">
      <c r="A63">
        <v>62</v>
      </c>
      <c r="D63" s="1">
        <v>44258</v>
      </c>
    </row>
    <row r="64" spans="1:4" x14ac:dyDescent="0.25">
      <c r="A64">
        <v>63</v>
      </c>
      <c r="D64" s="1">
        <v>44259</v>
      </c>
    </row>
    <row r="65" spans="1:4" x14ac:dyDescent="0.25">
      <c r="A65">
        <v>64</v>
      </c>
      <c r="D65" s="1">
        <v>44260</v>
      </c>
    </row>
    <row r="66" spans="1:4" x14ac:dyDescent="0.25">
      <c r="A66">
        <v>65</v>
      </c>
      <c r="D66" s="1">
        <v>44261</v>
      </c>
    </row>
    <row r="67" spans="1:4" x14ac:dyDescent="0.25">
      <c r="A67">
        <v>66</v>
      </c>
      <c r="D67" s="1">
        <v>44262</v>
      </c>
    </row>
    <row r="68" spans="1:4" x14ac:dyDescent="0.25">
      <c r="A68">
        <v>67</v>
      </c>
      <c r="D68" s="1">
        <v>44263</v>
      </c>
    </row>
    <row r="69" spans="1:4" x14ac:dyDescent="0.25">
      <c r="A69">
        <v>68</v>
      </c>
      <c r="D69" s="1">
        <v>44264</v>
      </c>
    </row>
    <row r="70" spans="1:4" x14ac:dyDescent="0.25">
      <c r="A70">
        <v>69</v>
      </c>
      <c r="D70" s="1">
        <v>44265</v>
      </c>
    </row>
    <row r="71" spans="1:4" x14ac:dyDescent="0.25">
      <c r="A71">
        <v>70</v>
      </c>
      <c r="D71" s="1">
        <v>44266</v>
      </c>
    </row>
    <row r="72" spans="1:4" x14ac:dyDescent="0.25">
      <c r="A72">
        <v>71</v>
      </c>
      <c r="D72" s="1">
        <v>44267</v>
      </c>
    </row>
    <row r="73" spans="1:4" x14ac:dyDescent="0.25">
      <c r="A73">
        <v>72</v>
      </c>
      <c r="D73" s="1">
        <v>44268</v>
      </c>
    </row>
    <row r="74" spans="1:4" x14ac:dyDescent="0.25">
      <c r="A74">
        <v>73</v>
      </c>
      <c r="D74" s="1">
        <v>44269</v>
      </c>
    </row>
    <row r="75" spans="1:4" x14ac:dyDescent="0.25">
      <c r="A75">
        <v>74</v>
      </c>
      <c r="D75" s="1">
        <v>44270</v>
      </c>
    </row>
    <row r="76" spans="1:4" x14ac:dyDescent="0.25">
      <c r="A76">
        <v>75</v>
      </c>
      <c r="D76" s="1">
        <v>44271</v>
      </c>
    </row>
    <row r="77" spans="1:4" x14ac:dyDescent="0.25">
      <c r="A77">
        <v>76</v>
      </c>
      <c r="D77" s="1">
        <v>44272</v>
      </c>
    </row>
    <row r="78" spans="1:4" x14ac:dyDescent="0.25">
      <c r="A78">
        <v>77</v>
      </c>
      <c r="D78" s="1">
        <v>44273</v>
      </c>
    </row>
    <row r="79" spans="1:4" x14ac:dyDescent="0.25">
      <c r="A79">
        <v>78</v>
      </c>
      <c r="D79" s="1">
        <v>44274</v>
      </c>
    </row>
    <row r="80" spans="1:4" x14ac:dyDescent="0.25">
      <c r="A80">
        <v>79</v>
      </c>
      <c r="D80" s="1">
        <v>44275</v>
      </c>
    </row>
    <row r="81" spans="1:4" x14ac:dyDescent="0.25">
      <c r="A81">
        <v>80</v>
      </c>
      <c r="D81" s="1">
        <v>44276</v>
      </c>
    </row>
    <row r="82" spans="1:4" x14ac:dyDescent="0.25">
      <c r="A82">
        <v>81</v>
      </c>
      <c r="D82" s="1">
        <v>44277</v>
      </c>
    </row>
    <row r="83" spans="1:4" x14ac:dyDescent="0.25">
      <c r="A83">
        <v>82</v>
      </c>
      <c r="D83" s="1">
        <v>44278</v>
      </c>
    </row>
    <row r="84" spans="1:4" x14ac:dyDescent="0.25">
      <c r="A84">
        <v>83</v>
      </c>
      <c r="D84" s="1">
        <v>44279</v>
      </c>
    </row>
    <row r="85" spans="1:4" x14ac:dyDescent="0.25">
      <c r="A85">
        <v>84</v>
      </c>
      <c r="D85" s="1">
        <v>44280</v>
      </c>
    </row>
    <row r="86" spans="1:4" x14ac:dyDescent="0.25">
      <c r="A86">
        <v>85</v>
      </c>
      <c r="D86" s="1">
        <v>44281</v>
      </c>
    </row>
    <row r="87" spans="1:4" x14ac:dyDescent="0.25">
      <c r="A87">
        <v>86</v>
      </c>
      <c r="D87" s="1">
        <v>44282</v>
      </c>
    </row>
    <row r="88" spans="1:4" x14ac:dyDescent="0.25">
      <c r="A88">
        <v>87</v>
      </c>
      <c r="D88" s="1">
        <v>44283</v>
      </c>
    </row>
    <row r="89" spans="1:4" x14ac:dyDescent="0.25">
      <c r="A89">
        <v>88</v>
      </c>
      <c r="D89" s="1">
        <v>44284</v>
      </c>
    </row>
    <row r="90" spans="1:4" x14ac:dyDescent="0.25">
      <c r="A90">
        <v>89</v>
      </c>
      <c r="D90" s="1">
        <v>44285</v>
      </c>
    </row>
    <row r="91" spans="1:4" x14ac:dyDescent="0.25">
      <c r="A91">
        <v>90</v>
      </c>
      <c r="D91" s="1">
        <v>44286</v>
      </c>
    </row>
    <row r="92" spans="1:4" x14ac:dyDescent="0.25">
      <c r="A92">
        <v>91</v>
      </c>
      <c r="D92" s="1">
        <v>44287</v>
      </c>
    </row>
    <row r="93" spans="1:4" x14ac:dyDescent="0.25">
      <c r="A93">
        <v>92</v>
      </c>
      <c r="D93" s="1">
        <v>44288</v>
      </c>
    </row>
    <row r="94" spans="1:4" x14ac:dyDescent="0.25">
      <c r="A94">
        <v>93</v>
      </c>
      <c r="D94" s="1">
        <v>44289</v>
      </c>
    </row>
    <row r="95" spans="1:4" x14ac:dyDescent="0.25">
      <c r="A95">
        <v>94</v>
      </c>
      <c r="D95" s="1">
        <v>44290</v>
      </c>
    </row>
    <row r="96" spans="1:4" x14ac:dyDescent="0.25">
      <c r="A96">
        <v>95</v>
      </c>
      <c r="D96" s="1">
        <v>44291</v>
      </c>
    </row>
    <row r="97" spans="1:4" x14ac:dyDescent="0.25">
      <c r="A97">
        <v>96</v>
      </c>
      <c r="D97" s="1">
        <v>44292</v>
      </c>
    </row>
    <row r="98" spans="1:4" x14ac:dyDescent="0.25">
      <c r="A98">
        <v>97</v>
      </c>
      <c r="D98" s="1">
        <v>44293</v>
      </c>
    </row>
    <row r="99" spans="1:4" x14ac:dyDescent="0.25">
      <c r="A99">
        <v>98</v>
      </c>
      <c r="D99" s="1">
        <v>44294</v>
      </c>
    </row>
    <row r="100" spans="1:4" x14ac:dyDescent="0.25">
      <c r="A100">
        <v>99</v>
      </c>
      <c r="D100" s="1">
        <v>44295</v>
      </c>
    </row>
    <row r="101" spans="1:4" x14ac:dyDescent="0.25">
      <c r="D101" s="1">
        <v>44296</v>
      </c>
    </row>
    <row r="102" spans="1:4" x14ac:dyDescent="0.25">
      <c r="D102" s="1">
        <v>44297</v>
      </c>
    </row>
    <row r="103" spans="1:4" x14ac:dyDescent="0.25">
      <c r="D103" s="1">
        <v>44298</v>
      </c>
    </row>
    <row r="104" spans="1:4" x14ac:dyDescent="0.25">
      <c r="D104" s="1">
        <v>44299</v>
      </c>
    </row>
    <row r="105" spans="1:4" x14ac:dyDescent="0.25">
      <c r="D105" s="1">
        <v>44300</v>
      </c>
    </row>
    <row r="106" spans="1:4" x14ac:dyDescent="0.25">
      <c r="D106" s="1">
        <v>44301</v>
      </c>
    </row>
    <row r="107" spans="1:4" x14ac:dyDescent="0.25">
      <c r="D107" s="1">
        <v>44302</v>
      </c>
    </row>
    <row r="108" spans="1:4" x14ac:dyDescent="0.25">
      <c r="D108" s="1">
        <v>44303</v>
      </c>
    </row>
    <row r="109" spans="1:4" x14ac:dyDescent="0.25">
      <c r="D109" s="1">
        <v>44304</v>
      </c>
    </row>
    <row r="110" spans="1:4" x14ac:dyDescent="0.25">
      <c r="D110" s="1">
        <v>44305</v>
      </c>
    </row>
    <row r="111" spans="1:4" x14ac:dyDescent="0.25">
      <c r="D111" s="1">
        <v>44306</v>
      </c>
    </row>
    <row r="112" spans="1:4" x14ac:dyDescent="0.25">
      <c r="D112" s="1">
        <v>44307</v>
      </c>
    </row>
    <row r="113" spans="4:4" x14ac:dyDescent="0.25">
      <c r="D113" s="1">
        <v>44308</v>
      </c>
    </row>
    <row r="114" spans="4:4" x14ac:dyDescent="0.25">
      <c r="D114" s="1">
        <v>44309</v>
      </c>
    </row>
    <row r="115" spans="4:4" x14ac:dyDescent="0.25">
      <c r="D115" s="1">
        <v>44310</v>
      </c>
    </row>
    <row r="116" spans="4:4" x14ac:dyDescent="0.25">
      <c r="D116" s="1">
        <v>44311</v>
      </c>
    </row>
    <row r="117" spans="4:4" x14ac:dyDescent="0.25">
      <c r="D117" s="1">
        <v>44312</v>
      </c>
    </row>
    <row r="118" spans="4:4" x14ac:dyDescent="0.25">
      <c r="D118" s="1">
        <v>44313</v>
      </c>
    </row>
    <row r="119" spans="4:4" x14ac:dyDescent="0.25">
      <c r="D119" s="1">
        <v>44314</v>
      </c>
    </row>
    <row r="120" spans="4:4" x14ac:dyDescent="0.25">
      <c r="D120" s="1">
        <v>44315</v>
      </c>
    </row>
    <row r="121" spans="4:4" x14ac:dyDescent="0.25">
      <c r="D121" s="1">
        <v>44316</v>
      </c>
    </row>
    <row r="122" spans="4:4" x14ac:dyDescent="0.25">
      <c r="D122" s="1">
        <v>44317</v>
      </c>
    </row>
    <row r="123" spans="4:4" x14ac:dyDescent="0.25">
      <c r="D123" s="1">
        <v>44318</v>
      </c>
    </row>
    <row r="124" spans="4:4" x14ac:dyDescent="0.25">
      <c r="D124" s="1">
        <v>44319</v>
      </c>
    </row>
    <row r="125" spans="4:4" x14ac:dyDescent="0.25">
      <c r="D125" s="1">
        <v>44320</v>
      </c>
    </row>
    <row r="126" spans="4:4" x14ac:dyDescent="0.25">
      <c r="D126" s="1">
        <v>44321</v>
      </c>
    </row>
    <row r="127" spans="4:4" x14ac:dyDescent="0.25">
      <c r="D127" s="1">
        <v>44322</v>
      </c>
    </row>
    <row r="128" spans="4:4" x14ac:dyDescent="0.25">
      <c r="D128" s="1">
        <v>44323</v>
      </c>
    </row>
    <row r="129" spans="4:4" x14ac:dyDescent="0.25">
      <c r="D129" s="1">
        <v>44324</v>
      </c>
    </row>
    <row r="130" spans="4:4" x14ac:dyDescent="0.25">
      <c r="D130" s="1">
        <v>44325</v>
      </c>
    </row>
    <row r="131" spans="4:4" x14ac:dyDescent="0.25">
      <c r="D131" s="1">
        <v>44326</v>
      </c>
    </row>
    <row r="132" spans="4:4" x14ac:dyDescent="0.25">
      <c r="D132" s="1">
        <v>44327</v>
      </c>
    </row>
    <row r="133" spans="4:4" x14ac:dyDescent="0.25">
      <c r="D133" s="1">
        <v>44328</v>
      </c>
    </row>
    <row r="134" spans="4:4" x14ac:dyDescent="0.25">
      <c r="D134" s="1">
        <v>44329</v>
      </c>
    </row>
    <row r="135" spans="4:4" x14ac:dyDescent="0.25">
      <c r="D135" s="1">
        <v>44330</v>
      </c>
    </row>
    <row r="136" spans="4:4" x14ac:dyDescent="0.25">
      <c r="D136" s="1">
        <v>44331</v>
      </c>
    </row>
    <row r="137" spans="4:4" x14ac:dyDescent="0.25">
      <c r="D137" s="1">
        <v>44332</v>
      </c>
    </row>
    <row r="138" spans="4:4" x14ac:dyDescent="0.25">
      <c r="D138" s="1">
        <v>44333</v>
      </c>
    </row>
    <row r="139" spans="4:4" x14ac:dyDescent="0.25">
      <c r="D139" s="1">
        <v>44334</v>
      </c>
    </row>
    <row r="140" spans="4:4" x14ac:dyDescent="0.25">
      <c r="D140" s="1">
        <v>44335</v>
      </c>
    </row>
    <row r="141" spans="4:4" x14ac:dyDescent="0.25">
      <c r="D141" s="1">
        <v>44336</v>
      </c>
    </row>
    <row r="142" spans="4:4" x14ac:dyDescent="0.25">
      <c r="D142" s="1">
        <v>44337</v>
      </c>
    </row>
    <row r="143" spans="4:4" x14ac:dyDescent="0.25">
      <c r="D143" s="1">
        <v>44338</v>
      </c>
    </row>
    <row r="144" spans="4:4" x14ac:dyDescent="0.25">
      <c r="D144" s="1">
        <v>44339</v>
      </c>
    </row>
    <row r="145" spans="4:4" x14ac:dyDescent="0.25">
      <c r="D145" s="1">
        <v>44340</v>
      </c>
    </row>
    <row r="146" spans="4:4" x14ac:dyDescent="0.25">
      <c r="D146" s="1">
        <v>44341</v>
      </c>
    </row>
    <row r="147" spans="4:4" x14ac:dyDescent="0.25">
      <c r="D147" s="1">
        <v>44342</v>
      </c>
    </row>
    <row r="148" spans="4:4" x14ac:dyDescent="0.25">
      <c r="D148" s="1">
        <v>44343</v>
      </c>
    </row>
    <row r="149" spans="4:4" x14ac:dyDescent="0.25">
      <c r="D149" s="1">
        <v>44344</v>
      </c>
    </row>
    <row r="150" spans="4:4" x14ac:dyDescent="0.25">
      <c r="D150" s="1">
        <v>44345</v>
      </c>
    </row>
    <row r="151" spans="4:4" x14ac:dyDescent="0.25">
      <c r="D151" s="1">
        <v>44346</v>
      </c>
    </row>
    <row r="152" spans="4:4" x14ac:dyDescent="0.25">
      <c r="D152" s="1">
        <v>44347</v>
      </c>
    </row>
    <row r="153" spans="4:4" x14ac:dyDescent="0.25">
      <c r="D153" s="1">
        <v>44348</v>
      </c>
    </row>
    <row r="154" spans="4:4" x14ac:dyDescent="0.25">
      <c r="D154" s="1">
        <v>44349</v>
      </c>
    </row>
    <row r="155" spans="4:4" x14ac:dyDescent="0.25">
      <c r="D155" s="1">
        <v>44350</v>
      </c>
    </row>
    <row r="156" spans="4:4" x14ac:dyDescent="0.25">
      <c r="D156" s="1">
        <v>44351</v>
      </c>
    </row>
    <row r="157" spans="4:4" x14ac:dyDescent="0.25">
      <c r="D157" s="1">
        <v>44352</v>
      </c>
    </row>
    <row r="158" spans="4:4" x14ac:dyDescent="0.25">
      <c r="D158" s="1">
        <v>44353</v>
      </c>
    </row>
    <row r="159" spans="4:4" x14ac:dyDescent="0.25">
      <c r="D159" s="1">
        <v>44354</v>
      </c>
    </row>
    <row r="160" spans="4:4" x14ac:dyDescent="0.25">
      <c r="D160" s="1">
        <v>44355</v>
      </c>
    </row>
    <row r="161" spans="4:4" x14ac:dyDescent="0.25">
      <c r="D161" s="1">
        <v>44356</v>
      </c>
    </row>
    <row r="162" spans="4:4" x14ac:dyDescent="0.25">
      <c r="D162" s="1">
        <v>44357</v>
      </c>
    </row>
    <row r="163" spans="4:4" x14ac:dyDescent="0.25">
      <c r="D163" s="1">
        <v>44358</v>
      </c>
    </row>
    <row r="164" spans="4:4" x14ac:dyDescent="0.25">
      <c r="D164" s="1">
        <v>44359</v>
      </c>
    </row>
    <row r="165" spans="4:4" x14ac:dyDescent="0.25">
      <c r="D165" s="1">
        <v>44360</v>
      </c>
    </row>
    <row r="166" spans="4:4" x14ac:dyDescent="0.25">
      <c r="D166" s="1">
        <v>44361</v>
      </c>
    </row>
    <row r="167" spans="4:4" x14ac:dyDescent="0.25">
      <c r="D167" s="1">
        <v>44362</v>
      </c>
    </row>
    <row r="168" spans="4:4" x14ac:dyDescent="0.25">
      <c r="D168" s="1">
        <v>44363</v>
      </c>
    </row>
    <row r="169" spans="4:4" x14ac:dyDescent="0.25">
      <c r="D169" s="1">
        <v>44364</v>
      </c>
    </row>
    <row r="170" spans="4:4" x14ac:dyDescent="0.25">
      <c r="D170" s="1">
        <v>44365</v>
      </c>
    </row>
    <row r="171" spans="4:4" x14ac:dyDescent="0.25">
      <c r="D171" s="1">
        <v>44366</v>
      </c>
    </row>
    <row r="172" spans="4:4" x14ac:dyDescent="0.25">
      <c r="D172" s="1">
        <v>44367</v>
      </c>
    </row>
    <row r="173" spans="4:4" x14ac:dyDescent="0.25">
      <c r="D173" s="1">
        <v>44368</v>
      </c>
    </row>
    <row r="174" spans="4:4" x14ac:dyDescent="0.25">
      <c r="D174" s="1">
        <v>44369</v>
      </c>
    </row>
    <row r="175" spans="4:4" x14ac:dyDescent="0.25">
      <c r="D175" s="1">
        <v>44370</v>
      </c>
    </row>
    <row r="176" spans="4:4" x14ac:dyDescent="0.25">
      <c r="D176" s="1">
        <v>44371</v>
      </c>
    </row>
    <row r="177" spans="4:4" x14ac:dyDescent="0.25">
      <c r="D177" s="1">
        <v>44372</v>
      </c>
    </row>
    <row r="178" spans="4:4" x14ac:dyDescent="0.25">
      <c r="D178" s="1">
        <v>44373</v>
      </c>
    </row>
    <row r="179" spans="4:4" x14ac:dyDescent="0.25">
      <c r="D179" s="1">
        <v>44374</v>
      </c>
    </row>
    <row r="180" spans="4:4" x14ac:dyDescent="0.25">
      <c r="D180" s="1">
        <v>44375</v>
      </c>
    </row>
    <row r="181" spans="4:4" x14ac:dyDescent="0.25">
      <c r="D181" s="1">
        <v>44376</v>
      </c>
    </row>
    <row r="182" spans="4:4" x14ac:dyDescent="0.25">
      <c r="D182" s="1">
        <v>44377</v>
      </c>
    </row>
    <row r="183" spans="4:4" x14ac:dyDescent="0.25">
      <c r="D183" s="1">
        <v>44378</v>
      </c>
    </row>
    <row r="184" spans="4:4" x14ac:dyDescent="0.25">
      <c r="D184" s="1">
        <v>44379</v>
      </c>
    </row>
    <row r="185" spans="4:4" x14ac:dyDescent="0.25">
      <c r="D185" s="1">
        <v>44380</v>
      </c>
    </row>
    <row r="186" spans="4:4" x14ac:dyDescent="0.25">
      <c r="D186" s="1">
        <v>44381</v>
      </c>
    </row>
    <row r="187" spans="4:4" x14ac:dyDescent="0.25">
      <c r="D187" s="1">
        <v>44382</v>
      </c>
    </row>
    <row r="188" spans="4:4" x14ac:dyDescent="0.25">
      <c r="D188" s="1">
        <v>44383</v>
      </c>
    </row>
    <row r="189" spans="4:4" x14ac:dyDescent="0.25">
      <c r="D189" s="1">
        <v>44384</v>
      </c>
    </row>
    <row r="190" spans="4:4" x14ac:dyDescent="0.25">
      <c r="D190" s="1">
        <v>44385</v>
      </c>
    </row>
    <row r="191" spans="4:4" x14ac:dyDescent="0.25">
      <c r="D191" s="1">
        <v>44386</v>
      </c>
    </row>
    <row r="192" spans="4:4" x14ac:dyDescent="0.25">
      <c r="D192" s="1">
        <v>44387</v>
      </c>
    </row>
    <row r="193" spans="4:4" x14ac:dyDescent="0.25">
      <c r="D193" s="1">
        <v>44388</v>
      </c>
    </row>
    <row r="194" spans="4:4" x14ac:dyDescent="0.25">
      <c r="D194" s="1">
        <v>44389</v>
      </c>
    </row>
    <row r="195" spans="4:4" x14ac:dyDescent="0.25">
      <c r="D195" s="1">
        <v>44390</v>
      </c>
    </row>
    <row r="196" spans="4:4" x14ac:dyDescent="0.25">
      <c r="D196" s="1">
        <v>44391</v>
      </c>
    </row>
    <row r="197" spans="4:4" x14ac:dyDescent="0.25">
      <c r="D197" s="1">
        <v>44392</v>
      </c>
    </row>
    <row r="198" spans="4:4" x14ac:dyDescent="0.25">
      <c r="D198" s="1">
        <v>44393</v>
      </c>
    </row>
    <row r="199" spans="4:4" x14ac:dyDescent="0.25">
      <c r="D199" s="1">
        <v>44394</v>
      </c>
    </row>
    <row r="200" spans="4:4" x14ac:dyDescent="0.25">
      <c r="D200" s="1">
        <v>44395</v>
      </c>
    </row>
    <row r="201" spans="4:4" x14ac:dyDescent="0.25">
      <c r="D201" s="1">
        <v>44396</v>
      </c>
    </row>
    <row r="202" spans="4:4" x14ac:dyDescent="0.25">
      <c r="D202" s="1">
        <v>44397</v>
      </c>
    </row>
    <row r="203" spans="4:4" x14ac:dyDescent="0.25">
      <c r="D203" s="1">
        <v>44398</v>
      </c>
    </row>
    <row r="204" spans="4:4" x14ac:dyDescent="0.25">
      <c r="D204" s="1">
        <v>44399</v>
      </c>
    </row>
    <row r="205" spans="4:4" x14ac:dyDescent="0.25">
      <c r="D205" s="1">
        <v>44400</v>
      </c>
    </row>
    <row r="206" spans="4:4" x14ac:dyDescent="0.25">
      <c r="D206" s="1">
        <v>44401</v>
      </c>
    </row>
    <row r="207" spans="4:4" x14ac:dyDescent="0.25">
      <c r="D207" s="1">
        <v>44402</v>
      </c>
    </row>
    <row r="208" spans="4:4" x14ac:dyDescent="0.25">
      <c r="D208" s="1">
        <v>44403</v>
      </c>
    </row>
    <row r="209" spans="4:4" x14ac:dyDescent="0.25">
      <c r="D209" s="1">
        <v>44404</v>
      </c>
    </row>
    <row r="210" spans="4:4" x14ac:dyDescent="0.25">
      <c r="D210" s="1">
        <v>44405</v>
      </c>
    </row>
    <row r="211" spans="4:4" x14ac:dyDescent="0.25">
      <c r="D211" s="1">
        <v>44406</v>
      </c>
    </row>
    <row r="212" spans="4:4" x14ac:dyDescent="0.25">
      <c r="D212" s="1">
        <v>44407</v>
      </c>
    </row>
    <row r="213" spans="4:4" x14ac:dyDescent="0.25">
      <c r="D213" s="1">
        <v>44408</v>
      </c>
    </row>
    <row r="214" spans="4:4" x14ac:dyDescent="0.25">
      <c r="D214" s="1">
        <v>44409</v>
      </c>
    </row>
    <row r="215" spans="4:4" x14ac:dyDescent="0.25">
      <c r="D215" s="1">
        <v>44410</v>
      </c>
    </row>
    <row r="216" spans="4:4" x14ac:dyDescent="0.25">
      <c r="D216" s="1">
        <v>44411</v>
      </c>
    </row>
    <row r="217" spans="4:4" x14ac:dyDescent="0.25">
      <c r="D217" s="1">
        <v>44412</v>
      </c>
    </row>
    <row r="218" spans="4:4" x14ac:dyDescent="0.25">
      <c r="D218" s="1">
        <v>44413</v>
      </c>
    </row>
    <row r="219" spans="4:4" x14ac:dyDescent="0.25">
      <c r="D219" s="1">
        <v>44414</v>
      </c>
    </row>
    <row r="220" spans="4:4" x14ac:dyDescent="0.25">
      <c r="D220" s="1">
        <v>44415</v>
      </c>
    </row>
    <row r="221" spans="4:4" x14ac:dyDescent="0.25">
      <c r="D221" s="1">
        <v>44416</v>
      </c>
    </row>
    <row r="222" spans="4:4" x14ac:dyDescent="0.25">
      <c r="D222" s="1">
        <v>44417</v>
      </c>
    </row>
    <row r="223" spans="4:4" x14ac:dyDescent="0.25">
      <c r="D223" s="1">
        <v>44418</v>
      </c>
    </row>
    <row r="224" spans="4:4" x14ac:dyDescent="0.25">
      <c r="D224" s="1">
        <v>44419</v>
      </c>
    </row>
    <row r="225" spans="4:4" x14ac:dyDescent="0.25">
      <c r="D225" s="1">
        <v>44420</v>
      </c>
    </row>
    <row r="226" spans="4:4" x14ac:dyDescent="0.25">
      <c r="D226" s="1">
        <v>44421</v>
      </c>
    </row>
    <row r="227" spans="4:4" x14ac:dyDescent="0.25">
      <c r="D227" s="1">
        <v>44422</v>
      </c>
    </row>
    <row r="228" spans="4:4" x14ac:dyDescent="0.25">
      <c r="D228" s="1">
        <v>44423</v>
      </c>
    </row>
    <row r="229" spans="4:4" x14ac:dyDescent="0.25">
      <c r="D229" s="1">
        <v>44424</v>
      </c>
    </row>
    <row r="230" spans="4:4" x14ac:dyDescent="0.25">
      <c r="D230" s="1">
        <v>44425</v>
      </c>
    </row>
    <row r="231" spans="4:4" x14ac:dyDescent="0.25">
      <c r="D231" s="1">
        <v>44426</v>
      </c>
    </row>
    <row r="232" spans="4:4" x14ac:dyDescent="0.25">
      <c r="D232" s="1">
        <v>44427</v>
      </c>
    </row>
    <row r="233" spans="4:4" x14ac:dyDescent="0.25">
      <c r="D233" s="1">
        <v>44428</v>
      </c>
    </row>
    <row r="234" spans="4:4" x14ac:dyDescent="0.25">
      <c r="D234" s="1">
        <v>44429</v>
      </c>
    </row>
    <row r="235" spans="4:4" x14ac:dyDescent="0.25">
      <c r="D235" s="1">
        <v>44430</v>
      </c>
    </row>
    <row r="236" spans="4:4" x14ac:dyDescent="0.25">
      <c r="D236" s="1">
        <v>44431</v>
      </c>
    </row>
    <row r="237" spans="4:4" x14ac:dyDescent="0.25">
      <c r="D237" s="1">
        <v>44432</v>
      </c>
    </row>
    <row r="238" spans="4:4" x14ac:dyDescent="0.25">
      <c r="D238" s="1">
        <v>44433</v>
      </c>
    </row>
    <row r="239" spans="4:4" x14ac:dyDescent="0.25">
      <c r="D239" s="1">
        <v>44434</v>
      </c>
    </row>
    <row r="240" spans="4:4" x14ac:dyDescent="0.25">
      <c r="D240" s="1">
        <v>44435</v>
      </c>
    </row>
    <row r="241" spans="4:4" x14ac:dyDescent="0.25">
      <c r="D241" s="1">
        <v>44436</v>
      </c>
    </row>
    <row r="242" spans="4:4" x14ac:dyDescent="0.25">
      <c r="D242" s="1">
        <v>44437</v>
      </c>
    </row>
    <row r="243" spans="4:4" x14ac:dyDescent="0.25">
      <c r="D243" s="1">
        <v>44438</v>
      </c>
    </row>
    <row r="244" spans="4:4" x14ac:dyDescent="0.25">
      <c r="D244" s="1">
        <v>44439</v>
      </c>
    </row>
    <row r="245" spans="4:4" x14ac:dyDescent="0.25">
      <c r="D245" s="1">
        <v>44440</v>
      </c>
    </row>
    <row r="246" spans="4:4" x14ac:dyDescent="0.25">
      <c r="D246" s="1">
        <v>44441</v>
      </c>
    </row>
    <row r="247" spans="4:4" x14ac:dyDescent="0.25">
      <c r="D247" s="1">
        <v>44442</v>
      </c>
    </row>
    <row r="248" spans="4:4" x14ac:dyDescent="0.25">
      <c r="D248" s="1">
        <v>44443</v>
      </c>
    </row>
    <row r="249" spans="4:4" x14ac:dyDescent="0.25">
      <c r="D249" s="1">
        <v>44444</v>
      </c>
    </row>
    <row r="250" spans="4:4" x14ac:dyDescent="0.25">
      <c r="D250" s="1">
        <v>44445</v>
      </c>
    </row>
    <row r="251" spans="4:4" x14ac:dyDescent="0.25">
      <c r="D251" s="1">
        <v>44446</v>
      </c>
    </row>
    <row r="252" spans="4:4" x14ac:dyDescent="0.25">
      <c r="D252" s="1">
        <v>44447</v>
      </c>
    </row>
    <row r="253" spans="4:4" x14ac:dyDescent="0.25">
      <c r="D253" s="1">
        <v>44448</v>
      </c>
    </row>
    <row r="254" spans="4:4" x14ac:dyDescent="0.25">
      <c r="D254" s="1">
        <v>44449</v>
      </c>
    </row>
    <row r="255" spans="4:4" x14ac:dyDescent="0.25">
      <c r="D255" s="1">
        <v>44450</v>
      </c>
    </row>
    <row r="256" spans="4:4" x14ac:dyDescent="0.25">
      <c r="D256" s="1">
        <v>44451</v>
      </c>
    </row>
    <row r="257" spans="4:4" x14ac:dyDescent="0.25">
      <c r="D257" s="1">
        <v>44452</v>
      </c>
    </row>
    <row r="258" spans="4:4" x14ac:dyDescent="0.25">
      <c r="D258" s="1">
        <v>44453</v>
      </c>
    </row>
    <row r="259" spans="4:4" x14ac:dyDescent="0.25">
      <c r="D259" s="1">
        <v>44454</v>
      </c>
    </row>
    <row r="260" spans="4:4" x14ac:dyDescent="0.25">
      <c r="D260" s="1">
        <v>44455</v>
      </c>
    </row>
    <row r="261" spans="4:4" x14ac:dyDescent="0.25">
      <c r="D261" s="1">
        <v>44456</v>
      </c>
    </row>
    <row r="262" spans="4:4" x14ac:dyDescent="0.25">
      <c r="D262" s="1">
        <v>44457</v>
      </c>
    </row>
    <row r="263" spans="4:4" x14ac:dyDescent="0.25">
      <c r="D263" s="1">
        <v>44458</v>
      </c>
    </row>
    <row r="264" spans="4:4" x14ac:dyDescent="0.25">
      <c r="D264" s="1">
        <v>44459</v>
      </c>
    </row>
    <row r="265" spans="4:4" x14ac:dyDescent="0.25">
      <c r="D265" s="1">
        <v>44460</v>
      </c>
    </row>
    <row r="266" spans="4:4" x14ac:dyDescent="0.25">
      <c r="D266" s="1">
        <v>44461</v>
      </c>
    </row>
    <row r="267" spans="4:4" x14ac:dyDescent="0.25">
      <c r="D267" s="1">
        <v>44462</v>
      </c>
    </row>
    <row r="268" spans="4:4" x14ac:dyDescent="0.25">
      <c r="D268" s="1">
        <v>44463</v>
      </c>
    </row>
    <row r="269" spans="4:4" x14ac:dyDescent="0.25">
      <c r="D269" s="1">
        <v>44464</v>
      </c>
    </row>
    <row r="270" spans="4:4" x14ac:dyDescent="0.25">
      <c r="D270" s="1">
        <v>44465</v>
      </c>
    </row>
    <row r="271" spans="4:4" x14ac:dyDescent="0.25">
      <c r="D271" s="1">
        <v>44466</v>
      </c>
    </row>
    <row r="272" spans="4:4" x14ac:dyDescent="0.25">
      <c r="D272" s="1">
        <v>44467</v>
      </c>
    </row>
    <row r="273" spans="4:4" x14ac:dyDescent="0.25">
      <c r="D273" s="1">
        <v>44468</v>
      </c>
    </row>
    <row r="274" spans="4:4" x14ac:dyDescent="0.25">
      <c r="D274" s="1">
        <v>44469</v>
      </c>
    </row>
    <row r="275" spans="4:4" x14ac:dyDescent="0.25">
      <c r="D275" s="1">
        <v>44470</v>
      </c>
    </row>
    <row r="276" spans="4:4" x14ac:dyDescent="0.25">
      <c r="D276" s="1">
        <v>44471</v>
      </c>
    </row>
    <row r="277" spans="4:4" x14ac:dyDescent="0.25">
      <c r="D277" s="1">
        <v>44472</v>
      </c>
    </row>
    <row r="278" spans="4:4" x14ac:dyDescent="0.25">
      <c r="D278" s="1">
        <v>44473</v>
      </c>
    </row>
    <row r="279" spans="4:4" x14ac:dyDescent="0.25">
      <c r="D279" s="1">
        <v>44474</v>
      </c>
    </row>
    <row r="280" spans="4:4" x14ac:dyDescent="0.25">
      <c r="D280" s="1">
        <v>44475</v>
      </c>
    </row>
    <row r="281" spans="4:4" x14ac:dyDescent="0.25">
      <c r="D281" s="1">
        <v>44476</v>
      </c>
    </row>
    <row r="282" spans="4:4" x14ac:dyDescent="0.25">
      <c r="D282" s="1">
        <v>44477</v>
      </c>
    </row>
    <row r="283" spans="4:4" x14ac:dyDescent="0.25">
      <c r="D283" s="1">
        <v>44478</v>
      </c>
    </row>
    <row r="284" spans="4:4" x14ac:dyDescent="0.25">
      <c r="D284" s="1">
        <v>44479</v>
      </c>
    </row>
    <row r="285" spans="4:4" x14ac:dyDescent="0.25">
      <c r="D285" s="1">
        <v>44480</v>
      </c>
    </row>
    <row r="286" spans="4:4" x14ac:dyDescent="0.25">
      <c r="D286" s="1">
        <v>44481</v>
      </c>
    </row>
    <row r="287" spans="4:4" x14ac:dyDescent="0.25">
      <c r="D287" s="1">
        <v>44482</v>
      </c>
    </row>
    <row r="288" spans="4:4" x14ac:dyDescent="0.25">
      <c r="D288" s="1">
        <v>44483</v>
      </c>
    </row>
    <row r="289" spans="4:4" x14ac:dyDescent="0.25">
      <c r="D289" s="1">
        <v>44484</v>
      </c>
    </row>
    <row r="290" spans="4:4" x14ac:dyDescent="0.25">
      <c r="D290" s="1">
        <v>44485</v>
      </c>
    </row>
    <row r="291" spans="4:4" x14ac:dyDescent="0.25">
      <c r="D291" s="1">
        <v>44486</v>
      </c>
    </row>
    <row r="292" spans="4:4" x14ac:dyDescent="0.25">
      <c r="D292" s="1">
        <v>44487</v>
      </c>
    </row>
    <row r="293" spans="4:4" x14ac:dyDescent="0.25">
      <c r="D293" s="1">
        <v>44488</v>
      </c>
    </row>
    <row r="294" spans="4:4" x14ac:dyDescent="0.25">
      <c r="D294" s="1">
        <v>44489</v>
      </c>
    </row>
    <row r="295" spans="4:4" x14ac:dyDescent="0.25">
      <c r="D295" s="1">
        <v>44490</v>
      </c>
    </row>
    <row r="296" spans="4:4" x14ac:dyDescent="0.25">
      <c r="D296" s="1">
        <v>44491</v>
      </c>
    </row>
    <row r="297" spans="4:4" x14ac:dyDescent="0.25">
      <c r="D297" s="1">
        <v>44492</v>
      </c>
    </row>
    <row r="298" spans="4:4" x14ac:dyDescent="0.25">
      <c r="D298" s="1">
        <v>44493</v>
      </c>
    </row>
    <row r="299" spans="4:4" x14ac:dyDescent="0.25">
      <c r="D299" s="1">
        <v>44494</v>
      </c>
    </row>
    <row r="300" spans="4:4" x14ac:dyDescent="0.25">
      <c r="D300" s="1">
        <v>44495</v>
      </c>
    </row>
    <row r="301" spans="4:4" x14ac:dyDescent="0.25">
      <c r="D301" s="1">
        <v>44496</v>
      </c>
    </row>
    <row r="302" spans="4:4" x14ac:dyDescent="0.25">
      <c r="D302" s="1">
        <v>44497</v>
      </c>
    </row>
    <row r="303" spans="4:4" x14ac:dyDescent="0.25">
      <c r="D303" s="1">
        <v>44498</v>
      </c>
    </row>
    <row r="304" spans="4:4" x14ac:dyDescent="0.25">
      <c r="D304" s="1">
        <v>44499</v>
      </c>
    </row>
    <row r="305" spans="4:4" x14ac:dyDescent="0.25">
      <c r="D305" s="1">
        <v>44500</v>
      </c>
    </row>
    <row r="306" spans="4:4" x14ac:dyDescent="0.25">
      <c r="D306" s="1">
        <v>44501</v>
      </c>
    </row>
    <row r="307" spans="4:4" x14ac:dyDescent="0.25">
      <c r="D307" s="1">
        <v>44502</v>
      </c>
    </row>
    <row r="308" spans="4:4" x14ac:dyDescent="0.25">
      <c r="D308" s="1">
        <v>44503</v>
      </c>
    </row>
    <row r="309" spans="4:4" x14ac:dyDescent="0.25">
      <c r="D309" s="1">
        <v>44504</v>
      </c>
    </row>
    <row r="310" spans="4:4" x14ac:dyDescent="0.25">
      <c r="D310" s="1">
        <v>44505</v>
      </c>
    </row>
    <row r="311" spans="4:4" x14ac:dyDescent="0.25">
      <c r="D311" s="1">
        <v>44506</v>
      </c>
    </row>
    <row r="312" spans="4:4" x14ac:dyDescent="0.25">
      <c r="D312" s="1">
        <v>44507</v>
      </c>
    </row>
    <row r="313" spans="4:4" x14ac:dyDescent="0.25">
      <c r="D313" s="1">
        <v>44508</v>
      </c>
    </row>
    <row r="314" spans="4:4" x14ac:dyDescent="0.25">
      <c r="D314" s="1">
        <v>44509</v>
      </c>
    </row>
    <row r="315" spans="4:4" x14ac:dyDescent="0.25">
      <c r="D315" s="1">
        <v>44510</v>
      </c>
    </row>
    <row r="316" spans="4:4" x14ac:dyDescent="0.25">
      <c r="D316" s="1">
        <v>44511</v>
      </c>
    </row>
    <row r="317" spans="4:4" x14ac:dyDescent="0.25">
      <c r="D317" s="1">
        <v>44512</v>
      </c>
    </row>
    <row r="318" spans="4:4" x14ac:dyDescent="0.25">
      <c r="D318" s="1">
        <v>44513</v>
      </c>
    </row>
    <row r="319" spans="4:4" x14ac:dyDescent="0.25">
      <c r="D319" s="1">
        <v>44514</v>
      </c>
    </row>
    <row r="320" spans="4:4" x14ac:dyDescent="0.25">
      <c r="D320" s="1">
        <v>44515</v>
      </c>
    </row>
    <row r="321" spans="4:4" x14ac:dyDescent="0.25">
      <c r="D321" s="1">
        <v>44516</v>
      </c>
    </row>
    <row r="322" spans="4:4" x14ac:dyDescent="0.25">
      <c r="D322" s="1">
        <v>44517</v>
      </c>
    </row>
    <row r="323" spans="4:4" x14ac:dyDescent="0.25">
      <c r="D323" s="1">
        <v>44518</v>
      </c>
    </row>
    <row r="324" spans="4:4" x14ac:dyDescent="0.25">
      <c r="D324" s="1">
        <v>44519</v>
      </c>
    </row>
    <row r="325" spans="4:4" x14ac:dyDescent="0.25">
      <c r="D325" s="1">
        <v>44520</v>
      </c>
    </row>
    <row r="326" spans="4:4" x14ac:dyDescent="0.25">
      <c r="D326" s="1">
        <v>44521</v>
      </c>
    </row>
    <row r="327" spans="4:4" x14ac:dyDescent="0.25">
      <c r="D327" s="1">
        <v>44522</v>
      </c>
    </row>
    <row r="328" spans="4:4" x14ac:dyDescent="0.25">
      <c r="D328" s="1">
        <v>44523</v>
      </c>
    </row>
    <row r="329" spans="4:4" x14ac:dyDescent="0.25">
      <c r="D329" s="1">
        <v>44524</v>
      </c>
    </row>
    <row r="330" spans="4:4" x14ac:dyDescent="0.25">
      <c r="D330" s="1">
        <v>44525</v>
      </c>
    </row>
    <row r="331" spans="4:4" x14ac:dyDescent="0.25">
      <c r="D331" s="1">
        <v>44526</v>
      </c>
    </row>
    <row r="332" spans="4:4" x14ac:dyDescent="0.25">
      <c r="D332" s="1">
        <v>44527</v>
      </c>
    </row>
    <row r="333" spans="4:4" x14ac:dyDescent="0.25">
      <c r="D333" s="1">
        <v>44528</v>
      </c>
    </row>
    <row r="334" spans="4:4" x14ac:dyDescent="0.25">
      <c r="D334" s="1">
        <v>44529</v>
      </c>
    </row>
    <row r="335" spans="4:4" x14ac:dyDescent="0.25">
      <c r="D335" s="1">
        <v>44530</v>
      </c>
    </row>
    <row r="336" spans="4:4" x14ac:dyDescent="0.25">
      <c r="D336" s="1">
        <v>44531</v>
      </c>
    </row>
    <row r="337" spans="4:4" x14ac:dyDescent="0.25">
      <c r="D337" s="1">
        <v>44532</v>
      </c>
    </row>
    <row r="338" spans="4:4" x14ac:dyDescent="0.25">
      <c r="D338" s="1">
        <v>44533</v>
      </c>
    </row>
    <row r="339" spans="4:4" x14ac:dyDescent="0.25">
      <c r="D339" s="1">
        <v>44534</v>
      </c>
    </row>
    <row r="340" spans="4:4" x14ac:dyDescent="0.25">
      <c r="D340" s="1">
        <v>44535</v>
      </c>
    </row>
    <row r="341" spans="4:4" x14ac:dyDescent="0.25">
      <c r="D341" s="1">
        <v>44536</v>
      </c>
    </row>
    <row r="342" spans="4:4" x14ac:dyDescent="0.25">
      <c r="D342" s="1">
        <v>44537</v>
      </c>
    </row>
    <row r="343" spans="4:4" x14ac:dyDescent="0.25">
      <c r="D343" s="1">
        <v>44538</v>
      </c>
    </row>
    <row r="344" spans="4:4" x14ac:dyDescent="0.25">
      <c r="D344" s="1">
        <v>44539</v>
      </c>
    </row>
    <row r="345" spans="4:4" x14ac:dyDescent="0.25">
      <c r="D345" s="1">
        <v>44540</v>
      </c>
    </row>
    <row r="346" spans="4:4" x14ac:dyDescent="0.25">
      <c r="D346" s="1">
        <v>44541</v>
      </c>
    </row>
    <row r="347" spans="4:4" x14ac:dyDescent="0.25">
      <c r="D347" s="1">
        <v>44542</v>
      </c>
    </row>
    <row r="348" spans="4:4" x14ac:dyDescent="0.25">
      <c r="D348" s="1">
        <v>44543</v>
      </c>
    </row>
    <row r="349" spans="4:4" x14ac:dyDescent="0.25">
      <c r="D349" s="1">
        <v>44544</v>
      </c>
    </row>
    <row r="350" spans="4:4" x14ac:dyDescent="0.25">
      <c r="D350" s="1">
        <v>44545</v>
      </c>
    </row>
    <row r="351" spans="4:4" x14ac:dyDescent="0.25">
      <c r="D351" s="1">
        <v>44546</v>
      </c>
    </row>
    <row r="352" spans="4:4" x14ac:dyDescent="0.25">
      <c r="D352" s="1">
        <v>44547</v>
      </c>
    </row>
    <row r="353" spans="4:4" x14ac:dyDescent="0.25">
      <c r="D353" s="1">
        <v>44548</v>
      </c>
    </row>
    <row r="354" spans="4:4" x14ac:dyDescent="0.25">
      <c r="D354" s="1">
        <v>44549</v>
      </c>
    </row>
    <row r="355" spans="4:4" x14ac:dyDescent="0.25">
      <c r="D355" s="1">
        <v>44550</v>
      </c>
    </row>
    <row r="356" spans="4:4" x14ac:dyDescent="0.25">
      <c r="D356" s="1">
        <v>44551</v>
      </c>
    </row>
    <row r="357" spans="4:4" x14ac:dyDescent="0.25">
      <c r="D357" s="1">
        <v>44552</v>
      </c>
    </row>
    <row r="358" spans="4:4" x14ac:dyDescent="0.25">
      <c r="D358" s="1">
        <v>44553</v>
      </c>
    </row>
    <row r="359" spans="4:4" x14ac:dyDescent="0.25">
      <c r="D359" s="1">
        <v>44554</v>
      </c>
    </row>
    <row r="360" spans="4:4" x14ac:dyDescent="0.25">
      <c r="D360" s="1">
        <v>44555</v>
      </c>
    </row>
    <row r="361" spans="4:4" x14ac:dyDescent="0.25">
      <c r="D361" s="1">
        <v>44556</v>
      </c>
    </row>
    <row r="362" spans="4:4" x14ac:dyDescent="0.25">
      <c r="D362" s="1">
        <v>44557</v>
      </c>
    </row>
    <row r="363" spans="4:4" x14ac:dyDescent="0.25">
      <c r="D363" s="1">
        <v>44558</v>
      </c>
    </row>
    <row r="364" spans="4:4" x14ac:dyDescent="0.25">
      <c r="D364" s="1">
        <v>44559</v>
      </c>
    </row>
    <row r="365" spans="4:4" x14ac:dyDescent="0.25">
      <c r="D365" s="1">
        <v>44560</v>
      </c>
    </row>
    <row r="366" spans="4:4" x14ac:dyDescent="0.25">
      <c r="D366" s="1">
        <v>44561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N14"/>
  <sheetViews>
    <sheetView workbookViewId="0">
      <selection activeCell="D2" sqref="D2"/>
    </sheetView>
  </sheetViews>
  <sheetFormatPr defaultRowHeight="15" x14ac:dyDescent="0.25"/>
  <cols>
    <col min="1" max="2" width="13" bestFit="1" customWidth="1"/>
    <col min="3" max="3" width="15.85546875" customWidth="1"/>
    <col min="4" max="4" width="16.85546875" customWidth="1"/>
    <col min="5" max="5" width="13" bestFit="1" customWidth="1"/>
    <col min="6" max="6" width="14.85546875" customWidth="1"/>
    <col min="7" max="7" width="14.5703125" customWidth="1"/>
    <col min="13" max="13" width="10" bestFit="1" customWidth="1"/>
  </cols>
  <sheetData>
    <row r="1" spans="1:14" ht="31.5" customHeight="1" x14ac:dyDescent="0.25">
      <c r="A1" s="14" t="s">
        <v>26</v>
      </c>
      <c r="B1" s="14"/>
      <c r="C1" s="14"/>
      <c r="D1" s="14"/>
      <c r="E1" s="14"/>
      <c r="F1" s="14"/>
    </row>
    <row r="2" spans="1:14" ht="64.5" customHeight="1" x14ac:dyDescent="0.25">
      <c r="A2" s="24" t="s">
        <v>27</v>
      </c>
      <c r="B2" s="24" t="s">
        <v>28</v>
      </c>
      <c r="C2" s="24" t="s">
        <v>29</v>
      </c>
      <c r="D2" s="24" t="s">
        <v>30</v>
      </c>
      <c r="E2" s="24" t="s">
        <v>31</v>
      </c>
      <c r="F2" s="24" t="s">
        <v>32</v>
      </c>
    </row>
    <row r="3" spans="1:14" ht="27.75" customHeight="1" x14ac:dyDescent="0.25">
      <c r="A3" s="24">
        <v>120225</v>
      </c>
      <c r="B3" s="24">
        <f>INT(A3)</f>
        <v>120225</v>
      </c>
      <c r="C3" s="24">
        <f>ROUND(A3,0)</f>
        <v>120225</v>
      </c>
      <c r="D3" s="24">
        <f>ROUNDUP(A3,1)</f>
        <v>120225</v>
      </c>
      <c r="E3" s="24">
        <f>ROUNDDOWN(A3,1)</f>
        <v>120225</v>
      </c>
      <c r="F3" s="24">
        <f>A3/2</f>
        <v>60112.5</v>
      </c>
      <c r="H3" s="7"/>
      <c r="I3" s="12"/>
      <c r="J3" s="12"/>
      <c r="K3" s="12" t="s">
        <v>33</v>
      </c>
      <c r="L3" s="12"/>
      <c r="M3" s="12"/>
      <c r="N3" s="13"/>
    </row>
    <row r="4" spans="1:14" ht="39" customHeight="1" x14ac:dyDescent="0.25">
      <c r="A4" s="24">
        <v>222125.75</v>
      </c>
      <c r="B4" s="24">
        <f>INT(A4)</f>
        <v>222125</v>
      </c>
      <c r="C4" s="24">
        <f>ROUND(A4,0)</f>
        <v>222126</v>
      </c>
      <c r="D4" s="24">
        <f>ROUNDUP(A4,1)</f>
        <v>222125.80000000002</v>
      </c>
      <c r="E4" s="24">
        <f>ROUNDDOWN(A4,1)</f>
        <v>222125.7</v>
      </c>
      <c r="F4" s="24">
        <f>A4/2</f>
        <v>111062.875</v>
      </c>
      <c r="H4" s="15" t="s">
        <v>34</v>
      </c>
      <c r="I4" s="15" t="s">
        <v>35</v>
      </c>
      <c r="J4" s="16" t="s">
        <v>36</v>
      </c>
      <c r="K4" s="16"/>
      <c r="L4" s="16"/>
      <c r="M4" s="16"/>
      <c r="N4" s="16"/>
    </row>
    <row r="5" spans="1:14" x14ac:dyDescent="0.25">
      <c r="A5" s="24">
        <v>102881.25</v>
      </c>
      <c r="B5" s="24">
        <f>INT(A5)</f>
        <v>102881</v>
      </c>
      <c r="C5" s="24">
        <f>ROUND(A5,0)</f>
        <v>102881</v>
      </c>
      <c r="D5" s="24">
        <f>ROUNDUP(A5,1)</f>
        <v>102881.3</v>
      </c>
      <c r="E5" s="24">
        <f>ROUNDDOWN(A5,1)</f>
        <v>102881.2</v>
      </c>
      <c r="F5" s="24">
        <f>A5/2</f>
        <v>51440.625</v>
      </c>
      <c r="H5" s="4"/>
      <c r="I5" s="3"/>
      <c r="J5" s="11">
        <v>10000</v>
      </c>
      <c r="K5" s="11">
        <v>15000</v>
      </c>
      <c r="L5" s="11">
        <v>20000</v>
      </c>
      <c r="M5" s="11">
        <v>25000</v>
      </c>
      <c r="N5" s="10">
        <v>30000</v>
      </c>
    </row>
    <row r="6" spans="1:14" x14ac:dyDescent="0.25">
      <c r="A6" s="24">
        <v>99250.22</v>
      </c>
      <c r="B6" s="24">
        <f>INT(A6)</f>
        <v>99250</v>
      </c>
      <c r="C6" s="24">
        <f>ROUND(A6,0)</f>
        <v>99250</v>
      </c>
      <c r="D6" s="24">
        <f>ROUNDUP(A6,1)</f>
        <v>99250.3</v>
      </c>
      <c r="E6" s="24">
        <f>ROUNDDOWN(A6,1)</f>
        <v>99250.2</v>
      </c>
      <c r="F6" s="24">
        <f>A6/2</f>
        <v>49625.11</v>
      </c>
      <c r="H6" s="4">
        <v>7.4999999999999997E-2</v>
      </c>
      <c r="I6" s="5">
        <v>1</v>
      </c>
      <c r="J6" s="3">
        <f>(J5*H6*I6)</f>
        <v>750</v>
      </c>
      <c r="K6" s="3">
        <f>(K5*H6*I6)</f>
        <v>1125</v>
      </c>
      <c r="L6" s="3">
        <f>L5*H6*I6</f>
        <v>1500</v>
      </c>
      <c r="M6" s="3">
        <f>M5*H6*I6</f>
        <v>1875</v>
      </c>
      <c r="N6" s="3">
        <f>N5*H6*I6</f>
        <v>2250</v>
      </c>
    </row>
    <row r="7" spans="1:14" x14ac:dyDescent="0.25">
      <c r="A7" s="24">
        <v>980110</v>
      </c>
      <c r="B7" s="24">
        <f>INT(A7)</f>
        <v>980110</v>
      </c>
      <c r="C7" s="24">
        <f>ROUND(A7,0)</f>
        <v>980110</v>
      </c>
      <c r="D7" s="24">
        <f>ROUNDUP(A7,1)</f>
        <v>980110</v>
      </c>
      <c r="E7" s="24">
        <f>ROUNDDOWN(A7,1)</f>
        <v>980110</v>
      </c>
      <c r="F7" s="24">
        <f>A7/2</f>
        <v>490055</v>
      </c>
      <c r="H7" s="4">
        <v>7.8E-2</v>
      </c>
      <c r="I7" s="5">
        <v>1.5</v>
      </c>
      <c r="J7" s="3">
        <f>(J5*H7*I7)</f>
        <v>1170</v>
      </c>
      <c r="K7" s="3">
        <f>K5*H7*I7</f>
        <v>1755</v>
      </c>
      <c r="L7" s="3">
        <f>L5*H7*I7</f>
        <v>2340</v>
      </c>
      <c r="M7" s="3">
        <f>M5*H6*I6</f>
        <v>1875</v>
      </c>
      <c r="N7" s="3">
        <f>N5*H7*I7</f>
        <v>3510</v>
      </c>
    </row>
    <row r="8" spans="1:14" x14ac:dyDescent="0.25">
      <c r="H8" s="4">
        <v>0.08</v>
      </c>
      <c r="I8" s="5">
        <v>2</v>
      </c>
      <c r="J8" s="3">
        <f>(J5*H8*I8)</f>
        <v>1600</v>
      </c>
      <c r="K8" s="3">
        <f>K5*H8*I8</f>
        <v>2400</v>
      </c>
      <c r="L8" s="3">
        <f>L5*H8*I8</f>
        <v>3200</v>
      </c>
      <c r="M8" s="3">
        <f>M5*H8*I8</f>
        <v>4000</v>
      </c>
      <c r="N8" s="3">
        <f>N5*H8*I8</f>
        <v>4800</v>
      </c>
    </row>
    <row r="9" spans="1:14" x14ac:dyDescent="0.25">
      <c r="H9" s="4">
        <v>8.2000000000000003E-2</v>
      </c>
      <c r="I9" s="5">
        <v>2.5</v>
      </c>
      <c r="J9" s="3">
        <f>(J5*H9*I9)</f>
        <v>2050</v>
      </c>
      <c r="K9" s="3">
        <f>K5*H9*I9</f>
        <v>3075</v>
      </c>
      <c r="L9" s="3">
        <f>L5*H9*I9</f>
        <v>4100</v>
      </c>
      <c r="M9" s="3">
        <f>M5*H9*I9</f>
        <v>5125</v>
      </c>
      <c r="N9" s="3">
        <f>N5*H9*I9</f>
        <v>6150</v>
      </c>
    </row>
    <row r="10" spans="1:14" x14ac:dyDescent="0.25">
      <c r="H10" s="4">
        <v>8.4000000000000005E-2</v>
      </c>
      <c r="I10" s="5">
        <v>3</v>
      </c>
      <c r="J10" s="3">
        <f>(J5*H10*I10)</f>
        <v>2520</v>
      </c>
      <c r="K10" s="3">
        <f>K5*H10*I10</f>
        <v>3780</v>
      </c>
      <c r="L10" s="3">
        <f>L5*H10*I10</f>
        <v>5040</v>
      </c>
      <c r="M10" s="3">
        <f>M5*H10*I10</f>
        <v>6300</v>
      </c>
      <c r="N10" s="3">
        <f>N5*H10*I10</f>
        <v>7560</v>
      </c>
    </row>
    <row r="11" spans="1:14" x14ac:dyDescent="0.25">
      <c r="H11" s="4">
        <v>8.5999999999999993E-2</v>
      </c>
      <c r="I11" s="5">
        <v>3.5</v>
      </c>
      <c r="J11" s="3">
        <f>(J5*H11*I11)</f>
        <v>3009.9999999999995</v>
      </c>
      <c r="K11" s="3">
        <f>K5*H11*I11</f>
        <v>4515</v>
      </c>
      <c r="L11" s="3">
        <f>L5*H11*I11</f>
        <v>6019.9999999999991</v>
      </c>
      <c r="M11" s="3">
        <f>M5*H11*I11</f>
        <v>7525</v>
      </c>
      <c r="N11" s="3">
        <f>N5*H11*I11</f>
        <v>9030</v>
      </c>
    </row>
    <row r="12" spans="1:14" x14ac:dyDescent="0.25">
      <c r="H12" s="4">
        <v>8.7999999999999995E-2</v>
      </c>
      <c r="I12" s="5">
        <v>4</v>
      </c>
      <c r="J12" s="3">
        <f>(J5*H12*I12)</f>
        <v>3520</v>
      </c>
      <c r="K12" s="3">
        <f>K5*H12*I12</f>
        <v>5280</v>
      </c>
      <c r="L12" s="3">
        <f>L5*H12*I12</f>
        <v>7040</v>
      </c>
      <c r="M12" s="3">
        <f>M5*H12*I12</f>
        <v>8800</v>
      </c>
      <c r="N12" s="3">
        <f>N5*H12*I12</f>
        <v>10560</v>
      </c>
    </row>
    <row r="13" spans="1:14" x14ac:dyDescent="0.25">
      <c r="H13" s="4">
        <v>0.09</v>
      </c>
      <c r="I13" s="5">
        <v>4.5</v>
      </c>
      <c r="J13" s="3">
        <f>(J5*H13*I13)</f>
        <v>4050</v>
      </c>
      <c r="K13" s="3">
        <f>K5*H13*I13</f>
        <v>6075</v>
      </c>
      <c r="L13" s="3">
        <f>L5*H13*I13</f>
        <v>8100</v>
      </c>
      <c r="M13" s="3">
        <f>M5*H13*I13</f>
        <v>10125</v>
      </c>
      <c r="N13" s="3">
        <f>N5*H13*I13</f>
        <v>12150</v>
      </c>
    </row>
    <row r="14" spans="1:14" x14ac:dyDescent="0.25">
      <c r="H14" s="4">
        <v>9.1999999999999998E-2</v>
      </c>
      <c r="I14" s="5">
        <v>5</v>
      </c>
      <c r="J14" s="3">
        <f>(J5*H14*I14)</f>
        <v>4600</v>
      </c>
      <c r="K14" s="3">
        <f>K5*H14*I14</f>
        <v>6900</v>
      </c>
      <c r="L14" s="3">
        <f>L5*H14*I14</f>
        <v>9200</v>
      </c>
      <c r="M14" s="3">
        <f>M5*H14*I14</f>
        <v>11500</v>
      </c>
      <c r="N14" s="3">
        <f>N5*H14*I14</f>
        <v>13800</v>
      </c>
    </row>
  </sheetData>
  <mergeCells count="2">
    <mergeCell ref="J4:N4"/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H13"/>
  <sheetViews>
    <sheetView workbookViewId="0">
      <selection activeCell="E6" sqref="E6"/>
    </sheetView>
  </sheetViews>
  <sheetFormatPr defaultRowHeight="15" x14ac:dyDescent="0.25"/>
  <cols>
    <col min="2" max="2" width="10.140625" customWidth="1"/>
    <col min="3" max="3" width="9.5703125" bestFit="1" customWidth="1"/>
  </cols>
  <sheetData>
    <row r="3" spans="2:8" x14ac:dyDescent="0.25">
      <c r="B3" s="21" t="s">
        <v>37</v>
      </c>
      <c r="C3" s="21"/>
      <c r="D3" s="21"/>
      <c r="E3" s="21"/>
      <c r="F3" s="21"/>
      <c r="G3" s="21"/>
    </row>
    <row r="4" spans="2:8" x14ac:dyDescent="0.25">
      <c r="B4" s="21"/>
      <c r="C4" s="21"/>
      <c r="D4" s="21"/>
      <c r="E4" s="21"/>
      <c r="F4" s="21"/>
      <c r="G4" s="21"/>
    </row>
    <row r="5" spans="2:8" ht="30" x14ac:dyDescent="0.25">
      <c r="B5" s="3" t="s">
        <v>38</v>
      </c>
      <c r="C5" s="8" t="s">
        <v>29</v>
      </c>
      <c r="D5" s="8" t="s">
        <v>39</v>
      </c>
      <c r="E5" s="8" t="s">
        <v>44</v>
      </c>
      <c r="F5" s="8" t="s">
        <v>40</v>
      </c>
      <c r="G5" s="8" t="s">
        <v>41</v>
      </c>
    </row>
    <row r="6" spans="2:8" x14ac:dyDescent="0.25">
      <c r="B6" s="9">
        <v>120225</v>
      </c>
      <c r="C6" s="9">
        <f>ROUND(B6,-1)</f>
        <v>120230</v>
      </c>
      <c r="D6" s="3">
        <f>EVEN(B6)</f>
        <v>120226</v>
      </c>
      <c r="E6" s="3">
        <f>ODD(B6)</f>
        <v>120225</v>
      </c>
      <c r="F6" s="9">
        <f>B6*$F$13%</f>
        <v>148.59810000000002</v>
      </c>
      <c r="G6" s="9">
        <f>B6+F6</f>
        <v>120373.5981</v>
      </c>
    </row>
    <row r="7" spans="2:8" x14ac:dyDescent="0.25">
      <c r="B7" s="18">
        <v>222125</v>
      </c>
      <c r="C7" s="9">
        <f>ROUND(B7,-1)</f>
        <v>222130</v>
      </c>
      <c r="D7" s="3">
        <f>EVEN(B7)</f>
        <v>222126</v>
      </c>
      <c r="E7" s="3">
        <f t="shared" ref="E7:E10" si="0">ODD(B7)</f>
        <v>222125</v>
      </c>
      <c r="F7" s="9">
        <f t="shared" ref="F7:F10" si="1">B7*$F$13%</f>
        <v>274.54650000000004</v>
      </c>
      <c r="G7" s="9">
        <f t="shared" ref="G7:G10" si="2">B7+F7</f>
        <v>222399.5465</v>
      </c>
    </row>
    <row r="8" spans="2:8" x14ac:dyDescent="0.25">
      <c r="B8" s="18">
        <v>102881</v>
      </c>
      <c r="C8" s="9">
        <f t="shared" ref="C8:C10" si="3">ROUND(B8,-1)</f>
        <v>102880</v>
      </c>
      <c r="D8" s="3">
        <f t="shared" ref="D8:D10" si="4">EVEN(B8)</f>
        <v>102882</v>
      </c>
      <c r="E8" s="3">
        <f t="shared" si="0"/>
        <v>102881</v>
      </c>
      <c r="F8" s="9">
        <f t="shared" si="1"/>
        <v>127.16091600000001</v>
      </c>
      <c r="G8" s="9">
        <f t="shared" si="2"/>
        <v>103008.16091599999</v>
      </c>
    </row>
    <row r="9" spans="2:8" x14ac:dyDescent="0.25">
      <c r="B9" s="18">
        <v>99250</v>
      </c>
      <c r="C9" s="9">
        <f t="shared" si="3"/>
        <v>99250</v>
      </c>
      <c r="D9" s="3">
        <f t="shared" si="4"/>
        <v>99250</v>
      </c>
      <c r="E9" s="3">
        <f t="shared" si="0"/>
        <v>99251</v>
      </c>
      <c r="F9" s="9">
        <f t="shared" si="1"/>
        <v>122.67300000000002</v>
      </c>
      <c r="G9" s="9">
        <f t="shared" si="2"/>
        <v>99372.672999999995</v>
      </c>
    </row>
    <row r="10" spans="2:8" x14ac:dyDescent="0.25">
      <c r="B10" s="18">
        <v>980110</v>
      </c>
      <c r="C10" s="9">
        <f t="shared" si="3"/>
        <v>980110</v>
      </c>
      <c r="D10" s="3">
        <f t="shared" si="4"/>
        <v>980110</v>
      </c>
      <c r="E10" s="3">
        <f t="shared" si="0"/>
        <v>980111</v>
      </c>
      <c r="F10" s="9">
        <f t="shared" si="1"/>
        <v>1211.41596</v>
      </c>
      <c r="G10" s="9">
        <f t="shared" si="2"/>
        <v>981321.41596000001</v>
      </c>
      <c r="H10" s="17"/>
    </row>
    <row r="11" spans="2:8" x14ac:dyDescent="0.25">
      <c r="B11" s="3"/>
      <c r="C11" s="3"/>
      <c r="D11" s="3"/>
      <c r="E11" s="3"/>
      <c r="F11" s="9"/>
      <c r="G11" s="9"/>
    </row>
    <row r="12" spans="2:8" x14ac:dyDescent="0.25">
      <c r="B12" s="9">
        <f>SUM(B6:B10)</f>
        <v>1524591</v>
      </c>
      <c r="C12" s="3"/>
      <c r="D12" s="3" t="s">
        <v>42</v>
      </c>
      <c r="E12" s="3"/>
      <c r="F12" s="9">
        <f>SUM(F6:F10)</f>
        <v>1884.3944760000002</v>
      </c>
      <c r="G12" s="9">
        <f>SUM(G6:G10)</f>
        <v>1526475.394476</v>
      </c>
    </row>
    <row r="13" spans="2:8" x14ac:dyDescent="0.25">
      <c r="B13" s="3"/>
      <c r="C13" s="3" t="s">
        <v>43</v>
      </c>
      <c r="D13" s="3"/>
      <c r="E13" s="3"/>
      <c r="F13" s="19">
        <v>0.1236</v>
      </c>
      <c r="G13" s="3"/>
    </row>
  </sheetData>
  <mergeCells count="1">
    <mergeCell ref="B3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2:J9"/>
  <sheetViews>
    <sheetView workbookViewId="0">
      <selection activeCell="F5" sqref="F5"/>
    </sheetView>
  </sheetViews>
  <sheetFormatPr defaultRowHeight="15" x14ac:dyDescent="0.25"/>
  <cols>
    <col min="4" max="4" width="13.140625" customWidth="1"/>
    <col min="5" max="5" width="11.85546875" customWidth="1"/>
    <col min="6" max="6" width="22.7109375" customWidth="1"/>
    <col min="7" max="7" width="12.85546875" customWidth="1"/>
    <col min="8" max="8" width="12.5703125" customWidth="1"/>
  </cols>
  <sheetData>
    <row r="2" spans="3:10" x14ac:dyDescent="0.25">
      <c r="C2" s="20" t="s">
        <v>45</v>
      </c>
      <c r="D2" s="20"/>
      <c r="E2" s="20"/>
      <c r="F2" s="20"/>
      <c r="G2" s="20"/>
      <c r="H2" s="20"/>
      <c r="I2" s="20"/>
      <c r="J2" s="20"/>
    </row>
    <row r="3" spans="3:10" x14ac:dyDescent="0.25">
      <c r="C3" s="20"/>
      <c r="D3" s="20"/>
      <c r="E3" s="20"/>
      <c r="F3" s="20"/>
      <c r="G3" s="20"/>
      <c r="H3" s="20"/>
      <c r="I3" s="20"/>
      <c r="J3" s="20"/>
    </row>
    <row r="4" spans="3:10" ht="60" x14ac:dyDescent="0.25"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8" t="s">
        <v>51</v>
      </c>
      <c r="I4" s="8" t="s">
        <v>52</v>
      </c>
      <c r="J4" s="8" t="s">
        <v>53</v>
      </c>
    </row>
    <row r="5" spans="3:10" x14ac:dyDescent="0.25">
      <c r="C5" s="3" t="s">
        <v>54</v>
      </c>
      <c r="D5" s="3" t="s">
        <v>57</v>
      </c>
      <c r="E5" s="3" t="s">
        <v>62</v>
      </c>
      <c r="F5" s="22" t="str">
        <f>CONCATENATE(C5,D5,E5)</f>
        <v>MRS.PRATIBHASAXENA</v>
      </c>
      <c r="G5" s="22"/>
      <c r="H5" s="3"/>
      <c r="I5" s="3"/>
      <c r="J5" s="3"/>
    </row>
    <row r="6" spans="3:10" x14ac:dyDescent="0.25">
      <c r="C6" s="3" t="s">
        <v>55</v>
      </c>
      <c r="D6" s="3" t="s">
        <v>58</v>
      </c>
      <c r="E6" s="3" t="s">
        <v>63</v>
      </c>
      <c r="F6" s="22" t="str">
        <f t="shared" ref="F6:F9" si="0">CONCATENATE(C6,D6,E6)</f>
        <v>MR.MANPREETSINGH</v>
      </c>
      <c r="G6" s="22"/>
      <c r="H6" s="3"/>
      <c r="I6" s="3"/>
      <c r="J6" s="3"/>
    </row>
    <row r="7" spans="3:10" x14ac:dyDescent="0.25">
      <c r="C7" s="3" t="s">
        <v>55</v>
      </c>
      <c r="D7" s="3" t="s">
        <v>59</v>
      </c>
      <c r="E7" s="3" t="s">
        <v>64</v>
      </c>
      <c r="F7" s="22" t="str">
        <f t="shared" si="0"/>
        <v>MR.SANJEEVGHOST</v>
      </c>
      <c r="G7" s="22"/>
      <c r="H7" s="3"/>
      <c r="I7" s="3"/>
      <c r="J7" s="3"/>
    </row>
    <row r="8" spans="3:10" x14ac:dyDescent="0.25">
      <c r="C8" s="3" t="s">
        <v>55</v>
      </c>
      <c r="D8" s="3" t="s">
        <v>60</v>
      </c>
      <c r="E8" s="3" t="s">
        <v>65</v>
      </c>
      <c r="F8" s="22" t="str">
        <f t="shared" si="0"/>
        <v>MR.RAJESHSHARMA</v>
      </c>
      <c r="G8" s="22"/>
      <c r="H8" s="3"/>
      <c r="I8" s="3"/>
      <c r="J8" s="3"/>
    </row>
    <row r="9" spans="3:10" x14ac:dyDescent="0.25">
      <c r="C9" s="3" t="s">
        <v>56</v>
      </c>
      <c r="D9" s="3" t="s">
        <v>61</v>
      </c>
      <c r="E9" s="3" t="s">
        <v>66</v>
      </c>
      <c r="F9" s="22" t="str">
        <f t="shared" si="0"/>
        <v>MISSKALPANAVERMA</v>
      </c>
      <c r="G9" s="22"/>
      <c r="H9" s="3"/>
      <c r="I9" s="3"/>
      <c r="J9" s="3"/>
    </row>
  </sheetData>
  <mergeCells count="1">
    <mergeCell ref="C2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5"/>
  <sheetViews>
    <sheetView tabSelected="1" topLeftCell="J1" zoomScale="82" zoomScaleNormal="82" workbookViewId="0">
      <selection activeCell="O18" sqref="O18"/>
    </sheetView>
  </sheetViews>
  <sheetFormatPr defaultRowHeight="15" x14ac:dyDescent="0.25"/>
  <cols>
    <col min="2" max="2" width="31.7109375" customWidth="1"/>
    <col min="3" max="3" width="32.42578125" customWidth="1"/>
    <col min="4" max="4" width="18.85546875" customWidth="1"/>
    <col min="5" max="5" width="18" customWidth="1"/>
    <col min="6" max="6" width="23.85546875" customWidth="1"/>
    <col min="7" max="7" width="16" customWidth="1"/>
    <col min="8" max="8" width="14.140625" bestFit="1" customWidth="1"/>
    <col min="9" max="10" width="21.42578125" customWidth="1"/>
    <col min="11" max="12" width="12.85546875" customWidth="1"/>
    <col min="14" max="14" width="14" customWidth="1"/>
    <col min="15" max="16" width="40" customWidth="1"/>
    <col min="17" max="17" width="14.42578125" customWidth="1"/>
    <col min="18" max="18" width="13" customWidth="1"/>
  </cols>
  <sheetData>
    <row r="4" spans="2:18" ht="21" customHeight="1" x14ac:dyDescent="0.25">
      <c r="B4" s="80" t="s">
        <v>19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41"/>
    </row>
    <row r="5" spans="2:18" ht="30.75" x14ac:dyDescent="0.35">
      <c r="B5" s="42" t="s">
        <v>0</v>
      </c>
      <c r="C5" s="83" t="s">
        <v>1</v>
      </c>
      <c r="D5" s="83" t="s">
        <v>2</v>
      </c>
      <c r="E5" s="83" t="s">
        <v>3</v>
      </c>
      <c r="F5" s="83" t="s">
        <v>16</v>
      </c>
      <c r="G5" s="84" t="s">
        <v>17</v>
      </c>
      <c r="H5" s="85" t="s">
        <v>34</v>
      </c>
      <c r="I5" s="86" t="s">
        <v>121</v>
      </c>
      <c r="J5" s="86" t="s">
        <v>29</v>
      </c>
      <c r="K5" s="86" t="s">
        <v>122</v>
      </c>
      <c r="L5" s="86" t="s">
        <v>131</v>
      </c>
      <c r="M5" s="85" t="s">
        <v>123</v>
      </c>
      <c r="N5" s="85" t="s">
        <v>132</v>
      </c>
      <c r="O5" s="86" t="s">
        <v>124</v>
      </c>
      <c r="P5" s="86" t="s">
        <v>133</v>
      </c>
      <c r="Q5" s="86" t="s">
        <v>125</v>
      </c>
      <c r="R5" s="86" t="s">
        <v>126</v>
      </c>
    </row>
    <row r="6" spans="2:18" ht="21" x14ac:dyDescent="0.35">
      <c r="B6" s="82">
        <v>35</v>
      </c>
      <c r="C6" s="65">
        <v>44597</v>
      </c>
      <c r="D6" s="66" t="s">
        <v>4</v>
      </c>
      <c r="E6" s="66" t="s">
        <v>7</v>
      </c>
      <c r="F6" s="67" t="s">
        <v>8</v>
      </c>
      <c r="G6" s="68">
        <v>8308</v>
      </c>
      <c r="H6" s="69">
        <v>205.5</v>
      </c>
      <c r="I6" s="70">
        <f>Table3[[#This Row],[QUANTITY]]*Table3[[#This Row],[RATE]]</f>
        <v>1707294</v>
      </c>
      <c r="J6" s="70">
        <f>ROUND(Table3[[#This Row],[ASSESABLE VALUE]],-2)</f>
        <v>1707300</v>
      </c>
      <c r="K6" s="87">
        <f>ROUND(Table3[[#This Row],[ASSESABLE VALUE]],16%)</f>
        <v>1707294</v>
      </c>
      <c r="L6" s="70">
        <f>ROUND(Table3[[#This Row],[ITEM B.E.D]],0)</f>
        <v>1707294</v>
      </c>
      <c r="M6" s="70">
        <f>Table3[[#This Row],[ITEM B.E.D]]*2%</f>
        <v>34145.879999999997</v>
      </c>
      <c r="N6" s="70">
        <f>ROUND(Table3[[#This Row],[CESS]],0)</f>
        <v>34146</v>
      </c>
      <c r="O6" s="87">
        <f>(Table3[[#This Row],[ITEM B.E.D]])*1%</f>
        <v>17072.939999999999</v>
      </c>
      <c r="P6" s="70">
        <f>ROUND(Table3[[#This Row],[SECONDARY&amp;HIGHER EDUCATION CESS]],0)</f>
        <v>17073</v>
      </c>
      <c r="Q6" s="87"/>
      <c r="R6" s="70"/>
    </row>
    <row r="7" spans="2:18" ht="21" x14ac:dyDescent="0.35">
      <c r="B7" s="82">
        <v>36</v>
      </c>
      <c r="C7" s="65">
        <v>44265</v>
      </c>
      <c r="D7" s="66" t="s">
        <v>5</v>
      </c>
      <c r="E7" s="66" t="s">
        <v>7</v>
      </c>
      <c r="F7" s="67" t="s">
        <v>8</v>
      </c>
      <c r="G7" s="68">
        <v>8308</v>
      </c>
      <c r="H7" s="69">
        <v>205.5</v>
      </c>
      <c r="I7" s="70">
        <f>Table3[[#This Row],[QUANTITY]]*Table3[[#This Row],[RATE]]</f>
        <v>1707294</v>
      </c>
      <c r="J7" s="70">
        <f>ROUND(Table3[[#This Row],[ASSESABLE VALUE]],-2)</f>
        <v>1707300</v>
      </c>
      <c r="K7" s="87">
        <f>ROUND(Table3[[#This Row],[ASSESABLE VALUE]],16%)</f>
        <v>1707294</v>
      </c>
      <c r="L7" s="70">
        <f>ROUND(Table3[[#This Row],[ITEM B.E.D]],0)</f>
        <v>1707294</v>
      </c>
      <c r="M7" s="70">
        <f>Table3[[#This Row],[ITEM B.E.D]]*2%</f>
        <v>34145.879999999997</v>
      </c>
      <c r="N7" s="70">
        <f>ROUND(Table3[[#This Row],[CESS]],0)</f>
        <v>34146</v>
      </c>
      <c r="O7" s="87">
        <f>(Table3[[#This Row],[ITEM B.E.D]])*1%</f>
        <v>17072.939999999999</v>
      </c>
      <c r="P7" s="70">
        <f>ROUND(Table3[[#This Row],[SECONDARY&amp;HIGHER EDUCATION CESS]],0)</f>
        <v>17073</v>
      </c>
      <c r="Q7" s="88"/>
      <c r="R7" s="70"/>
    </row>
    <row r="8" spans="2:18" ht="21" x14ac:dyDescent="0.35">
      <c r="B8" s="82">
        <v>37</v>
      </c>
      <c r="C8" s="65">
        <v>44420</v>
      </c>
      <c r="D8" s="66" t="s">
        <v>6</v>
      </c>
      <c r="E8" s="66" t="s">
        <v>7</v>
      </c>
      <c r="F8" s="67" t="s">
        <v>9</v>
      </c>
      <c r="G8" s="68">
        <v>8556</v>
      </c>
      <c r="H8" s="69">
        <v>195.58</v>
      </c>
      <c r="I8" s="70">
        <f>Table3[[#This Row],[QUANTITY]]*Table3[[#This Row],[RATE]]</f>
        <v>1673382.4800000002</v>
      </c>
      <c r="J8" s="70">
        <f>ROUND(Table3[[#This Row],[ASSESABLE VALUE]],-2)</f>
        <v>1673400</v>
      </c>
      <c r="K8" s="87">
        <f>ROUND(Table3[[#This Row],[ASSESABLE VALUE]],16%)</f>
        <v>1673382</v>
      </c>
      <c r="L8" s="70">
        <f>ROUND(Table3[[#This Row],[ITEM B.E.D]],0)</f>
        <v>1673382</v>
      </c>
      <c r="M8" s="70">
        <f>Table3[[#This Row],[ITEM B.E.D]]*2%</f>
        <v>33467.64</v>
      </c>
      <c r="N8" s="70">
        <f>ROUND(Table3[[#This Row],[CESS]],0)</f>
        <v>33468</v>
      </c>
      <c r="O8" s="87">
        <f>(Table3[[#This Row],[ITEM B.E.D]])*1%</f>
        <v>16733.82</v>
      </c>
      <c r="P8" s="70">
        <f>ROUND(Table3[[#This Row],[SECONDARY&amp;HIGHER EDUCATION CESS]],0)</f>
        <v>16734</v>
      </c>
      <c r="Q8" s="88"/>
      <c r="R8" s="70"/>
    </row>
    <row r="9" spans="2:18" ht="21" x14ac:dyDescent="0.35">
      <c r="B9" s="82">
        <v>38</v>
      </c>
      <c r="C9" s="65">
        <v>44607</v>
      </c>
      <c r="D9" s="66" t="s">
        <v>6</v>
      </c>
      <c r="E9" s="66" t="s">
        <v>7</v>
      </c>
      <c r="F9" s="67" t="s">
        <v>10</v>
      </c>
      <c r="G9" s="68">
        <v>8556</v>
      </c>
      <c r="H9" s="69">
        <v>210.25</v>
      </c>
      <c r="I9" s="70">
        <f>Table3[[#This Row],[QUANTITY]]*Table3[[#This Row],[RATE]]</f>
        <v>1798899</v>
      </c>
      <c r="J9" s="70">
        <f>ROUND(Table3[[#This Row],[ASSESABLE VALUE]],-2)</f>
        <v>1798900</v>
      </c>
      <c r="K9" s="87">
        <f>ROUND(Table3[[#This Row],[ASSESABLE VALUE]],16%)</f>
        <v>1798899</v>
      </c>
      <c r="L9" s="70">
        <f>ROUND(Table3[[#This Row],[ITEM B.E.D]],0)</f>
        <v>1798899</v>
      </c>
      <c r="M9" s="70">
        <f>Table3[[#This Row],[ITEM B.E.D]]*2%</f>
        <v>35977.980000000003</v>
      </c>
      <c r="N9" s="70">
        <f>ROUND(Table3[[#This Row],[CESS]],0)</f>
        <v>35978</v>
      </c>
      <c r="O9" s="87">
        <f>(Table3[[#This Row],[ITEM B.E.D]])*1%</f>
        <v>17988.990000000002</v>
      </c>
      <c r="P9" s="70">
        <f>ROUND(Table3[[#This Row],[SECONDARY&amp;HIGHER EDUCATION CESS]],0)</f>
        <v>17989</v>
      </c>
      <c r="Q9" s="88"/>
      <c r="R9" s="70"/>
    </row>
    <row r="10" spans="2:18" ht="21" x14ac:dyDescent="0.35">
      <c r="B10" s="82">
        <v>39</v>
      </c>
      <c r="C10" s="65">
        <v>44367</v>
      </c>
      <c r="D10" s="66" t="s">
        <v>4</v>
      </c>
      <c r="E10" s="66" t="s">
        <v>7</v>
      </c>
      <c r="F10" s="67" t="s">
        <v>9</v>
      </c>
      <c r="G10" s="68">
        <v>8556</v>
      </c>
      <c r="H10" s="69">
        <v>195.58</v>
      </c>
      <c r="I10" s="70">
        <f>Table3[[#This Row],[QUANTITY]]*Table3[[#This Row],[RATE]]</f>
        <v>1673382.4800000002</v>
      </c>
      <c r="J10" s="70">
        <f>ROUND(Table3[[#This Row],[ASSESABLE VALUE]],-2)</f>
        <v>1673400</v>
      </c>
      <c r="K10" s="87">
        <f>ROUND(Table3[[#This Row],[ASSESABLE VALUE]],16%)</f>
        <v>1673382</v>
      </c>
      <c r="L10" s="70">
        <f>ROUND(Table3[[#This Row],[ITEM B.E.D]],0)</f>
        <v>1673382</v>
      </c>
      <c r="M10" s="70">
        <f>Table3[[#This Row],[ITEM B.E.D]]*2%</f>
        <v>33467.64</v>
      </c>
      <c r="N10" s="70">
        <f>ROUND(Table3[[#This Row],[CESS]],0)</f>
        <v>33468</v>
      </c>
      <c r="O10" s="87">
        <f>(Table3[[#This Row],[ITEM B.E.D]])*1%</f>
        <v>16733.82</v>
      </c>
      <c r="P10" s="70">
        <f>ROUND(Table3[[#This Row],[SECONDARY&amp;HIGHER EDUCATION CESS]],0)</f>
        <v>16734</v>
      </c>
      <c r="Q10" s="88"/>
      <c r="R10" s="70"/>
    </row>
    <row r="11" spans="2:18" ht="21" x14ac:dyDescent="0.35">
      <c r="B11" s="82">
        <v>40</v>
      </c>
      <c r="C11" s="65">
        <v>44826</v>
      </c>
      <c r="D11" s="66" t="s">
        <v>5</v>
      </c>
      <c r="E11" s="66" t="s">
        <v>7</v>
      </c>
      <c r="F11" s="67" t="s">
        <v>11</v>
      </c>
      <c r="G11" s="68">
        <v>8452</v>
      </c>
      <c r="H11" s="72">
        <v>175</v>
      </c>
      <c r="I11" s="70">
        <f>Table3[[#This Row],[QUANTITY]]*Table3[[#This Row],[RATE]]</f>
        <v>1479100</v>
      </c>
      <c r="J11" s="70">
        <f>ROUND(Table3[[#This Row],[ASSESABLE VALUE]],-2)</f>
        <v>1479100</v>
      </c>
      <c r="K11" s="87">
        <f>ROUND(Table3[[#This Row],[ASSESABLE VALUE]],16%)</f>
        <v>1479100</v>
      </c>
      <c r="L11" s="70">
        <f>ROUND(Table3[[#This Row],[ITEM B.E.D]],0)</f>
        <v>1479100</v>
      </c>
      <c r="M11" s="70">
        <f>Table3[[#This Row],[ITEM B.E.D]]*2%</f>
        <v>29582</v>
      </c>
      <c r="N11" s="70">
        <f>ROUND(Table3[[#This Row],[CESS]],0)</f>
        <v>29582</v>
      </c>
      <c r="O11" s="87">
        <f>(Table3[[#This Row],[ITEM B.E.D]])*1%</f>
        <v>14791</v>
      </c>
      <c r="P11" s="70">
        <f>ROUND(Table3[[#This Row],[SECONDARY&amp;HIGHER EDUCATION CESS]],0)</f>
        <v>14791</v>
      </c>
      <c r="Q11" s="88"/>
      <c r="R11" s="70"/>
    </row>
    <row r="12" spans="2:18" ht="21" x14ac:dyDescent="0.35">
      <c r="B12" s="82">
        <v>41</v>
      </c>
      <c r="C12" s="65">
        <v>44859</v>
      </c>
      <c r="D12" s="66" t="s">
        <v>4</v>
      </c>
      <c r="E12" s="66" t="s">
        <v>7</v>
      </c>
      <c r="F12" s="67" t="s">
        <v>12</v>
      </c>
      <c r="G12" s="68">
        <v>8452</v>
      </c>
      <c r="H12" s="69">
        <v>176.86</v>
      </c>
      <c r="I12" s="70">
        <f>Table3[[#This Row],[QUANTITY]]*Table3[[#This Row],[RATE]]</f>
        <v>1494820.7200000002</v>
      </c>
      <c r="J12" s="70">
        <f>ROUND(Table3[[#This Row],[ASSESABLE VALUE]],-2)</f>
        <v>1494800</v>
      </c>
      <c r="K12" s="87">
        <f>ROUND(Table3[[#This Row],[ASSESABLE VALUE]],16%)</f>
        <v>1494821</v>
      </c>
      <c r="L12" s="70">
        <f>ROUND(Table3[[#This Row],[ITEM B.E.D]],0)</f>
        <v>1494821</v>
      </c>
      <c r="M12" s="70">
        <f>Table3[[#This Row],[ITEM B.E.D]]*2%</f>
        <v>29896.420000000002</v>
      </c>
      <c r="N12" s="70">
        <f>ROUND(Table3[[#This Row],[CESS]],0)</f>
        <v>29896</v>
      </c>
      <c r="O12" s="87">
        <f>(Table3[[#This Row],[ITEM B.E.D]])*1%</f>
        <v>14948.210000000001</v>
      </c>
      <c r="P12" s="70">
        <f>ROUND(Table3[[#This Row],[SECONDARY&amp;HIGHER EDUCATION CESS]],0)</f>
        <v>14948</v>
      </c>
      <c r="Q12" s="88"/>
      <c r="R12" s="70"/>
    </row>
    <row r="13" spans="2:18" ht="21" x14ac:dyDescent="0.35">
      <c r="B13" s="82">
        <v>42</v>
      </c>
      <c r="C13" s="65">
        <v>44313</v>
      </c>
      <c r="D13" s="66" t="s">
        <v>4</v>
      </c>
      <c r="E13" s="66" t="s">
        <v>7</v>
      </c>
      <c r="F13" s="67" t="s">
        <v>13</v>
      </c>
      <c r="G13" s="68">
        <v>4225</v>
      </c>
      <c r="H13" s="69">
        <v>155.55000000000001</v>
      </c>
      <c r="I13" s="70">
        <f>Table3[[#This Row],[QUANTITY]]*Table3[[#This Row],[RATE]]</f>
        <v>657198.75</v>
      </c>
      <c r="J13" s="70">
        <f>ROUND(Table3[[#This Row],[ASSESABLE VALUE]],-2)</f>
        <v>657200</v>
      </c>
      <c r="K13" s="87">
        <f>ROUND(Table3[[#This Row],[ASSESABLE VALUE]],16%)</f>
        <v>657199</v>
      </c>
      <c r="L13" s="70">
        <f>ROUND(Table3[[#This Row],[ITEM B.E.D]],0)</f>
        <v>657199</v>
      </c>
      <c r="M13" s="70">
        <f>Table3[[#This Row],[ITEM B.E.D]]*2%</f>
        <v>13143.98</v>
      </c>
      <c r="N13" s="70">
        <f>ROUND(Table3[[#This Row],[CESS]],0)</f>
        <v>13144</v>
      </c>
      <c r="O13" s="87">
        <f>(Table3[[#This Row],[ITEM B.E.D]])*1%</f>
        <v>6571.99</v>
      </c>
      <c r="P13" s="70">
        <f>ROUND(Table3[[#This Row],[SECONDARY&amp;HIGHER EDUCATION CESS]],0)</f>
        <v>6572</v>
      </c>
      <c r="Q13" s="88"/>
      <c r="R13" s="70"/>
    </row>
    <row r="14" spans="2:18" ht="21" x14ac:dyDescent="0.35">
      <c r="B14" s="82">
        <v>43</v>
      </c>
      <c r="C14" s="65">
        <v>44224</v>
      </c>
      <c r="D14" s="66" t="s">
        <v>4</v>
      </c>
      <c r="E14" s="66" t="s">
        <v>7</v>
      </c>
      <c r="F14" s="67" t="s">
        <v>14</v>
      </c>
      <c r="G14" s="68">
        <v>4225</v>
      </c>
      <c r="H14" s="69">
        <v>230.12</v>
      </c>
      <c r="I14" s="70">
        <f>Table3[[#This Row],[QUANTITY]]*Table3[[#This Row],[RATE]]</f>
        <v>972257</v>
      </c>
      <c r="J14" s="70">
        <f>ROUND(Table3[[#This Row],[ASSESABLE VALUE]],-2)</f>
        <v>972300</v>
      </c>
      <c r="K14" s="87">
        <f>ROUND(Table3[[#This Row],[ASSESABLE VALUE]],16%)</f>
        <v>972257</v>
      </c>
      <c r="L14" s="70">
        <f>ROUND(Table3[[#This Row],[ITEM B.E.D]],0)</f>
        <v>972257</v>
      </c>
      <c r="M14" s="70">
        <f>Table3[[#This Row],[ITEM B.E.D]]*2%</f>
        <v>19445.14</v>
      </c>
      <c r="N14" s="70">
        <f>ROUND(Table3[[#This Row],[CESS]],0)</f>
        <v>19445</v>
      </c>
      <c r="O14" s="87">
        <f>(Table3[[#This Row],[ITEM B.E.D]])*1%</f>
        <v>9722.57</v>
      </c>
      <c r="P14" s="70">
        <f>ROUND(Table3[[#This Row],[SECONDARY&amp;HIGHER EDUCATION CESS]],0)</f>
        <v>9723</v>
      </c>
      <c r="Q14" s="88"/>
      <c r="R14" s="70"/>
    </row>
    <row r="15" spans="2:18" ht="21" x14ac:dyDescent="0.35">
      <c r="B15" s="82">
        <v>44</v>
      </c>
      <c r="C15" s="65">
        <v>44894</v>
      </c>
      <c r="D15" s="66" t="s">
        <v>4</v>
      </c>
      <c r="E15" s="66" t="s">
        <v>7</v>
      </c>
      <c r="F15" s="67" t="s">
        <v>15</v>
      </c>
      <c r="G15" s="68">
        <v>9610</v>
      </c>
      <c r="H15" s="69">
        <v>175.96</v>
      </c>
      <c r="I15" s="70">
        <f>Table3[[#This Row],[QUANTITY]]*Table3[[#This Row],[RATE]]</f>
        <v>1690975.6</v>
      </c>
      <c r="J15" s="70">
        <f>ROUND(Table3[[#This Row],[ASSESABLE VALUE]],-2)</f>
        <v>1691000</v>
      </c>
      <c r="K15" s="87">
        <f>ROUND(Table3[[#This Row],[ASSESABLE VALUE]],16%)</f>
        <v>1690976</v>
      </c>
      <c r="L15" s="70">
        <f>ROUND(Table3[[#This Row],[ITEM B.E.D]],0)</f>
        <v>1690976</v>
      </c>
      <c r="M15" s="70">
        <f>Table3[[#This Row],[ITEM B.E.D]]*2%</f>
        <v>33819.520000000004</v>
      </c>
      <c r="N15" s="70">
        <f>ROUND(Table3[[#This Row],[CESS]],0)</f>
        <v>33820</v>
      </c>
      <c r="O15" s="87">
        <f>(Table3[[#This Row],[ITEM B.E.D]])*1%</f>
        <v>16909.760000000002</v>
      </c>
      <c r="P15" s="70">
        <f>ROUND(Table3[[#This Row],[SECONDARY&amp;HIGHER EDUCATION CESS]],0)</f>
        <v>16910</v>
      </c>
      <c r="Q15" s="88"/>
      <c r="R15" s="70"/>
    </row>
  </sheetData>
  <mergeCells count="1">
    <mergeCell ref="B4:Q4"/>
  </mergeCells>
  <dataValidations count="2">
    <dataValidation type="list" allowBlank="1" showInputMessage="1" showErrorMessage="1" sqref="F6:F15">
      <formula1>"FEMAINA WOMEN""S HORLICKS-CHOCO,HORLICKS LOW FAT,HORLICKS HIGH FAT,JUNIOR HORLICKS-CHOCO,NEW IMPROVED BOOST,JUNIOR HORLICKS WITH DHA,NEW MOTHER HORLICKS,GLUON,,""ORANGE"</formula1>
    </dataValidation>
    <dataValidation type="list" allowBlank="1" showInputMessage="1" showErrorMessage="1" sqref="D6:D15">
      <formula1>"AGRA-SN,AGRA-GN,AGRA-JN"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4:D10"/>
  <sheetViews>
    <sheetView workbookViewId="0">
      <selection activeCell="D10" sqref="D10"/>
    </sheetView>
  </sheetViews>
  <sheetFormatPr defaultRowHeight="15" x14ac:dyDescent="0.25"/>
  <cols>
    <col min="3" max="3" width="21.28515625" customWidth="1"/>
    <col min="4" max="4" width="12.7109375" customWidth="1"/>
  </cols>
  <sheetData>
    <row r="4" spans="3:4" x14ac:dyDescent="0.25">
      <c r="C4" s="3" t="s">
        <v>67</v>
      </c>
      <c r="D4" s="3" t="s">
        <v>68</v>
      </c>
    </row>
    <row r="5" spans="3:4" x14ac:dyDescent="0.25">
      <c r="C5" s="3" t="s">
        <v>69</v>
      </c>
      <c r="D5" s="23">
        <v>55</v>
      </c>
    </row>
    <row r="6" spans="3:4" x14ac:dyDescent="0.25">
      <c r="C6" s="3" t="s">
        <v>70</v>
      </c>
      <c r="D6" s="23">
        <v>56</v>
      </c>
    </row>
    <row r="7" spans="3:4" x14ac:dyDescent="0.25">
      <c r="C7" s="3" t="s">
        <v>71</v>
      </c>
      <c r="D7" s="23">
        <v>57</v>
      </c>
    </row>
    <row r="8" spans="3:4" x14ac:dyDescent="0.25">
      <c r="C8" s="3" t="s">
        <v>72</v>
      </c>
      <c r="D8" s="23">
        <v>58</v>
      </c>
    </row>
    <row r="9" spans="3:4" x14ac:dyDescent="0.25">
      <c r="C9" s="3" t="s">
        <v>73</v>
      </c>
      <c r="D9" s="23">
        <v>59</v>
      </c>
    </row>
    <row r="10" spans="3:4" x14ac:dyDescent="0.25">
      <c r="C10" s="3" t="s">
        <v>74</v>
      </c>
      <c r="D10" s="23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M23"/>
  <sheetViews>
    <sheetView topLeftCell="B10" zoomScale="91" zoomScaleNormal="91" workbookViewId="0">
      <selection activeCell="E19" sqref="E19"/>
    </sheetView>
  </sheetViews>
  <sheetFormatPr defaultRowHeight="15" x14ac:dyDescent="0.25"/>
  <cols>
    <col min="2" max="2" width="15.140625" customWidth="1"/>
    <col min="3" max="3" width="42.140625" customWidth="1"/>
    <col min="4" max="11" width="11" customWidth="1"/>
    <col min="12" max="13" width="12" customWidth="1"/>
  </cols>
  <sheetData>
    <row r="2" spans="2:13" x14ac:dyDescent="0.25">
      <c r="B2" s="29" t="s">
        <v>110</v>
      </c>
      <c r="C2" s="30" t="s">
        <v>75</v>
      </c>
      <c r="D2" s="30" t="s">
        <v>111</v>
      </c>
      <c r="E2" s="30" t="s">
        <v>112</v>
      </c>
      <c r="F2" s="30" t="s">
        <v>113</v>
      </c>
      <c r="G2" s="30" t="s">
        <v>114</v>
      </c>
      <c r="H2" s="30" t="s">
        <v>115</v>
      </c>
      <c r="I2" s="30" t="s">
        <v>116</v>
      </c>
      <c r="J2" s="30" t="s">
        <v>117</v>
      </c>
      <c r="K2" s="31" t="s">
        <v>118</v>
      </c>
      <c r="L2" s="31" t="s">
        <v>119</v>
      </c>
      <c r="M2" s="32" t="s">
        <v>120</v>
      </c>
    </row>
    <row r="3" spans="2:13" x14ac:dyDescent="0.25">
      <c r="B3" s="6" t="s">
        <v>76</v>
      </c>
      <c r="C3" s="3" t="s">
        <v>67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84</v>
      </c>
      <c r="L3" s="3" t="s">
        <v>42</v>
      </c>
      <c r="M3" s="7" t="s">
        <v>85</v>
      </c>
    </row>
    <row r="4" spans="2:13" x14ac:dyDescent="0.25">
      <c r="B4" s="26">
        <v>1</v>
      </c>
      <c r="C4" s="3" t="s">
        <v>88</v>
      </c>
      <c r="D4" s="3" t="s">
        <v>98</v>
      </c>
      <c r="E4" s="25">
        <v>50</v>
      </c>
      <c r="F4" s="25"/>
      <c r="G4" s="25">
        <v>55</v>
      </c>
      <c r="H4" s="25">
        <v>90</v>
      </c>
      <c r="I4" s="25">
        <v>55</v>
      </c>
      <c r="J4" s="25">
        <v>60</v>
      </c>
      <c r="K4" s="25">
        <v>61</v>
      </c>
      <c r="L4" s="25">
        <f>SUM(E4:K4)</f>
        <v>371</v>
      </c>
      <c r="M4" s="36">
        <f>AVERAGE(E4:K4)</f>
        <v>61.833333333333336</v>
      </c>
    </row>
    <row r="5" spans="2:13" x14ac:dyDescent="0.25">
      <c r="B5" s="26">
        <v>55</v>
      </c>
      <c r="C5" s="3" t="s">
        <v>89</v>
      </c>
      <c r="D5" s="3" t="s">
        <v>99</v>
      </c>
      <c r="E5" s="25">
        <v>50</v>
      </c>
      <c r="F5" s="25">
        <v>55</v>
      </c>
      <c r="G5" s="25">
        <v>51</v>
      </c>
      <c r="H5" s="25">
        <v>58</v>
      </c>
      <c r="I5" s="25">
        <v>55</v>
      </c>
      <c r="J5" s="25">
        <v>52</v>
      </c>
      <c r="K5" s="25"/>
      <c r="L5" s="25">
        <f t="shared" ref="L5:L13" si="0">SUM(E5:K5)</f>
        <v>321</v>
      </c>
      <c r="M5" s="36">
        <f t="shared" ref="M5:M13" si="1">AVERAGE(E5:K5)</f>
        <v>53.5</v>
      </c>
    </row>
    <row r="6" spans="2:13" x14ac:dyDescent="0.25">
      <c r="B6" s="26">
        <v>12</v>
      </c>
      <c r="C6" s="3" t="s">
        <v>90</v>
      </c>
      <c r="D6" s="3" t="s">
        <v>100</v>
      </c>
      <c r="E6" s="25">
        <v>69</v>
      </c>
      <c r="F6" s="25">
        <v>77</v>
      </c>
      <c r="G6" s="25"/>
      <c r="H6" s="25">
        <v>26</v>
      </c>
      <c r="I6" s="25">
        <v>60</v>
      </c>
      <c r="J6" s="25">
        <v>53</v>
      </c>
      <c r="K6" s="25">
        <v>66</v>
      </c>
      <c r="L6" s="25">
        <f t="shared" si="0"/>
        <v>351</v>
      </c>
      <c r="M6" s="36">
        <f t="shared" si="1"/>
        <v>58.5</v>
      </c>
    </row>
    <row r="7" spans="2:13" x14ac:dyDescent="0.25">
      <c r="B7" s="26">
        <v>69</v>
      </c>
      <c r="C7" s="3" t="s">
        <v>91</v>
      </c>
      <c r="D7" s="3" t="s">
        <v>99</v>
      </c>
      <c r="E7" s="25"/>
      <c r="F7" s="25">
        <v>10</v>
      </c>
      <c r="G7" s="25">
        <v>69</v>
      </c>
      <c r="H7" s="25">
        <v>69</v>
      </c>
      <c r="I7" s="25">
        <v>71</v>
      </c>
      <c r="J7" s="25">
        <v>61</v>
      </c>
      <c r="K7" s="25">
        <v>22</v>
      </c>
      <c r="L7" s="25">
        <f t="shared" si="0"/>
        <v>302</v>
      </c>
      <c r="M7" s="36">
        <f t="shared" si="1"/>
        <v>50.333333333333336</v>
      </c>
    </row>
    <row r="8" spans="2:13" x14ac:dyDescent="0.25">
      <c r="B8" s="26">
        <v>101</v>
      </c>
      <c r="C8" s="3" t="s">
        <v>92</v>
      </c>
      <c r="D8" s="3" t="s">
        <v>100</v>
      </c>
      <c r="E8" s="25">
        <v>14</v>
      </c>
      <c r="F8" s="25">
        <v>98</v>
      </c>
      <c r="G8" s="25">
        <v>70</v>
      </c>
      <c r="H8" s="25">
        <v>60</v>
      </c>
      <c r="I8" s="25">
        <v>81</v>
      </c>
      <c r="J8" s="25">
        <v>15</v>
      </c>
      <c r="K8" s="25">
        <v>61</v>
      </c>
      <c r="L8" s="25">
        <f t="shared" si="0"/>
        <v>399</v>
      </c>
      <c r="M8" s="36">
        <f t="shared" si="1"/>
        <v>57</v>
      </c>
    </row>
    <row r="9" spans="2:13" x14ac:dyDescent="0.25">
      <c r="B9" s="26">
        <v>222</v>
      </c>
      <c r="C9" s="3" t="s">
        <v>93</v>
      </c>
      <c r="D9" s="3" t="s">
        <v>98</v>
      </c>
      <c r="E9" s="25">
        <v>66</v>
      </c>
      <c r="F9" s="25">
        <v>77</v>
      </c>
      <c r="G9" s="25">
        <v>60</v>
      </c>
      <c r="H9" s="25">
        <v>52</v>
      </c>
      <c r="I9" s="25">
        <v>35</v>
      </c>
      <c r="J9" s="25"/>
      <c r="K9" s="25">
        <v>95</v>
      </c>
      <c r="L9" s="25">
        <f t="shared" si="0"/>
        <v>385</v>
      </c>
      <c r="M9" s="36">
        <f t="shared" si="1"/>
        <v>64.166666666666671</v>
      </c>
    </row>
    <row r="10" spans="2:13" x14ac:dyDescent="0.25">
      <c r="B10" s="26">
        <v>235</v>
      </c>
      <c r="C10" s="3" t="s">
        <v>94</v>
      </c>
      <c r="D10" s="3" t="s">
        <v>101</v>
      </c>
      <c r="E10" s="25">
        <v>36</v>
      </c>
      <c r="F10" s="25"/>
      <c r="G10" s="25">
        <v>55</v>
      </c>
      <c r="H10" s="25">
        <v>18</v>
      </c>
      <c r="I10" s="25">
        <v>64</v>
      </c>
      <c r="J10" s="25">
        <v>36</v>
      </c>
      <c r="K10" s="25">
        <v>85</v>
      </c>
      <c r="L10" s="25">
        <f t="shared" si="0"/>
        <v>294</v>
      </c>
      <c r="M10" s="36">
        <f t="shared" si="1"/>
        <v>49</v>
      </c>
    </row>
    <row r="11" spans="2:13" x14ac:dyDescent="0.25">
      <c r="B11" s="26">
        <v>236</v>
      </c>
      <c r="C11" s="3" t="s">
        <v>95</v>
      </c>
      <c r="D11" s="3" t="s">
        <v>99</v>
      </c>
      <c r="E11" s="25">
        <v>55</v>
      </c>
      <c r="F11" s="25">
        <v>69</v>
      </c>
      <c r="G11" s="25">
        <v>49</v>
      </c>
      <c r="H11" s="25">
        <v>60</v>
      </c>
      <c r="I11" s="25">
        <v>55</v>
      </c>
      <c r="J11" s="25">
        <v>60</v>
      </c>
      <c r="K11" s="25"/>
      <c r="L11" s="25">
        <f t="shared" si="0"/>
        <v>348</v>
      </c>
      <c r="M11" s="36">
        <f t="shared" si="1"/>
        <v>58</v>
      </c>
    </row>
    <row r="12" spans="2:13" x14ac:dyDescent="0.25">
      <c r="B12" s="26">
        <v>240</v>
      </c>
      <c r="C12" s="3" t="s">
        <v>96</v>
      </c>
      <c r="D12" s="3" t="s">
        <v>101</v>
      </c>
      <c r="E12" s="25"/>
      <c r="F12" s="25">
        <v>70</v>
      </c>
      <c r="G12" s="25">
        <v>59</v>
      </c>
      <c r="H12" s="25"/>
      <c r="I12" s="25">
        <v>90</v>
      </c>
      <c r="J12" s="25">
        <v>70</v>
      </c>
      <c r="K12" s="25">
        <v>58</v>
      </c>
      <c r="L12" s="25">
        <f t="shared" si="0"/>
        <v>347</v>
      </c>
      <c r="M12" s="36">
        <f t="shared" si="1"/>
        <v>69.400000000000006</v>
      </c>
    </row>
    <row r="13" spans="2:13" x14ac:dyDescent="0.25">
      <c r="B13" s="26">
        <v>242</v>
      </c>
      <c r="C13" s="3" t="s">
        <v>97</v>
      </c>
      <c r="D13" s="3" t="s">
        <v>100</v>
      </c>
      <c r="E13" s="25">
        <v>88</v>
      </c>
      <c r="F13" s="25">
        <v>77</v>
      </c>
      <c r="G13" s="25">
        <v>82</v>
      </c>
      <c r="H13" s="25">
        <v>89</v>
      </c>
      <c r="I13" s="25">
        <v>25</v>
      </c>
      <c r="J13" s="25">
        <v>68</v>
      </c>
      <c r="K13" s="25">
        <v>51</v>
      </c>
      <c r="L13" s="25">
        <f t="shared" si="0"/>
        <v>480</v>
      </c>
      <c r="M13" s="36">
        <f t="shared" si="1"/>
        <v>68.571428571428569</v>
      </c>
    </row>
    <row r="14" spans="2:13" ht="30" x14ac:dyDescent="0.25">
      <c r="B14" s="27" t="s">
        <v>86</v>
      </c>
      <c r="C14" s="25">
        <f>COUNT(B3:B13)</f>
        <v>10</v>
      </c>
      <c r="D14" s="3"/>
      <c r="E14" s="3">
        <f>MAX(E4:E13)</f>
        <v>88</v>
      </c>
      <c r="F14" s="3">
        <f>MAX(F4:F13)</f>
        <v>98</v>
      </c>
      <c r="G14" s="3">
        <f>MAX(G4:G13)</f>
        <v>82</v>
      </c>
      <c r="H14" s="3">
        <f>MAX(H4:H13)</f>
        <v>90</v>
      </c>
      <c r="I14" s="3">
        <f>MAX(I4:I13)</f>
        <v>90</v>
      </c>
      <c r="J14" s="3">
        <f>MAX(J4:J13)</f>
        <v>70</v>
      </c>
      <c r="K14" s="3">
        <f>MAX(K4:K13)</f>
        <v>95</v>
      </c>
      <c r="L14" s="3"/>
      <c r="M14" s="7"/>
    </row>
    <row r="15" spans="2:13" x14ac:dyDescent="0.25">
      <c r="B15" s="6" t="s">
        <v>87</v>
      </c>
      <c r="C15" s="3"/>
      <c r="D15" s="3"/>
      <c r="E15" s="3">
        <f>LARGE(E4:E13,2)</f>
        <v>69</v>
      </c>
      <c r="F15" s="3">
        <f>LARGE(F4:F13,2)</f>
        <v>77</v>
      </c>
      <c r="G15" s="3">
        <f>LARGE(G4:G13,2)</f>
        <v>70</v>
      </c>
      <c r="H15" s="3">
        <f>LARGE(H4:H13,2)</f>
        <v>89</v>
      </c>
      <c r="I15" s="3">
        <f>LARGE(I4:I13,2)</f>
        <v>81</v>
      </c>
      <c r="J15" s="3">
        <f>LARGE(J4:J13,2)</f>
        <v>68</v>
      </c>
      <c r="K15" s="3">
        <f>LARGE(K4:K13,2)</f>
        <v>85</v>
      </c>
      <c r="L15" s="3"/>
      <c r="M15" s="7"/>
    </row>
    <row r="16" spans="2:13" x14ac:dyDescent="0.25">
      <c r="B16" s="26" t="s">
        <v>102</v>
      </c>
      <c r="C16" s="3"/>
      <c r="D16" s="3"/>
      <c r="E16" s="3">
        <f>LARGE(E4:E13,3)</f>
        <v>66</v>
      </c>
      <c r="F16" s="3">
        <f>LARGE(F4:F13,3)</f>
        <v>77</v>
      </c>
      <c r="G16" s="3">
        <f>LARGE(G4:G13,3)</f>
        <v>69</v>
      </c>
      <c r="H16" s="3">
        <f>LARGE(H4:H13,3)</f>
        <v>69</v>
      </c>
      <c r="I16" s="3">
        <f>LARGE(I4:I13,3)</f>
        <v>71</v>
      </c>
      <c r="J16" s="3">
        <f>LARGE(J4:J13,3)</f>
        <v>61</v>
      </c>
      <c r="K16" s="3">
        <f>LARGE(K4:K13,3)</f>
        <v>66</v>
      </c>
      <c r="L16" s="3"/>
      <c r="M16" s="7"/>
    </row>
    <row r="17" spans="2:13" x14ac:dyDescent="0.25">
      <c r="B17" s="26" t="s">
        <v>103</v>
      </c>
      <c r="C17" s="3"/>
      <c r="D17" s="3"/>
      <c r="E17" s="3">
        <f>MIN(E4:E13)</f>
        <v>14</v>
      </c>
      <c r="F17" s="3">
        <f>MIN(F4:F13)</f>
        <v>10</v>
      </c>
      <c r="G17" s="3">
        <f>MIN(G4:G13)</f>
        <v>49</v>
      </c>
      <c r="H17" s="3">
        <f>MIN(H4:H13)</f>
        <v>18</v>
      </c>
      <c r="I17" s="3">
        <f>MIN(I4:I13)</f>
        <v>25</v>
      </c>
      <c r="J17" s="3">
        <f>MIN(J4:J13)</f>
        <v>15</v>
      </c>
      <c r="K17" s="3">
        <f>MIN(K4:K13)</f>
        <v>22</v>
      </c>
      <c r="L17" s="3"/>
      <c r="M17" s="7"/>
    </row>
    <row r="18" spans="2:13" x14ac:dyDescent="0.25">
      <c r="B18" s="26" t="s">
        <v>104</v>
      </c>
      <c r="C18" s="3"/>
      <c r="D18" s="3"/>
      <c r="E18" s="3">
        <f>SMALL(E4:E13,2)</f>
        <v>36</v>
      </c>
      <c r="F18" s="3">
        <f>SMALL(F4:F13,2)</f>
        <v>55</v>
      </c>
      <c r="G18" s="3">
        <f>SMALL(G4:G13,2)</f>
        <v>51</v>
      </c>
      <c r="H18" s="3">
        <f>SMALL(H4:H13,2)</f>
        <v>26</v>
      </c>
      <c r="I18" s="3">
        <f>SMALL(I4:I13,2)</f>
        <v>35</v>
      </c>
      <c r="J18" s="3">
        <f>SMALL(J4:J13,2)</f>
        <v>36</v>
      </c>
      <c r="K18" s="3">
        <f>SMALL(K4:K13,2)</f>
        <v>51</v>
      </c>
      <c r="L18" s="3"/>
      <c r="M18" s="7"/>
    </row>
    <row r="19" spans="2:13" ht="45" x14ac:dyDescent="0.25">
      <c r="B19" s="28" t="s">
        <v>105</v>
      </c>
      <c r="C19" s="3"/>
      <c r="D19" s="3"/>
      <c r="E19" s="3">
        <f>COUNTBLANK(E4:E13)</f>
        <v>2</v>
      </c>
      <c r="F19" s="3">
        <f t="shared" ref="F19:K19" si="2">COUNTBLANK(F4:F13)</f>
        <v>2</v>
      </c>
      <c r="G19" s="3">
        <f t="shared" si="2"/>
        <v>1</v>
      </c>
      <c r="H19" s="3">
        <f t="shared" si="2"/>
        <v>1</v>
      </c>
      <c r="I19" s="3">
        <f t="shared" si="2"/>
        <v>0</v>
      </c>
      <c r="J19" s="3">
        <f t="shared" si="2"/>
        <v>1</v>
      </c>
      <c r="K19" s="3">
        <f t="shared" si="2"/>
        <v>2</v>
      </c>
      <c r="L19" s="3"/>
      <c r="M19" s="7"/>
    </row>
    <row r="20" spans="2:13" ht="45" x14ac:dyDescent="0.25">
      <c r="B20" s="28" t="s">
        <v>106</v>
      </c>
      <c r="C20" s="3"/>
      <c r="D20" s="3"/>
      <c r="E20" s="3">
        <f>COUNT(E4:E13)</f>
        <v>8</v>
      </c>
      <c r="F20" s="3">
        <f t="shared" ref="F20:K20" si="3">COUNT(F4:F13)</f>
        <v>8</v>
      </c>
      <c r="G20" s="3">
        <f t="shared" si="3"/>
        <v>9</v>
      </c>
      <c r="H20" s="3">
        <f t="shared" si="3"/>
        <v>9</v>
      </c>
      <c r="I20" s="3">
        <f t="shared" si="3"/>
        <v>10</v>
      </c>
      <c r="J20" s="3">
        <f t="shared" si="3"/>
        <v>9</v>
      </c>
      <c r="K20" s="3">
        <f t="shared" si="3"/>
        <v>8</v>
      </c>
      <c r="L20" s="3"/>
      <c r="M20" s="7"/>
    </row>
    <row r="21" spans="2:13" ht="30" x14ac:dyDescent="0.25">
      <c r="B21" s="28" t="s">
        <v>107</v>
      </c>
      <c r="C21" s="3"/>
      <c r="D21" s="3"/>
      <c r="E21" s="3">
        <v>3</v>
      </c>
      <c r="F21" s="3"/>
      <c r="G21" s="3"/>
      <c r="H21" s="3"/>
      <c r="I21" s="3"/>
      <c r="J21" s="3"/>
      <c r="K21" s="3"/>
      <c r="L21" s="3"/>
      <c r="M21" s="7"/>
    </row>
    <row r="22" spans="2:13" ht="30" x14ac:dyDescent="0.25">
      <c r="B22" s="28" t="s">
        <v>108</v>
      </c>
      <c r="C22" s="3"/>
      <c r="D22" s="3"/>
      <c r="E22" s="3">
        <v>2</v>
      </c>
      <c r="F22" s="3"/>
      <c r="G22" s="3"/>
      <c r="H22" s="3"/>
      <c r="I22" s="3"/>
      <c r="J22" s="3"/>
      <c r="K22" s="3"/>
      <c r="L22" s="3"/>
      <c r="M22" s="7"/>
    </row>
    <row r="23" spans="2:13" ht="45" x14ac:dyDescent="0.25">
      <c r="B23" s="33" t="s">
        <v>109</v>
      </c>
      <c r="C23" s="34"/>
      <c r="D23" s="34"/>
      <c r="E23" s="34">
        <v>50</v>
      </c>
      <c r="F23" s="34">
        <v>77</v>
      </c>
      <c r="G23" s="34">
        <v>55</v>
      </c>
      <c r="H23" s="34">
        <v>0</v>
      </c>
      <c r="I23" s="34">
        <v>55</v>
      </c>
      <c r="J23" s="34">
        <v>60</v>
      </c>
      <c r="K23" s="34">
        <v>61</v>
      </c>
      <c r="L23" s="34"/>
      <c r="M23" s="35"/>
    </row>
  </sheetData>
  <conditionalFormatting sqref="L4:L13">
    <cfRule type="cellIs" dxfId="5" priority="1" operator="lessThan">
      <formula>340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MEERUT</vt:lpstr>
      <vt:lpstr>Sheet6</vt:lpstr>
      <vt:lpstr>Sheet2</vt:lpstr>
      <vt:lpstr>SESSION 3&amp;4</vt:lpstr>
      <vt:lpstr>SESSION 5</vt:lpstr>
      <vt:lpstr>SESSION 6</vt:lpstr>
      <vt:lpstr>Sheet7</vt:lpstr>
      <vt:lpstr>SESSION 7</vt:lpstr>
      <vt:lpstr>SESSION 8</vt:lpstr>
      <vt:lpstr>SESSION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acc39</dc:creator>
  <cp:lastModifiedBy>student42</cp:lastModifiedBy>
  <dcterms:created xsi:type="dcterms:W3CDTF">2023-01-23T08:51:08Z</dcterms:created>
  <dcterms:modified xsi:type="dcterms:W3CDTF">2023-01-24T12:04:00Z</dcterms:modified>
</cp:coreProperties>
</file>