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Dartmouth\Statistics\WINTER 19\SIP\UVLT Raw Data\"/>
    </mc:Choice>
  </mc:AlternateContent>
  <xr:revisionPtr revIDLastSave="0" documentId="13_ncr:1_{203D8F89-2B07-44AA-B940-60ADB40AAEAE}" xr6:coauthVersionLast="40" xr6:coauthVersionMax="40" xr10:uidLastSave="{00000000-0000-0000-0000-000000000000}"/>
  <bookViews>
    <workbookView xWindow="0" yWindow="0" windowWidth="21600" windowHeight="9948" firstSheet="2" activeTab="3" xr2:uid="{00000000-000D-0000-FFFF-FFFF00000000}"/>
  </bookViews>
  <sheets>
    <sheet name="Home Value" sheetId="5" r:id="rId1"/>
    <sheet name="Age - raw numbers" sheetId="1" r:id="rId2"/>
    <sheet name="Age 55 and over" sheetId="2" r:id="rId3"/>
    <sheet name="Conservation Sta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9" l="1"/>
  <c r="E37" i="9"/>
  <c r="E21" i="9"/>
  <c r="E17" i="9"/>
  <c r="C48" i="5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D49" i="1"/>
  <c r="I4" i="1"/>
  <c r="I49" i="1" s="1"/>
  <c r="F49" i="1"/>
  <c r="G49" i="1"/>
  <c r="D57" i="1" s="1"/>
  <c r="H49" i="1"/>
  <c r="E49" i="1"/>
  <c r="I51" i="1"/>
  <c r="D56" i="1" s="1"/>
  <c r="C12" i="2"/>
  <c r="C26" i="2"/>
  <c r="D26" i="2" s="1"/>
  <c r="C41" i="2"/>
  <c r="C31" i="2"/>
  <c r="C43" i="2"/>
  <c r="C11" i="2"/>
  <c r="D11" i="2" s="1"/>
  <c r="C28" i="2"/>
  <c r="C38" i="2"/>
  <c r="C14" i="2"/>
  <c r="C33" i="2"/>
  <c r="C39" i="2"/>
  <c r="C9" i="2"/>
  <c r="C2" i="2"/>
  <c r="C15" i="2"/>
  <c r="D15" i="2" s="1"/>
  <c r="C44" i="2"/>
  <c r="C27" i="2"/>
  <c r="C36" i="2"/>
  <c r="C7" i="2"/>
  <c r="D7" i="2" s="1"/>
  <c r="C30" i="2"/>
  <c r="C34" i="2"/>
  <c r="C5" i="2"/>
  <c r="C22" i="2"/>
  <c r="D22" i="2" s="1"/>
  <c r="C10" i="2"/>
  <c r="C40" i="2"/>
  <c r="C32" i="2"/>
  <c r="C23" i="2"/>
  <c r="D23" i="2" s="1"/>
  <c r="C29" i="2"/>
  <c r="C3" i="2"/>
  <c r="C37" i="2"/>
  <c r="C19" i="2"/>
  <c r="D19" i="2" s="1"/>
  <c r="C42" i="2"/>
  <c r="C25" i="2"/>
  <c r="C45" i="2"/>
  <c r="C16" i="2"/>
  <c r="D16" i="2" s="1"/>
  <c r="C4" i="2"/>
  <c r="C13" i="2"/>
  <c r="C20" i="2"/>
  <c r="C46" i="2"/>
  <c r="D46" i="2" s="1"/>
  <c r="C6" i="2"/>
  <c r="C17" i="2"/>
  <c r="C24" i="2"/>
  <c r="C35" i="2"/>
  <c r="D35" i="2" s="1"/>
  <c r="C18" i="2"/>
  <c r="C8" i="2"/>
  <c r="C21" i="2"/>
  <c r="D3" i="2"/>
  <c r="D4" i="2"/>
  <c r="D5" i="2"/>
  <c r="D6" i="2"/>
  <c r="D8" i="2"/>
  <c r="D9" i="2"/>
  <c r="D10" i="2"/>
  <c r="D12" i="2"/>
  <c r="D13" i="2"/>
  <c r="D14" i="2"/>
  <c r="D17" i="2"/>
  <c r="D18" i="2"/>
  <c r="D20" i="2"/>
  <c r="D21" i="2"/>
  <c r="D24" i="2"/>
  <c r="D25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2" i="2"/>
  <c r="E48" i="5"/>
  <c r="D51" i="1"/>
  <c r="F51" i="1"/>
  <c r="H54" i="1"/>
  <c r="H51" i="1"/>
  <c r="C49" i="1"/>
  <c r="C50" i="1" s="1"/>
  <c r="E51" i="1"/>
  <c r="G51" i="1"/>
  <c r="F50" i="1" l="1"/>
  <c r="E50" i="1"/>
  <c r="H50" i="1"/>
  <c r="G50" i="1"/>
  <c r="D50" i="1"/>
  <c r="D58" i="1"/>
  <c r="C47" i="2"/>
  <c r="D47" i="2" s="1"/>
</calcChain>
</file>

<file path=xl/sharedStrings.xml><?xml version="1.0" encoding="utf-8"?>
<sst xmlns="http://schemas.openxmlformats.org/spreadsheetml/2006/main" count="216" uniqueCount="74">
  <si>
    <t>Bradford</t>
  </si>
  <si>
    <t>Chelsea</t>
  </si>
  <si>
    <t>Corinth</t>
  </si>
  <si>
    <t>Fairlee</t>
  </si>
  <si>
    <t>Hartford</t>
  </si>
  <si>
    <t>Hartland</t>
  </si>
  <si>
    <t>Newbury</t>
  </si>
  <si>
    <t>Norwich</t>
  </si>
  <si>
    <t>Pomfret</t>
  </si>
  <si>
    <t>Reading</t>
  </si>
  <si>
    <t>Royalton</t>
  </si>
  <si>
    <t>Ryegate</t>
  </si>
  <si>
    <t>Sharon</t>
  </si>
  <si>
    <t>Springfield</t>
  </si>
  <si>
    <t>Strafford</t>
  </si>
  <si>
    <t>Thetford</t>
  </si>
  <si>
    <t>Topsham</t>
  </si>
  <si>
    <t>Tunbridge</t>
  </si>
  <si>
    <t>Vershire</t>
  </si>
  <si>
    <t>Weathersfield</t>
  </si>
  <si>
    <t>West Fairlee</t>
  </si>
  <si>
    <t>West Windsor</t>
  </si>
  <si>
    <t>Windsor</t>
  </si>
  <si>
    <t>Woodstock</t>
  </si>
  <si>
    <t>Bath</t>
  </si>
  <si>
    <t>Canaan</t>
  </si>
  <si>
    <t>Charlestown</t>
  </si>
  <si>
    <t>Claremont</t>
  </si>
  <si>
    <t>Cornish</t>
  </si>
  <si>
    <t>Croydon</t>
  </si>
  <si>
    <t>Dorchester</t>
  </si>
  <si>
    <t>Enfield</t>
  </si>
  <si>
    <t>Grafton</t>
  </si>
  <si>
    <t>Grantham</t>
  </si>
  <si>
    <t>Hanover</t>
  </si>
  <si>
    <t>Haverhill</t>
  </si>
  <si>
    <t>Lebanon</t>
  </si>
  <si>
    <t>Lyme</t>
  </si>
  <si>
    <t>Newport</t>
  </si>
  <si>
    <t>Orange</t>
  </si>
  <si>
    <t>Orford</t>
  </si>
  <si>
    <t>Piermont</t>
  </si>
  <si>
    <t>Plainfield</t>
  </si>
  <si>
    <t>Unity</t>
  </si>
  <si>
    <t>total</t>
  </si>
  <si>
    <t>Town</t>
  </si>
  <si>
    <t>75 and over</t>
  </si>
  <si>
    <t>https://factfinder.census.gov/faces/nav/jsf/pages/community_facts.xhtml</t>
  </si>
  <si>
    <t>Total</t>
  </si>
  <si>
    <t>45-54</t>
  </si>
  <si>
    <t>55-64</t>
  </si>
  <si>
    <t>65-74</t>
  </si>
  <si>
    <t>Cavendish</t>
  </si>
  <si>
    <t>up to 24</t>
  </si>
  <si>
    <t>25 to 44</t>
  </si>
  <si>
    <t>#</t>
  </si>
  <si>
    <t>%</t>
  </si>
  <si>
    <t xml:space="preserve"> </t>
  </si>
  <si>
    <t>total #</t>
  </si>
  <si>
    <t>$500K -999K</t>
  </si>
  <si>
    <t>$1,000,000+</t>
  </si>
  <si>
    <t xml:space="preserve">Adult population </t>
  </si>
  <si>
    <t>population over 55</t>
  </si>
  <si>
    <t>% over 55</t>
  </si>
  <si>
    <t>Town #</t>
  </si>
  <si>
    <t>Total Housing Units</t>
  </si>
  <si>
    <t>TownID</t>
  </si>
  <si>
    <t>Nprojects</t>
  </si>
  <si>
    <t>Nacres</t>
  </si>
  <si>
    <t>Nmembers</t>
  </si>
  <si>
    <t>MedianHHIncome</t>
  </si>
  <si>
    <t>MeanHHIncome</t>
  </si>
  <si>
    <t>PercBAplus</t>
  </si>
  <si>
    <t>PercAge55Plus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</si>
</sst>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0" fillId="0" borderId="0" xfId="0" applyNumberFormat="1"/>
    <xf numFmtId="0" fontId="5" fillId="0" borderId="0" xfId="1"/>
    <xf numFmtId="3" fontId="1" fillId="0" borderId="0" xfId="0" applyNumberFormat="1" applyFont="1"/>
    <xf numFmtId="3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3" fontId="0" fillId="0" borderId="0" xfId="0" applyNumberFormat="1"/>
    <xf numFmtId="0" fontId="1" fillId="0" borderId="0" xfId="0" applyFont="1" applyFill="1"/>
    <xf numFmtId="9" fontId="0" fillId="0" borderId="0" xfId="0" applyNumberForma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ctfinder.census.gov/faces/nav/jsf/pages/community_facts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K7" sqref="K7"/>
    </sheetView>
  </sheetViews>
  <sheetFormatPr defaultColWidth="8.88671875" defaultRowHeight="14.4" x14ac:dyDescent="0.3"/>
  <cols>
    <col min="1" max="1" width="8.88671875" style="11"/>
    <col min="2" max="2" width="18.33203125" style="11" customWidth="1"/>
    <col min="3" max="3" width="0" style="11" hidden="1" customWidth="1"/>
    <col min="4" max="4" width="12.109375" style="11" hidden="1" customWidth="1"/>
    <col min="5" max="5" width="11.6640625" style="11" hidden="1" customWidth="1"/>
    <col min="6" max="6" width="9.109375" customWidth="1"/>
    <col min="7" max="16384" width="8.88671875" style="11"/>
  </cols>
  <sheetData>
    <row r="1" spans="1:6" x14ac:dyDescent="0.3">
      <c r="A1" t="s">
        <v>64</v>
      </c>
      <c r="F1" t="s">
        <v>65</v>
      </c>
    </row>
    <row r="2" spans="1:6" x14ac:dyDescent="0.3">
      <c r="A2">
        <v>1</v>
      </c>
      <c r="B2" s="13" t="s">
        <v>24</v>
      </c>
      <c r="C2" s="11">
        <v>366</v>
      </c>
      <c r="D2" s="11">
        <v>10</v>
      </c>
      <c r="E2" s="11">
        <v>3</v>
      </c>
      <c r="F2" s="11">
        <v>589</v>
      </c>
    </row>
    <row r="3" spans="1:6" x14ac:dyDescent="0.3">
      <c r="A3">
        <v>2</v>
      </c>
      <c r="B3" s="13" t="s">
        <v>0</v>
      </c>
      <c r="C3" s="11">
        <v>822</v>
      </c>
      <c r="D3" s="11">
        <v>13</v>
      </c>
      <c r="E3" s="11">
        <v>0</v>
      </c>
      <c r="F3" s="11">
        <v>1407</v>
      </c>
    </row>
    <row r="4" spans="1:6" x14ac:dyDescent="0.3">
      <c r="A4">
        <v>3</v>
      </c>
      <c r="B4" s="13" t="s">
        <v>25</v>
      </c>
      <c r="C4" s="11">
        <v>1140</v>
      </c>
      <c r="D4" s="11">
        <v>8</v>
      </c>
      <c r="E4" s="11">
        <v>0</v>
      </c>
      <c r="F4" s="11">
        <v>1867</v>
      </c>
    </row>
    <row r="5" spans="1:6" x14ac:dyDescent="0.3">
      <c r="A5">
        <v>4</v>
      </c>
      <c r="B5" s="13" t="s">
        <v>52</v>
      </c>
      <c r="C5" s="11">
        <v>510</v>
      </c>
      <c r="D5" s="11">
        <v>40</v>
      </c>
      <c r="E5" s="11">
        <v>3</v>
      </c>
      <c r="F5" s="11">
        <v>1013</v>
      </c>
    </row>
    <row r="6" spans="1:6" x14ac:dyDescent="0.3">
      <c r="A6">
        <v>5</v>
      </c>
      <c r="B6" s="13" t="s">
        <v>26</v>
      </c>
      <c r="C6" s="11">
        <v>1738</v>
      </c>
      <c r="D6" s="11">
        <v>0</v>
      </c>
      <c r="E6" s="11">
        <v>0</v>
      </c>
      <c r="F6" s="11">
        <v>2338</v>
      </c>
    </row>
    <row r="7" spans="1:6" x14ac:dyDescent="0.3">
      <c r="A7">
        <v>6</v>
      </c>
      <c r="B7" s="13" t="s">
        <v>1</v>
      </c>
      <c r="C7" s="11">
        <v>411</v>
      </c>
      <c r="D7" s="11">
        <v>12</v>
      </c>
      <c r="E7" s="11">
        <v>32</v>
      </c>
      <c r="F7" s="11">
        <v>708</v>
      </c>
    </row>
    <row r="8" spans="1:6" x14ac:dyDescent="0.3">
      <c r="A8">
        <v>7</v>
      </c>
      <c r="B8" s="13" t="s">
        <v>27</v>
      </c>
      <c r="C8" s="11">
        <v>3263</v>
      </c>
      <c r="D8" s="11">
        <v>7</v>
      </c>
      <c r="E8" s="11">
        <v>6</v>
      </c>
      <c r="F8" s="11">
        <v>6317</v>
      </c>
    </row>
    <row r="9" spans="1:6" x14ac:dyDescent="0.3">
      <c r="A9">
        <v>8</v>
      </c>
      <c r="B9" s="13" t="s">
        <v>2</v>
      </c>
      <c r="C9" s="11">
        <v>490</v>
      </c>
      <c r="D9" s="11">
        <v>22</v>
      </c>
      <c r="E9" s="11">
        <v>0</v>
      </c>
      <c r="F9" s="11">
        <v>790</v>
      </c>
    </row>
    <row r="10" spans="1:6" x14ac:dyDescent="0.3">
      <c r="A10">
        <v>9</v>
      </c>
      <c r="B10" s="13" t="s">
        <v>28</v>
      </c>
      <c r="C10" s="11">
        <v>584</v>
      </c>
      <c r="D10" s="11">
        <v>35</v>
      </c>
      <c r="E10" s="11">
        <v>13</v>
      </c>
      <c r="F10" s="11">
        <v>826</v>
      </c>
    </row>
    <row r="11" spans="1:6" x14ac:dyDescent="0.3">
      <c r="A11">
        <v>10</v>
      </c>
      <c r="B11" s="13" t="s">
        <v>29</v>
      </c>
      <c r="C11" s="11">
        <v>221</v>
      </c>
      <c r="D11" s="11">
        <v>8</v>
      </c>
      <c r="E11" s="11">
        <v>2</v>
      </c>
      <c r="F11" s="11">
        <v>414</v>
      </c>
    </row>
    <row r="12" spans="1:6" x14ac:dyDescent="0.3">
      <c r="A12">
        <v>11</v>
      </c>
      <c r="B12" s="13" t="s">
        <v>30</v>
      </c>
      <c r="C12" s="11">
        <v>116</v>
      </c>
      <c r="D12" s="11">
        <v>1</v>
      </c>
      <c r="E12" s="11">
        <v>2</v>
      </c>
      <c r="F12" s="11">
        <v>228</v>
      </c>
    </row>
    <row r="13" spans="1:6" x14ac:dyDescent="0.3">
      <c r="A13">
        <v>12</v>
      </c>
      <c r="B13" s="13" t="s">
        <v>31</v>
      </c>
      <c r="C13" s="11">
        <v>1435</v>
      </c>
      <c r="D13" s="11">
        <v>25</v>
      </c>
      <c r="E13" s="11">
        <v>12</v>
      </c>
      <c r="F13" s="11">
        <v>2739</v>
      </c>
    </row>
    <row r="14" spans="1:6" x14ac:dyDescent="0.3">
      <c r="A14">
        <v>13</v>
      </c>
      <c r="B14" s="13" t="s">
        <v>3</v>
      </c>
      <c r="C14" s="11">
        <v>304</v>
      </c>
      <c r="D14" s="11">
        <v>34</v>
      </c>
      <c r="E14" s="11">
        <v>3</v>
      </c>
      <c r="F14" s="11">
        <v>613</v>
      </c>
    </row>
    <row r="15" spans="1:6" x14ac:dyDescent="0.3">
      <c r="A15">
        <v>14</v>
      </c>
      <c r="B15" s="13" t="s">
        <v>32</v>
      </c>
      <c r="C15" s="11">
        <v>440</v>
      </c>
      <c r="D15" s="11">
        <v>0</v>
      </c>
      <c r="E15" s="11">
        <v>3</v>
      </c>
      <c r="F15" s="11">
        <v>786</v>
      </c>
    </row>
    <row r="16" spans="1:6" x14ac:dyDescent="0.3">
      <c r="A16">
        <v>15</v>
      </c>
      <c r="B16" s="13" t="s">
        <v>33</v>
      </c>
      <c r="C16" s="11">
        <v>1021</v>
      </c>
      <c r="D16" s="11">
        <v>65</v>
      </c>
      <c r="E16" s="11">
        <v>3</v>
      </c>
      <c r="F16" s="11">
        <v>1670</v>
      </c>
    </row>
    <row r="17" spans="1:6" x14ac:dyDescent="0.3">
      <c r="A17">
        <v>16</v>
      </c>
      <c r="B17" s="13" t="s">
        <v>34</v>
      </c>
      <c r="C17" s="11">
        <v>1742</v>
      </c>
      <c r="D17" s="11">
        <v>723</v>
      </c>
      <c r="E17" s="11">
        <v>118</v>
      </c>
      <c r="F17" s="11">
        <v>3407</v>
      </c>
    </row>
    <row r="18" spans="1:6" x14ac:dyDescent="0.3">
      <c r="A18">
        <v>17</v>
      </c>
      <c r="B18" s="13" t="s">
        <v>4</v>
      </c>
      <c r="C18" s="11">
        <v>2857</v>
      </c>
      <c r="D18" s="11">
        <v>116</v>
      </c>
      <c r="E18" s="11">
        <v>25</v>
      </c>
      <c r="F18" s="11">
        <v>5983</v>
      </c>
    </row>
    <row r="19" spans="1:6" x14ac:dyDescent="0.3">
      <c r="A19">
        <v>18</v>
      </c>
      <c r="B19" s="13" t="s">
        <v>5</v>
      </c>
      <c r="C19" s="11">
        <v>1069</v>
      </c>
      <c r="D19" s="11">
        <v>85</v>
      </c>
      <c r="E19" s="11">
        <v>29</v>
      </c>
      <c r="F19" s="11">
        <v>1730</v>
      </c>
    </row>
    <row r="20" spans="1:6" x14ac:dyDescent="0.3">
      <c r="A20">
        <v>19</v>
      </c>
      <c r="B20" s="13" t="s">
        <v>35</v>
      </c>
      <c r="C20" s="11">
        <v>1273</v>
      </c>
      <c r="D20" s="11">
        <v>7</v>
      </c>
      <c r="E20" s="11">
        <v>0</v>
      </c>
      <c r="F20" s="11">
        <v>2342</v>
      </c>
    </row>
    <row r="21" spans="1:6" x14ac:dyDescent="0.3">
      <c r="A21">
        <v>20</v>
      </c>
      <c r="B21" s="13" t="s">
        <v>36</v>
      </c>
      <c r="C21" s="11">
        <v>3190</v>
      </c>
      <c r="D21" s="11">
        <v>188</v>
      </c>
      <c r="E21" s="11">
        <v>23</v>
      </c>
      <c r="F21" s="11">
        <v>6689</v>
      </c>
    </row>
    <row r="22" spans="1:6" x14ac:dyDescent="0.3">
      <c r="A22">
        <v>21</v>
      </c>
      <c r="B22" s="13" t="s">
        <v>37</v>
      </c>
      <c r="C22" s="11">
        <v>596</v>
      </c>
      <c r="D22" s="11">
        <v>165</v>
      </c>
      <c r="E22" s="11">
        <v>52</v>
      </c>
      <c r="F22" s="11">
        <v>789</v>
      </c>
    </row>
    <row r="23" spans="1:6" x14ac:dyDescent="0.3">
      <c r="A23">
        <v>22</v>
      </c>
      <c r="B23" s="13" t="s">
        <v>6</v>
      </c>
      <c r="C23" s="11">
        <v>815</v>
      </c>
      <c r="D23" s="11">
        <v>29</v>
      </c>
      <c r="E23" s="11">
        <v>6</v>
      </c>
      <c r="F23" s="11">
        <v>1392</v>
      </c>
    </row>
    <row r="24" spans="1:6" x14ac:dyDescent="0.3">
      <c r="A24">
        <v>23</v>
      </c>
      <c r="B24" s="13" t="s">
        <v>38</v>
      </c>
      <c r="C24" s="11">
        <v>1732</v>
      </c>
      <c r="D24" s="11">
        <v>21</v>
      </c>
      <c r="E24" s="11">
        <v>0</v>
      </c>
      <c r="F24" s="11">
        <v>2742</v>
      </c>
    </row>
    <row r="25" spans="1:6" x14ac:dyDescent="0.3">
      <c r="A25">
        <v>24</v>
      </c>
      <c r="B25" s="13" t="s">
        <v>7</v>
      </c>
      <c r="C25" s="11">
        <v>1069</v>
      </c>
      <c r="D25" s="11">
        <v>364</v>
      </c>
      <c r="E25" s="11">
        <v>56</v>
      </c>
      <c r="F25" s="11">
        <v>1492</v>
      </c>
    </row>
    <row r="26" spans="1:6" x14ac:dyDescent="0.3">
      <c r="A26">
        <v>25</v>
      </c>
      <c r="B26" s="13" t="s">
        <v>39</v>
      </c>
      <c r="C26" s="11">
        <v>108</v>
      </c>
      <c r="D26" s="11">
        <v>1</v>
      </c>
      <c r="E26" s="11">
        <v>2</v>
      </c>
      <c r="F26" s="11">
        <v>489</v>
      </c>
    </row>
    <row r="27" spans="1:6" x14ac:dyDescent="0.3">
      <c r="A27">
        <v>26</v>
      </c>
      <c r="B27" s="13" t="s">
        <v>40</v>
      </c>
      <c r="C27" s="11">
        <v>454</v>
      </c>
      <c r="D27" s="11">
        <v>58</v>
      </c>
      <c r="E27" s="11">
        <v>15</v>
      </c>
      <c r="F27" s="11">
        <v>683</v>
      </c>
    </row>
    <row r="28" spans="1:6" x14ac:dyDescent="0.3">
      <c r="A28">
        <v>27</v>
      </c>
      <c r="B28" s="13" t="s">
        <v>41</v>
      </c>
      <c r="C28" s="11">
        <v>286</v>
      </c>
      <c r="D28" s="11">
        <v>30</v>
      </c>
      <c r="E28" s="11">
        <v>7</v>
      </c>
      <c r="F28" s="11">
        <v>473</v>
      </c>
    </row>
    <row r="29" spans="1:6" x14ac:dyDescent="0.3">
      <c r="A29">
        <v>28</v>
      </c>
      <c r="B29" s="13" t="s">
        <v>42</v>
      </c>
      <c r="C29" s="11">
        <v>771</v>
      </c>
      <c r="D29" s="11">
        <v>89</v>
      </c>
      <c r="E29" s="11">
        <v>3</v>
      </c>
      <c r="F29" s="11">
        <v>1015</v>
      </c>
    </row>
    <row r="30" spans="1:6" x14ac:dyDescent="0.3">
      <c r="A30">
        <v>29</v>
      </c>
      <c r="B30" s="13" t="s">
        <v>8</v>
      </c>
      <c r="C30" s="11">
        <v>396</v>
      </c>
      <c r="D30" s="11">
        <v>91</v>
      </c>
      <c r="E30" s="11">
        <v>9</v>
      </c>
      <c r="F30" s="11">
        <v>594</v>
      </c>
    </row>
    <row r="31" spans="1:6" x14ac:dyDescent="0.3">
      <c r="A31">
        <v>30</v>
      </c>
      <c r="B31" s="13" t="s">
        <v>9</v>
      </c>
      <c r="C31" s="11">
        <v>230</v>
      </c>
      <c r="D31" s="11">
        <v>54</v>
      </c>
      <c r="E31" s="11">
        <v>6</v>
      </c>
      <c r="F31" s="11">
        <v>447</v>
      </c>
    </row>
    <row r="32" spans="1:6" x14ac:dyDescent="0.3">
      <c r="A32">
        <v>31</v>
      </c>
      <c r="B32" s="13" t="s">
        <v>10</v>
      </c>
      <c r="C32" s="11">
        <v>610</v>
      </c>
      <c r="D32" s="11">
        <v>7</v>
      </c>
      <c r="E32" s="11">
        <v>0</v>
      </c>
      <c r="F32" s="11">
        <v>1514</v>
      </c>
    </row>
    <row r="33" spans="1:6" x14ac:dyDescent="0.3">
      <c r="A33">
        <v>32</v>
      </c>
      <c r="B33" s="13" t="s">
        <v>11</v>
      </c>
      <c r="C33" s="11">
        <v>372</v>
      </c>
      <c r="D33" s="11">
        <v>6</v>
      </c>
      <c r="E33" s="11">
        <v>0</v>
      </c>
      <c r="F33" s="11">
        <v>578</v>
      </c>
    </row>
    <row r="34" spans="1:6" x14ac:dyDescent="0.3">
      <c r="A34">
        <v>33</v>
      </c>
      <c r="B34" s="13" t="s">
        <v>12</v>
      </c>
      <c r="C34" s="11">
        <v>477</v>
      </c>
      <c r="D34" s="11">
        <v>22</v>
      </c>
      <c r="E34" s="11">
        <v>5</v>
      </c>
      <c r="F34" s="11">
        <v>732</v>
      </c>
    </row>
    <row r="35" spans="1:6" x14ac:dyDescent="0.3">
      <c r="A35">
        <v>34</v>
      </c>
      <c r="B35" s="13" t="s">
        <v>13</v>
      </c>
      <c r="C35" s="11">
        <v>2449</v>
      </c>
      <c r="D35" s="11">
        <v>29</v>
      </c>
      <c r="E35" s="11">
        <v>11</v>
      </c>
      <c r="F35" s="11">
        <v>4254</v>
      </c>
    </row>
    <row r="36" spans="1:6" x14ac:dyDescent="0.3">
      <c r="A36">
        <v>35</v>
      </c>
      <c r="B36" s="13" t="s">
        <v>14</v>
      </c>
      <c r="C36" s="11">
        <v>387</v>
      </c>
      <c r="D36" s="11">
        <v>45</v>
      </c>
      <c r="E36" s="11">
        <v>7</v>
      </c>
      <c r="F36" s="11">
        <v>592</v>
      </c>
    </row>
    <row r="37" spans="1:6" x14ac:dyDescent="0.3">
      <c r="A37">
        <v>36</v>
      </c>
      <c r="B37" s="13" t="s">
        <v>15</v>
      </c>
      <c r="C37" s="11">
        <v>993</v>
      </c>
      <c r="D37" s="11">
        <v>64</v>
      </c>
      <c r="E37" s="11">
        <v>0</v>
      </c>
      <c r="F37" s="11">
        <v>1343</v>
      </c>
    </row>
    <row r="38" spans="1:6" x14ac:dyDescent="0.3">
      <c r="A38">
        <v>37</v>
      </c>
      <c r="B38" s="13" t="s">
        <v>16</v>
      </c>
      <c r="C38" s="11">
        <v>413</v>
      </c>
      <c r="D38" s="11">
        <v>3</v>
      </c>
      <c r="E38" s="11">
        <v>8</v>
      </c>
      <c r="F38" s="11">
        <v>658</v>
      </c>
    </row>
    <row r="39" spans="1:6" x14ac:dyDescent="0.3">
      <c r="A39">
        <v>38</v>
      </c>
      <c r="B39" s="13" t="s">
        <v>17</v>
      </c>
      <c r="C39" s="11">
        <v>472</v>
      </c>
      <c r="D39" s="11">
        <v>19</v>
      </c>
      <c r="E39" s="11">
        <v>7</v>
      </c>
      <c r="F39" s="11">
        <v>747</v>
      </c>
    </row>
    <row r="40" spans="1:6" x14ac:dyDescent="0.3">
      <c r="A40">
        <v>39</v>
      </c>
      <c r="B40" s="13" t="s">
        <v>43</v>
      </c>
      <c r="C40" s="11">
        <v>495</v>
      </c>
      <c r="D40" s="11">
        <v>3</v>
      </c>
      <c r="E40" s="11">
        <v>0</v>
      </c>
      <c r="F40" s="11">
        <v>673</v>
      </c>
    </row>
    <row r="41" spans="1:6" x14ac:dyDescent="0.3">
      <c r="A41">
        <v>40</v>
      </c>
      <c r="B41" s="13" t="s">
        <v>18</v>
      </c>
      <c r="C41" s="11">
        <v>252</v>
      </c>
      <c r="D41" s="11">
        <v>4</v>
      </c>
      <c r="E41" s="11">
        <v>0</v>
      </c>
      <c r="F41" s="11">
        <v>434</v>
      </c>
    </row>
    <row r="42" spans="1:6" x14ac:dyDescent="0.3">
      <c r="A42">
        <v>41</v>
      </c>
      <c r="B42" s="13" t="s">
        <v>19</v>
      </c>
      <c r="C42" s="11">
        <v>1098</v>
      </c>
      <c r="D42" s="11">
        <v>35</v>
      </c>
      <c r="E42" s="11">
        <v>6</v>
      </c>
      <c r="F42" s="11">
        <v>1388</v>
      </c>
    </row>
    <row r="43" spans="1:6" x14ac:dyDescent="0.3">
      <c r="A43">
        <v>42</v>
      </c>
      <c r="B43" s="13" t="s">
        <v>20</v>
      </c>
      <c r="C43" s="11">
        <v>243</v>
      </c>
      <c r="D43" s="11">
        <v>12</v>
      </c>
      <c r="E43" s="11">
        <v>4</v>
      </c>
      <c r="F43" s="11">
        <v>441</v>
      </c>
    </row>
    <row r="44" spans="1:6" x14ac:dyDescent="0.3">
      <c r="A44">
        <v>43</v>
      </c>
      <c r="B44" s="13" t="s">
        <v>21</v>
      </c>
      <c r="C44" s="11">
        <v>426</v>
      </c>
      <c r="D44" s="11">
        <v>90</v>
      </c>
      <c r="E44" s="11">
        <v>15</v>
      </c>
      <c r="F44" s="11">
        <v>836</v>
      </c>
    </row>
    <row r="45" spans="1:6" x14ac:dyDescent="0.3">
      <c r="A45">
        <v>44</v>
      </c>
      <c r="B45" s="13" t="s">
        <v>22</v>
      </c>
      <c r="C45" s="11">
        <v>876</v>
      </c>
      <c r="D45" s="11">
        <v>13</v>
      </c>
      <c r="E45" s="11">
        <v>23</v>
      </c>
      <c r="F45" s="11">
        <v>1724</v>
      </c>
    </row>
    <row r="46" spans="1:6" x14ac:dyDescent="0.3">
      <c r="A46">
        <v>45</v>
      </c>
      <c r="B46" s="13" t="s">
        <v>23</v>
      </c>
      <c r="C46" s="11">
        <v>1081</v>
      </c>
      <c r="D46" s="11">
        <v>203</v>
      </c>
      <c r="E46" s="11">
        <v>59</v>
      </c>
      <c r="F46" s="11">
        <v>2006</v>
      </c>
    </row>
    <row r="47" spans="1:6" x14ac:dyDescent="0.3">
      <c r="B47" s="15"/>
      <c r="C47" s="11" t="s">
        <v>58</v>
      </c>
      <c r="D47" s="11" t="s">
        <v>59</v>
      </c>
      <c r="E47" s="11" t="s">
        <v>60</v>
      </c>
    </row>
    <row r="48" spans="1:6" x14ac:dyDescent="0.3">
      <c r="C48" s="11">
        <f>SUM(C3:C47)</f>
        <v>39727</v>
      </c>
      <c r="E48" s="11">
        <f>SUM(E3:E47)</f>
        <v>575</v>
      </c>
    </row>
    <row r="49" spans="9:9" x14ac:dyDescent="0.3">
      <c r="I49" s="11" t="s">
        <v>57</v>
      </c>
    </row>
  </sheetData>
  <sortState xmlns:xlrd2="http://schemas.microsoft.com/office/spreadsheetml/2017/richdata2" ref="B2:G46">
    <sortCondition ref="B2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G61" sqref="G61"/>
    </sheetView>
  </sheetViews>
  <sheetFormatPr defaultRowHeight="14.4" x14ac:dyDescent="0.3"/>
  <cols>
    <col min="2" max="3" width="13.109375" customWidth="1"/>
    <col min="4" max="4" width="11" customWidth="1"/>
    <col min="5" max="5" width="9.33203125" customWidth="1"/>
    <col min="6" max="6" width="10.88671875" customWidth="1"/>
    <col min="7" max="7" width="9.6640625" customWidth="1"/>
    <col min="8" max="8" width="11.109375" bestFit="1" customWidth="1"/>
  </cols>
  <sheetData>
    <row r="1" spans="1:12" x14ac:dyDescent="0.3">
      <c r="B1" s="6" t="s">
        <v>47</v>
      </c>
      <c r="C1" s="6"/>
    </row>
    <row r="3" spans="1:12" x14ac:dyDescent="0.3">
      <c r="A3" t="s">
        <v>64</v>
      </c>
      <c r="B3" s="2" t="s">
        <v>45</v>
      </c>
      <c r="C3" s="3" t="s">
        <v>53</v>
      </c>
      <c r="D3" s="3" t="s">
        <v>54</v>
      </c>
      <c r="E3" t="s">
        <v>49</v>
      </c>
      <c r="F3" t="s">
        <v>50</v>
      </c>
      <c r="G3" t="s">
        <v>51</v>
      </c>
      <c r="H3" t="s">
        <v>46</v>
      </c>
      <c r="I3" t="s">
        <v>48</v>
      </c>
    </row>
    <row r="4" spans="1:12" x14ac:dyDescent="0.3">
      <c r="A4">
        <v>1</v>
      </c>
      <c r="B4" s="1" t="s">
        <v>24</v>
      </c>
      <c r="C4" s="1">
        <v>224</v>
      </c>
      <c r="D4" s="4">
        <v>120</v>
      </c>
      <c r="E4">
        <v>143</v>
      </c>
      <c r="F4">
        <v>201</v>
      </c>
      <c r="G4">
        <v>187</v>
      </c>
      <c r="H4">
        <v>77</v>
      </c>
      <c r="I4">
        <f t="shared" ref="I4:I48" si="0">SUM(C4:H4)</f>
        <v>952</v>
      </c>
    </row>
    <row r="5" spans="1:12" x14ac:dyDescent="0.3">
      <c r="A5">
        <v>2</v>
      </c>
      <c r="B5" s="1" t="s">
        <v>0</v>
      </c>
      <c r="C5" s="4">
        <v>862</v>
      </c>
      <c r="D5" s="4">
        <v>681</v>
      </c>
      <c r="E5">
        <v>316</v>
      </c>
      <c r="F5">
        <v>461</v>
      </c>
      <c r="G5">
        <v>265</v>
      </c>
      <c r="H5">
        <v>186</v>
      </c>
      <c r="I5">
        <f t="shared" si="0"/>
        <v>2771</v>
      </c>
    </row>
    <row r="6" spans="1:12" x14ac:dyDescent="0.3">
      <c r="A6">
        <v>3</v>
      </c>
      <c r="B6" s="1" t="s">
        <v>25</v>
      </c>
      <c r="C6" s="1">
        <v>1018</v>
      </c>
      <c r="D6" s="4">
        <v>947</v>
      </c>
      <c r="E6">
        <v>613</v>
      </c>
      <c r="F6">
        <v>714</v>
      </c>
      <c r="G6">
        <v>301</v>
      </c>
      <c r="H6">
        <v>305</v>
      </c>
      <c r="I6">
        <f t="shared" si="0"/>
        <v>3898</v>
      </c>
      <c r="L6" t="s">
        <v>57</v>
      </c>
    </row>
    <row r="7" spans="1:12" x14ac:dyDescent="0.3">
      <c r="A7">
        <v>4</v>
      </c>
      <c r="B7" s="1" t="s">
        <v>52</v>
      </c>
      <c r="C7" s="4">
        <v>346</v>
      </c>
      <c r="D7" s="4">
        <v>324</v>
      </c>
      <c r="E7">
        <v>227</v>
      </c>
      <c r="F7">
        <v>256</v>
      </c>
      <c r="G7">
        <v>184</v>
      </c>
      <c r="H7">
        <v>167</v>
      </c>
      <c r="I7">
        <f t="shared" si="0"/>
        <v>1504</v>
      </c>
    </row>
    <row r="8" spans="1:12" x14ac:dyDescent="0.3">
      <c r="A8">
        <v>5</v>
      </c>
      <c r="B8" s="1" t="s">
        <v>26</v>
      </c>
      <c r="C8" s="1">
        <v>1165</v>
      </c>
      <c r="D8" s="4">
        <v>1209</v>
      </c>
      <c r="E8">
        <v>842</v>
      </c>
      <c r="F8">
        <v>816</v>
      </c>
      <c r="G8">
        <v>610</v>
      </c>
      <c r="H8">
        <v>387</v>
      </c>
      <c r="I8">
        <f t="shared" si="0"/>
        <v>5029</v>
      </c>
    </row>
    <row r="9" spans="1:12" x14ac:dyDescent="0.3">
      <c r="A9">
        <v>6</v>
      </c>
      <c r="B9" s="1" t="s">
        <v>1</v>
      </c>
      <c r="C9" s="4">
        <v>323</v>
      </c>
      <c r="D9" s="4">
        <v>338</v>
      </c>
      <c r="E9">
        <v>167</v>
      </c>
      <c r="F9">
        <v>225</v>
      </c>
      <c r="G9">
        <v>175</v>
      </c>
      <c r="H9">
        <v>105</v>
      </c>
      <c r="I9">
        <f t="shared" si="0"/>
        <v>1333</v>
      </c>
    </row>
    <row r="10" spans="1:12" x14ac:dyDescent="0.3">
      <c r="A10">
        <v>7</v>
      </c>
      <c r="B10" s="1" t="s">
        <v>27</v>
      </c>
      <c r="C10" s="1">
        <v>4297</v>
      </c>
      <c r="D10" s="4">
        <v>2991</v>
      </c>
      <c r="E10">
        <v>2147</v>
      </c>
      <c r="F10">
        <v>1746</v>
      </c>
      <c r="G10">
        <v>1066</v>
      </c>
      <c r="H10">
        <v>829</v>
      </c>
      <c r="I10">
        <f t="shared" si="0"/>
        <v>13076</v>
      </c>
    </row>
    <row r="11" spans="1:12" x14ac:dyDescent="0.3">
      <c r="A11">
        <v>8</v>
      </c>
      <c r="B11" s="1" t="s">
        <v>2</v>
      </c>
      <c r="C11" s="4">
        <v>336</v>
      </c>
      <c r="D11" s="4">
        <v>268</v>
      </c>
      <c r="E11">
        <v>263</v>
      </c>
      <c r="F11">
        <v>222</v>
      </c>
      <c r="G11">
        <v>147</v>
      </c>
      <c r="H11">
        <v>72</v>
      </c>
      <c r="I11">
        <f t="shared" si="0"/>
        <v>1308</v>
      </c>
    </row>
    <row r="12" spans="1:12" x14ac:dyDescent="0.3">
      <c r="A12">
        <v>9</v>
      </c>
      <c r="B12" s="1" t="s">
        <v>28</v>
      </c>
      <c r="C12" s="1">
        <v>466</v>
      </c>
      <c r="D12" s="4">
        <v>254</v>
      </c>
      <c r="E12">
        <v>306</v>
      </c>
      <c r="F12">
        <v>390</v>
      </c>
      <c r="G12">
        <v>174</v>
      </c>
      <c r="H12">
        <v>80</v>
      </c>
      <c r="I12">
        <f t="shared" si="0"/>
        <v>1670</v>
      </c>
    </row>
    <row r="13" spans="1:12" x14ac:dyDescent="0.3">
      <c r="A13">
        <v>10</v>
      </c>
      <c r="B13" s="1" t="s">
        <v>29</v>
      </c>
      <c r="C13" s="1">
        <v>205</v>
      </c>
      <c r="D13" s="4">
        <v>183</v>
      </c>
      <c r="E13">
        <v>82</v>
      </c>
      <c r="F13">
        <v>172</v>
      </c>
      <c r="G13">
        <v>72</v>
      </c>
      <c r="H13">
        <v>21</v>
      </c>
      <c r="I13">
        <f t="shared" si="0"/>
        <v>735</v>
      </c>
    </row>
    <row r="14" spans="1:12" x14ac:dyDescent="0.3">
      <c r="A14">
        <v>11</v>
      </c>
      <c r="B14" s="1" t="s">
        <v>30</v>
      </c>
      <c r="C14" s="1">
        <v>62</v>
      </c>
      <c r="D14" s="4">
        <v>80</v>
      </c>
      <c r="E14">
        <v>46</v>
      </c>
      <c r="F14">
        <v>51</v>
      </c>
      <c r="G14">
        <v>57</v>
      </c>
      <c r="H14">
        <v>19</v>
      </c>
      <c r="I14">
        <f t="shared" si="0"/>
        <v>315</v>
      </c>
    </row>
    <row r="15" spans="1:12" x14ac:dyDescent="0.3">
      <c r="A15">
        <v>12</v>
      </c>
      <c r="B15" s="1" t="s">
        <v>31</v>
      </c>
      <c r="C15" s="1">
        <v>1041</v>
      </c>
      <c r="D15" s="4">
        <v>1245</v>
      </c>
      <c r="E15">
        <v>778</v>
      </c>
      <c r="F15">
        <v>665</v>
      </c>
      <c r="G15">
        <v>564</v>
      </c>
      <c r="H15">
        <v>264</v>
      </c>
      <c r="I15">
        <f t="shared" si="0"/>
        <v>4557</v>
      </c>
    </row>
    <row r="16" spans="1:12" x14ac:dyDescent="0.3">
      <c r="A16">
        <v>13</v>
      </c>
      <c r="B16" s="1" t="s">
        <v>3</v>
      </c>
      <c r="C16" s="4">
        <v>314</v>
      </c>
      <c r="D16" s="4">
        <v>232</v>
      </c>
      <c r="E16">
        <v>116</v>
      </c>
      <c r="F16">
        <v>238</v>
      </c>
      <c r="G16">
        <v>96</v>
      </c>
      <c r="H16">
        <v>85</v>
      </c>
      <c r="I16">
        <f t="shared" si="0"/>
        <v>1081</v>
      </c>
    </row>
    <row r="17" spans="1:9" x14ac:dyDescent="0.3">
      <c r="A17">
        <v>14</v>
      </c>
      <c r="B17" s="1" t="s">
        <v>32</v>
      </c>
      <c r="C17" s="1">
        <v>272</v>
      </c>
      <c r="D17" s="4">
        <v>284</v>
      </c>
      <c r="E17">
        <v>167</v>
      </c>
      <c r="F17">
        <v>247</v>
      </c>
      <c r="G17">
        <v>149</v>
      </c>
      <c r="H17">
        <v>73</v>
      </c>
      <c r="I17">
        <f t="shared" si="0"/>
        <v>1192</v>
      </c>
    </row>
    <row r="18" spans="1:9" x14ac:dyDescent="0.3">
      <c r="A18">
        <v>15</v>
      </c>
      <c r="B18" s="1" t="s">
        <v>33</v>
      </c>
      <c r="C18" s="1">
        <v>772</v>
      </c>
      <c r="D18" s="4">
        <v>589</v>
      </c>
      <c r="E18">
        <v>379</v>
      </c>
      <c r="F18">
        <v>655</v>
      </c>
      <c r="G18">
        <v>260</v>
      </c>
      <c r="H18">
        <v>302</v>
      </c>
      <c r="I18">
        <f t="shared" si="0"/>
        <v>2957</v>
      </c>
    </row>
    <row r="19" spans="1:9" x14ac:dyDescent="0.3">
      <c r="A19">
        <v>16</v>
      </c>
      <c r="B19" s="1" t="s">
        <v>34</v>
      </c>
      <c r="C19" s="1">
        <v>5867</v>
      </c>
      <c r="D19" s="4">
        <v>2045</v>
      </c>
      <c r="E19">
        <v>1181</v>
      </c>
      <c r="F19">
        <v>934</v>
      </c>
      <c r="G19">
        <v>502</v>
      </c>
      <c r="H19">
        <v>819</v>
      </c>
      <c r="I19">
        <f t="shared" si="0"/>
        <v>11348</v>
      </c>
    </row>
    <row r="20" spans="1:9" x14ac:dyDescent="0.3">
      <c r="A20">
        <v>17</v>
      </c>
      <c r="B20" s="1" t="s">
        <v>4</v>
      </c>
      <c r="C20" s="4">
        <v>2664</v>
      </c>
      <c r="D20" s="4">
        <v>2289</v>
      </c>
      <c r="E20">
        <v>1443</v>
      </c>
      <c r="F20">
        <v>1560</v>
      </c>
      <c r="G20">
        <v>1027</v>
      </c>
      <c r="H20">
        <v>845</v>
      </c>
      <c r="I20">
        <f t="shared" si="0"/>
        <v>9828</v>
      </c>
    </row>
    <row r="21" spans="1:9" x14ac:dyDescent="0.3">
      <c r="A21">
        <v>18</v>
      </c>
      <c r="B21" s="1" t="s">
        <v>5</v>
      </c>
      <c r="C21" s="4">
        <v>904</v>
      </c>
      <c r="D21" s="4">
        <v>871</v>
      </c>
      <c r="E21">
        <v>560</v>
      </c>
      <c r="F21">
        <v>600</v>
      </c>
      <c r="G21">
        <v>323</v>
      </c>
      <c r="H21">
        <v>128</v>
      </c>
      <c r="I21">
        <f t="shared" si="0"/>
        <v>3386</v>
      </c>
    </row>
    <row r="22" spans="1:9" x14ac:dyDescent="0.3">
      <c r="A22">
        <v>19</v>
      </c>
      <c r="B22" s="1" t="s">
        <v>35</v>
      </c>
      <c r="C22" s="1">
        <v>1136</v>
      </c>
      <c r="D22" s="4">
        <v>1233</v>
      </c>
      <c r="E22">
        <v>769</v>
      </c>
      <c r="F22">
        <v>611</v>
      </c>
      <c r="G22">
        <v>448</v>
      </c>
      <c r="H22">
        <v>459</v>
      </c>
      <c r="I22">
        <f t="shared" si="0"/>
        <v>4656</v>
      </c>
    </row>
    <row r="23" spans="1:9" x14ac:dyDescent="0.3">
      <c r="A23">
        <v>20</v>
      </c>
      <c r="B23" s="1" t="s">
        <v>36</v>
      </c>
      <c r="C23" s="1">
        <v>3497</v>
      </c>
      <c r="D23" s="4">
        <v>3923</v>
      </c>
      <c r="E23">
        <v>1802</v>
      </c>
      <c r="F23">
        <v>2122</v>
      </c>
      <c r="G23">
        <v>1096</v>
      </c>
      <c r="H23">
        <v>1095</v>
      </c>
      <c r="I23">
        <f t="shared" si="0"/>
        <v>13535</v>
      </c>
    </row>
    <row r="24" spans="1:9" x14ac:dyDescent="0.3">
      <c r="A24">
        <v>21</v>
      </c>
      <c r="B24" s="1" t="s">
        <v>37</v>
      </c>
      <c r="C24" s="1">
        <v>456</v>
      </c>
      <c r="D24" s="4">
        <v>309</v>
      </c>
      <c r="E24">
        <v>322</v>
      </c>
      <c r="F24">
        <v>287</v>
      </c>
      <c r="G24">
        <v>230</v>
      </c>
      <c r="H24">
        <v>112</v>
      </c>
      <c r="I24">
        <f t="shared" si="0"/>
        <v>1716</v>
      </c>
    </row>
    <row r="25" spans="1:9" x14ac:dyDescent="0.3">
      <c r="A25">
        <v>22</v>
      </c>
      <c r="B25" s="1" t="s">
        <v>6</v>
      </c>
      <c r="C25" s="4">
        <v>589</v>
      </c>
      <c r="D25" s="4">
        <v>454</v>
      </c>
      <c r="E25">
        <v>373</v>
      </c>
      <c r="F25">
        <v>323</v>
      </c>
      <c r="G25">
        <v>230</v>
      </c>
      <c r="H25">
        <v>193</v>
      </c>
      <c r="I25">
        <f t="shared" si="0"/>
        <v>2162</v>
      </c>
    </row>
    <row r="26" spans="1:9" x14ac:dyDescent="0.3">
      <c r="A26">
        <v>23</v>
      </c>
      <c r="B26" s="1" t="s">
        <v>38</v>
      </c>
      <c r="C26" s="1">
        <v>1529</v>
      </c>
      <c r="D26" s="4">
        <v>1826</v>
      </c>
      <c r="E26">
        <v>752</v>
      </c>
      <c r="F26">
        <v>878</v>
      </c>
      <c r="G26">
        <v>774</v>
      </c>
      <c r="H26">
        <v>649</v>
      </c>
      <c r="I26">
        <f t="shared" si="0"/>
        <v>6408</v>
      </c>
    </row>
    <row r="27" spans="1:9" x14ac:dyDescent="0.3">
      <c r="A27">
        <v>24</v>
      </c>
      <c r="B27" s="1" t="s">
        <v>7</v>
      </c>
      <c r="C27" s="4">
        <v>1004</v>
      </c>
      <c r="D27" s="4">
        <v>706</v>
      </c>
      <c r="E27">
        <v>545</v>
      </c>
      <c r="F27">
        <v>600</v>
      </c>
      <c r="G27">
        <v>323</v>
      </c>
      <c r="H27">
        <v>215</v>
      </c>
      <c r="I27">
        <f t="shared" si="0"/>
        <v>3393</v>
      </c>
    </row>
    <row r="28" spans="1:9" x14ac:dyDescent="0.3">
      <c r="A28">
        <v>25</v>
      </c>
      <c r="B28" s="1" t="s">
        <v>39</v>
      </c>
      <c r="C28" s="1">
        <v>66</v>
      </c>
      <c r="D28" s="4">
        <v>49</v>
      </c>
      <c r="E28">
        <v>31</v>
      </c>
      <c r="F28">
        <v>59</v>
      </c>
      <c r="G28">
        <v>51</v>
      </c>
      <c r="H28">
        <v>23</v>
      </c>
      <c r="I28">
        <f t="shared" si="0"/>
        <v>279</v>
      </c>
    </row>
    <row r="29" spans="1:9" x14ac:dyDescent="0.3">
      <c r="A29">
        <v>26</v>
      </c>
      <c r="B29" s="1" t="s">
        <v>40</v>
      </c>
      <c r="C29" s="1">
        <v>448</v>
      </c>
      <c r="D29" s="4">
        <v>369</v>
      </c>
      <c r="E29">
        <v>205</v>
      </c>
      <c r="F29">
        <v>242</v>
      </c>
      <c r="G29">
        <v>137</v>
      </c>
      <c r="H29">
        <v>106</v>
      </c>
      <c r="I29">
        <f t="shared" si="0"/>
        <v>1507</v>
      </c>
    </row>
    <row r="30" spans="1:9" x14ac:dyDescent="0.3">
      <c r="A30">
        <v>27</v>
      </c>
      <c r="B30" s="1" t="s">
        <v>41</v>
      </c>
      <c r="C30" s="1">
        <v>177</v>
      </c>
      <c r="D30" s="4">
        <v>134</v>
      </c>
      <c r="E30">
        <v>153</v>
      </c>
      <c r="F30">
        <v>115</v>
      </c>
      <c r="G30">
        <v>116</v>
      </c>
      <c r="H30">
        <v>77</v>
      </c>
      <c r="I30">
        <f t="shared" si="0"/>
        <v>772</v>
      </c>
    </row>
    <row r="31" spans="1:9" x14ac:dyDescent="0.3">
      <c r="A31">
        <v>28</v>
      </c>
      <c r="B31" s="1" t="s">
        <v>42</v>
      </c>
      <c r="C31" s="1">
        <v>692</v>
      </c>
      <c r="D31" s="4">
        <v>392</v>
      </c>
      <c r="E31">
        <v>424</v>
      </c>
      <c r="F31">
        <v>461</v>
      </c>
      <c r="G31">
        <v>328</v>
      </c>
      <c r="H31">
        <v>109</v>
      </c>
      <c r="I31">
        <f t="shared" si="0"/>
        <v>2406</v>
      </c>
    </row>
    <row r="32" spans="1:9" x14ac:dyDescent="0.3">
      <c r="A32">
        <v>29</v>
      </c>
      <c r="B32" s="1" t="s">
        <v>8</v>
      </c>
      <c r="C32" s="1">
        <v>206</v>
      </c>
      <c r="D32" s="4">
        <v>121</v>
      </c>
      <c r="E32">
        <v>121</v>
      </c>
      <c r="F32">
        <v>267</v>
      </c>
      <c r="G32">
        <v>136</v>
      </c>
      <c r="H32">
        <v>111</v>
      </c>
      <c r="I32">
        <f t="shared" si="0"/>
        <v>962</v>
      </c>
    </row>
    <row r="33" spans="1:9" x14ac:dyDescent="0.3">
      <c r="A33">
        <v>30</v>
      </c>
      <c r="B33" s="1" t="s">
        <v>9</v>
      </c>
      <c r="C33" s="1">
        <v>207</v>
      </c>
      <c r="D33" s="4">
        <v>169</v>
      </c>
      <c r="E33">
        <v>121</v>
      </c>
      <c r="F33">
        <v>82</v>
      </c>
      <c r="G33">
        <v>72</v>
      </c>
      <c r="H33">
        <v>57</v>
      </c>
      <c r="I33">
        <f t="shared" si="0"/>
        <v>708</v>
      </c>
    </row>
    <row r="34" spans="1:9" x14ac:dyDescent="0.3">
      <c r="A34">
        <v>31</v>
      </c>
      <c r="B34" s="1" t="s">
        <v>10</v>
      </c>
      <c r="C34" s="1">
        <v>771</v>
      </c>
      <c r="D34" s="4">
        <v>819</v>
      </c>
      <c r="E34">
        <v>435</v>
      </c>
      <c r="F34">
        <v>380</v>
      </c>
      <c r="G34">
        <v>228</v>
      </c>
      <c r="H34">
        <v>134</v>
      </c>
      <c r="I34">
        <f t="shared" si="0"/>
        <v>2767</v>
      </c>
    </row>
    <row r="35" spans="1:9" x14ac:dyDescent="0.3">
      <c r="A35">
        <v>32</v>
      </c>
      <c r="B35" s="1" t="s">
        <v>11</v>
      </c>
      <c r="C35" s="1">
        <v>286</v>
      </c>
      <c r="D35" s="4">
        <v>228</v>
      </c>
      <c r="E35">
        <v>173</v>
      </c>
      <c r="F35">
        <v>195</v>
      </c>
      <c r="G35">
        <v>144</v>
      </c>
      <c r="H35">
        <v>81</v>
      </c>
      <c r="I35">
        <f t="shared" si="0"/>
        <v>1107</v>
      </c>
    </row>
    <row r="36" spans="1:9" x14ac:dyDescent="0.3">
      <c r="A36">
        <v>33</v>
      </c>
      <c r="B36" s="1" t="s">
        <v>12</v>
      </c>
      <c r="C36" s="1">
        <v>366</v>
      </c>
      <c r="D36" s="4">
        <v>318</v>
      </c>
      <c r="E36">
        <v>257</v>
      </c>
      <c r="F36">
        <v>306</v>
      </c>
      <c r="G36">
        <v>206</v>
      </c>
      <c r="H36">
        <v>30</v>
      </c>
      <c r="I36">
        <f t="shared" si="0"/>
        <v>1483</v>
      </c>
    </row>
    <row r="37" spans="1:9" x14ac:dyDescent="0.3">
      <c r="A37">
        <v>34</v>
      </c>
      <c r="B37" s="1" t="s">
        <v>13</v>
      </c>
      <c r="C37" s="1">
        <v>2464</v>
      </c>
      <c r="D37" s="4">
        <v>2259</v>
      </c>
      <c r="E37">
        <v>1339</v>
      </c>
      <c r="F37">
        <v>1371</v>
      </c>
      <c r="G37">
        <v>915</v>
      </c>
      <c r="H37">
        <v>910</v>
      </c>
      <c r="I37">
        <f t="shared" si="0"/>
        <v>9258</v>
      </c>
    </row>
    <row r="38" spans="1:9" x14ac:dyDescent="0.3">
      <c r="A38">
        <v>35</v>
      </c>
      <c r="B38" s="1" t="s">
        <v>14</v>
      </c>
      <c r="C38" s="1">
        <v>298</v>
      </c>
      <c r="D38" s="4">
        <v>167</v>
      </c>
      <c r="E38">
        <v>145</v>
      </c>
      <c r="F38">
        <v>274</v>
      </c>
      <c r="G38">
        <v>152</v>
      </c>
      <c r="H38">
        <v>64</v>
      </c>
      <c r="I38">
        <f t="shared" si="0"/>
        <v>1100</v>
      </c>
    </row>
    <row r="39" spans="1:9" x14ac:dyDescent="0.3">
      <c r="A39">
        <v>36</v>
      </c>
      <c r="B39" s="1" t="s">
        <v>15</v>
      </c>
      <c r="C39" s="1">
        <v>699</v>
      </c>
      <c r="D39" s="4">
        <v>471</v>
      </c>
      <c r="E39">
        <v>444</v>
      </c>
      <c r="F39">
        <v>555</v>
      </c>
      <c r="G39">
        <v>254</v>
      </c>
      <c r="H39">
        <v>183</v>
      </c>
      <c r="I39">
        <f t="shared" si="0"/>
        <v>2606</v>
      </c>
    </row>
    <row r="40" spans="1:9" x14ac:dyDescent="0.3">
      <c r="A40">
        <v>37</v>
      </c>
      <c r="B40" s="1" t="s">
        <v>16</v>
      </c>
      <c r="C40" s="1">
        <v>311</v>
      </c>
      <c r="D40" s="4">
        <v>328</v>
      </c>
      <c r="E40">
        <v>227</v>
      </c>
      <c r="F40">
        <v>181</v>
      </c>
      <c r="G40">
        <v>115</v>
      </c>
      <c r="H40">
        <v>47</v>
      </c>
      <c r="I40">
        <f t="shared" si="0"/>
        <v>1209</v>
      </c>
    </row>
    <row r="41" spans="1:9" x14ac:dyDescent="0.3">
      <c r="A41">
        <v>38</v>
      </c>
      <c r="B41" s="1" t="s">
        <v>17</v>
      </c>
      <c r="C41" s="1">
        <v>254</v>
      </c>
      <c r="D41" s="4">
        <v>323</v>
      </c>
      <c r="E41">
        <v>196</v>
      </c>
      <c r="F41">
        <v>257</v>
      </c>
      <c r="G41">
        <v>106</v>
      </c>
      <c r="H41">
        <v>77</v>
      </c>
      <c r="I41">
        <f t="shared" si="0"/>
        <v>1213</v>
      </c>
    </row>
    <row r="42" spans="1:9" x14ac:dyDescent="0.3">
      <c r="A42">
        <v>39</v>
      </c>
      <c r="B42" s="1" t="s">
        <v>43</v>
      </c>
      <c r="C42" s="1">
        <v>351</v>
      </c>
      <c r="D42" s="4">
        <v>262</v>
      </c>
      <c r="E42">
        <v>294</v>
      </c>
      <c r="F42">
        <v>306</v>
      </c>
      <c r="G42">
        <v>171</v>
      </c>
      <c r="H42">
        <v>171</v>
      </c>
      <c r="I42">
        <f t="shared" si="0"/>
        <v>1555</v>
      </c>
    </row>
    <row r="43" spans="1:9" x14ac:dyDescent="0.3">
      <c r="A43">
        <v>40</v>
      </c>
      <c r="B43" s="1" t="s">
        <v>18</v>
      </c>
      <c r="C43" s="1">
        <v>208</v>
      </c>
      <c r="D43" s="4">
        <v>198</v>
      </c>
      <c r="E43">
        <v>118</v>
      </c>
      <c r="F43">
        <v>97</v>
      </c>
      <c r="G43">
        <v>68</v>
      </c>
      <c r="H43">
        <v>20</v>
      </c>
      <c r="I43">
        <f t="shared" si="0"/>
        <v>709</v>
      </c>
    </row>
    <row r="44" spans="1:9" x14ac:dyDescent="0.3">
      <c r="A44">
        <v>41</v>
      </c>
      <c r="B44" s="1" t="s">
        <v>19</v>
      </c>
      <c r="C44" s="1">
        <v>643</v>
      </c>
      <c r="D44" s="4">
        <v>548</v>
      </c>
      <c r="E44">
        <v>475</v>
      </c>
      <c r="F44">
        <v>479</v>
      </c>
      <c r="G44">
        <v>376</v>
      </c>
      <c r="H44">
        <v>273</v>
      </c>
      <c r="I44">
        <f t="shared" si="0"/>
        <v>2794</v>
      </c>
    </row>
    <row r="45" spans="1:9" x14ac:dyDescent="0.3">
      <c r="A45">
        <v>42</v>
      </c>
      <c r="B45" s="1" t="s">
        <v>20</v>
      </c>
      <c r="C45" s="1">
        <v>198</v>
      </c>
      <c r="D45" s="4">
        <v>161</v>
      </c>
      <c r="E45">
        <v>102</v>
      </c>
      <c r="F45">
        <v>135</v>
      </c>
      <c r="G45">
        <v>69</v>
      </c>
      <c r="H45">
        <v>23</v>
      </c>
      <c r="I45">
        <f t="shared" si="0"/>
        <v>688</v>
      </c>
    </row>
    <row r="46" spans="1:9" x14ac:dyDescent="0.3">
      <c r="A46">
        <v>43</v>
      </c>
      <c r="B46" s="1" t="s">
        <v>21</v>
      </c>
      <c r="C46" s="1">
        <v>282</v>
      </c>
      <c r="D46" s="4">
        <v>237</v>
      </c>
      <c r="E46">
        <v>140</v>
      </c>
      <c r="F46">
        <v>229</v>
      </c>
      <c r="G46">
        <v>163</v>
      </c>
      <c r="H46">
        <v>85</v>
      </c>
      <c r="I46">
        <f t="shared" si="0"/>
        <v>1136</v>
      </c>
    </row>
    <row r="47" spans="1:9" x14ac:dyDescent="0.3">
      <c r="A47">
        <v>44</v>
      </c>
      <c r="B47" s="1" t="s">
        <v>22</v>
      </c>
      <c r="C47" s="1">
        <v>968</v>
      </c>
      <c r="D47" s="4">
        <v>781</v>
      </c>
      <c r="E47">
        <v>549</v>
      </c>
      <c r="F47">
        <v>445</v>
      </c>
      <c r="G47">
        <v>390</v>
      </c>
      <c r="H47">
        <v>363</v>
      </c>
      <c r="I47">
        <f t="shared" si="0"/>
        <v>3496</v>
      </c>
    </row>
    <row r="48" spans="1:9" x14ac:dyDescent="0.3">
      <c r="A48">
        <v>45</v>
      </c>
      <c r="B48" s="1" t="s">
        <v>23</v>
      </c>
      <c r="C48" s="1">
        <v>498</v>
      </c>
      <c r="D48" s="4">
        <v>502</v>
      </c>
      <c r="E48">
        <v>438</v>
      </c>
      <c r="F48">
        <v>681</v>
      </c>
      <c r="G48">
        <v>509</v>
      </c>
      <c r="H48">
        <v>381</v>
      </c>
      <c r="I48">
        <f t="shared" si="0"/>
        <v>3009</v>
      </c>
    </row>
    <row r="49" spans="2:10" x14ac:dyDescent="0.3">
      <c r="B49" s="1" t="s">
        <v>44</v>
      </c>
      <c r="C49" s="7">
        <f t="shared" ref="C49:I49" si="1">SUM(C4:C48)</f>
        <v>39742</v>
      </c>
      <c r="D49" s="7">
        <f t="shared" si="1"/>
        <v>32237</v>
      </c>
      <c r="E49" s="7">
        <f t="shared" si="1"/>
        <v>20726</v>
      </c>
      <c r="F49" s="7">
        <f t="shared" si="1"/>
        <v>22091</v>
      </c>
      <c r="G49" s="7">
        <f t="shared" si="1"/>
        <v>13966</v>
      </c>
      <c r="H49" s="7">
        <f t="shared" si="1"/>
        <v>10812</v>
      </c>
      <c r="I49" s="7">
        <f t="shared" si="1"/>
        <v>139574</v>
      </c>
      <c r="J49" s="1"/>
    </row>
    <row r="50" spans="2:10" x14ac:dyDescent="0.3">
      <c r="C50" s="5">
        <f>C49/I49</f>
        <v>0.28473784515740752</v>
      </c>
      <c r="D50" s="5">
        <f>D49/I49</f>
        <v>0.23096708556034792</v>
      </c>
      <c r="E50" s="5">
        <f>E49/I49</f>
        <v>0.1484947053176093</v>
      </c>
      <c r="F50" s="5">
        <f>F49/I49</f>
        <v>0.15827446372533566</v>
      </c>
      <c r="G50" s="5">
        <f>G49/I49</f>
        <v>0.10006161606029776</v>
      </c>
      <c r="H50" s="5">
        <f>H49/I49</f>
        <v>7.7464284179001822E-2</v>
      </c>
    </row>
    <row r="51" spans="2:10" x14ac:dyDescent="0.3">
      <c r="D51" s="5">
        <f>D49/I51</f>
        <v>0.32291249298822022</v>
      </c>
      <c r="E51" s="5">
        <f>E49/I51</f>
        <v>0.20760878275502845</v>
      </c>
      <c r="F51" s="5">
        <f>F49/I51</f>
        <v>0.22128175334562064</v>
      </c>
      <c r="G51" s="5">
        <f>G49/I51</f>
        <v>0.13989502363971473</v>
      </c>
      <c r="H51" s="5">
        <f>H49/I51</f>
        <v>0.10830194727141598</v>
      </c>
      <c r="I51" s="8">
        <f>D49+E49+F49+G49+H49</f>
        <v>99832</v>
      </c>
      <c r="J51" s="5"/>
    </row>
    <row r="54" spans="2:10" x14ac:dyDescent="0.3">
      <c r="H54" s="12">
        <f>G49+H49</f>
        <v>24778</v>
      </c>
    </row>
    <row r="56" spans="2:10" x14ac:dyDescent="0.3">
      <c r="B56" t="s">
        <v>61</v>
      </c>
      <c r="D56" s="12">
        <f>I51</f>
        <v>99832</v>
      </c>
    </row>
    <row r="57" spans="2:10" x14ac:dyDescent="0.3">
      <c r="B57" t="s">
        <v>62</v>
      </c>
      <c r="D57" s="12">
        <f>F49+G49+H49</f>
        <v>46869</v>
      </c>
    </row>
    <row r="58" spans="2:10" x14ac:dyDescent="0.3">
      <c r="B58" t="s">
        <v>63</v>
      </c>
      <c r="D58">
        <f>D57/D56</f>
        <v>0.46947872425675136</v>
      </c>
    </row>
  </sheetData>
  <sortState xmlns:xlrd2="http://schemas.microsoft.com/office/spreadsheetml/2017/richdata2" ref="B4:L48">
    <sortCondition ref="B4:B48"/>
  </sortState>
  <hyperlinks>
    <hyperlink ref="B1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workbookViewId="0">
      <selection activeCell="D2" sqref="D2:D46"/>
    </sheetView>
  </sheetViews>
  <sheetFormatPr defaultRowHeight="14.4" x14ac:dyDescent="0.3"/>
  <cols>
    <col min="1" max="1" width="7.33203125" customWidth="1"/>
    <col min="2" max="2" width="14" customWidth="1"/>
  </cols>
  <sheetData>
    <row r="1" spans="1:4" x14ac:dyDescent="0.3">
      <c r="A1" t="s">
        <v>64</v>
      </c>
      <c r="B1" s="2" t="s">
        <v>45</v>
      </c>
      <c r="C1" s="9" t="s">
        <v>55</v>
      </c>
      <c r="D1" s="9" t="s">
        <v>56</v>
      </c>
    </row>
    <row r="2" spans="1:4" s="11" customFormat="1" x14ac:dyDescent="0.3">
      <c r="A2">
        <v>1</v>
      </c>
      <c r="B2" s="13" t="s">
        <v>24</v>
      </c>
      <c r="C2" s="11">
        <f>'Age - raw numbers'!F4+'Age - raw numbers'!G4+'Age - raw numbers'!H4</f>
        <v>465</v>
      </c>
      <c r="D2" s="14">
        <f>C2/'Age - raw numbers'!I4</f>
        <v>0.48844537815126049</v>
      </c>
    </row>
    <row r="3" spans="1:4" s="11" customFormat="1" x14ac:dyDescent="0.3">
      <c r="A3">
        <v>2</v>
      </c>
      <c r="B3" s="13" t="s">
        <v>0</v>
      </c>
      <c r="C3" s="11">
        <f>'Age - raw numbers'!F5+'Age - raw numbers'!G5+'Age - raw numbers'!H5</f>
        <v>912</v>
      </c>
      <c r="D3" s="14">
        <f>C3/'Age - raw numbers'!I5</f>
        <v>0.32912306026705163</v>
      </c>
    </row>
    <row r="4" spans="1:4" s="11" customFormat="1" x14ac:dyDescent="0.3">
      <c r="A4">
        <v>3</v>
      </c>
      <c r="B4" s="13" t="s">
        <v>25</v>
      </c>
      <c r="C4" s="11">
        <f>'Age - raw numbers'!F6+'Age - raw numbers'!G6+'Age - raw numbers'!H6</f>
        <v>1320</v>
      </c>
      <c r="D4" s="14">
        <f>C4/'Age - raw numbers'!I6</f>
        <v>0.33863519753719856</v>
      </c>
    </row>
    <row r="5" spans="1:4" s="11" customFormat="1" x14ac:dyDescent="0.3">
      <c r="A5">
        <v>4</v>
      </c>
      <c r="B5" s="13" t="s">
        <v>52</v>
      </c>
      <c r="C5" s="11">
        <f>'Age - raw numbers'!F7+'Age - raw numbers'!G7+'Age - raw numbers'!H7</f>
        <v>607</v>
      </c>
      <c r="D5" s="14">
        <f>C5/'Age - raw numbers'!I7</f>
        <v>0.40359042553191488</v>
      </c>
    </row>
    <row r="6" spans="1:4" s="11" customFormat="1" x14ac:dyDescent="0.3">
      <c r="A6">
        <v>5</v>
      </c>
      <c r="B6" s="13" t="s">
        <v>26</v>
      </c>
      <c r="C6" s="11">
        <f>'Age - raw numbers'!F8+'Age - raw numbers'!G8+'Age - raw numbers'!H8</f>
        <v>1813</v>
      </c>
      <c r="D6" s="14">
        <f>C6/'Age - raw numbers'!I8</f>
        <v>0.36050904752435869</v>
      </c>
    </row>
    <row r="7" spans="1:4" s="11" customFormat="1" x14ac:dyDescent="0.3">
      <c r="A7">
        <v>6</v>
      </c>
      <c r="B7" s="13" t="s">
        <v>1</v>
      </c>
      <c r="C7" s="11">
        <f>'Age - raw numbers'!F9+'Age - raw numbers'!G9+'Age - raw numbers'!H9</f>
        <v>505</v>
      </c>
      <c r="D7" s="14">
        <f>C7/'Age - raw numbers'!I9</f>
        <v>0.37884471117779445</v>
      </c>
    </row>
    <row r="8" spans="1:4" s="11" customFormat="1" x14ac:dyDescent="0.3">
      <c r="A8">
        <v>7</v>
      </c>
      <c r="B8" s="13" t="s">
        <v>27</v>
      </c>
      <c r="C8" s="11">
        <f>'Age - raw numbers'!F10+'Age - raw numbers'!G10+'Age - raw numbers'!H10</f>
        <v>3641</v>
      </c>
      <c r="D8" s="14">
        <f>C8/'Age - raw numbers'!I10</f>
        <v>0.27844906699296423</v>
      </c>
    </row>
    <row r="9" spans="1:4" s="11" customFormat="1" x14ac:dyDescent="0.3">
      <c r="A9">
        <v>8</v>
      </c>
      <c r="B9" s="13" t="s">
        <v>2</v>
      </c>
      <c r="C9" s="11">
        <f>'Age - raw numbers'!F11+'Age - raw numbers'!G11+'Age - raw numbers'!H11</f>
        <v>441</v>
      </c>
      <c r="D9" s="14">
        <f>C9/'Age - raw numbers'!I11</f>
        <v>0.33715596330275227</v>
      </c>
    </row>
    <row r="10" spans="1:4" s="11" customFormat="1" x14ac:dyDescent="0.3">
      <c r="A10">
        <v>9</v>
      </c>
      <c r="B10" s="13" t="s">
        <v>28</v>
      </c>
      <c r="C10" s="11">
        <f>'Age - raw numbers'!F12+'Age - raw numbers'!G12+'Age - raw numbers'!H12</f>
        <v>644</v>
      </c>
      <c r="D10" s="14">
        <f>C10/'Age - raw numbers'!I12</f>
        <v>0.38562874251497004</v>
      </c>
    </row>
    <row r="11" spans="1:4" s="11" customFormat="1" x14ac:dyDescent="0.3">
      <c r="A11">
        <v>10</v>
      </c>
      <c r="B11" s="13" t="s">
        <v>29</v>
      </c>
      <c r="C11" s="11">
        <f>'Age - raw numbers'!F13+'Age - raw numbers'!G13+'Age - raw numbers'!H13</f>
        <v>265</v>
      </c>
      <c r="D11" s="14">
        <f>C11/'Age - raw numbers'!I13</f>
        <v>0.36054421768707484</v>
      </c>
    </row>
    <row r="12" spans="1:4" s="11" customFormat="1" x14ac:dyDescent="0.3">
      <c r="A12">
        <v>11</v>
      </c>
      <c r="B12" s="13" t="s">
        <v>30</v>
      </c>
      <c r="C12" s="11">
        <f>'Age - raw numbers'!F14+'Age - raw numbers'!G14+'Age - raw numbers'!H14</f>
        <v>127</v>
      </c>
      <c r="D12" s="14">
        <f>C12/'Age - raw numbers'!I14</f>
        <v>0.40317460317460319</v>
      </c>
    </row>
    <row r="13" spans="1:4" s="11" customFormat="1" x14ac:dyDescent="0.3">
      <c r="A13">
        <v>12</v>
      </c>
      <c r="B13" s="13" t="s">
        <v>31</v>
      </c>
      <c r="C13" s="11">
        <f>'Age - raw numbers'!F15+'Age - raw numbers'!G15+'Age - raw numbers'!H15</f>
        <v>1493</v>
      </c>
      <c r="D13" s="14">
        <f>C13/'Age - raw numbers'!I15</f>
        <v>0.32762782532367785</v>
      </c>
    </row>
    <row r="14" spans="1:4" s="11" customFormat="1" x14ac:dyDescent="0.3">
      <c r="A14">
        <v>13</v>
      </c>
      <c r="B14" s="13" t="s">
        <v>3</v>
      </c>
      <c r="C14" s="11">
        <f>'Age - raw numbers'!F16+'Age - raw numbers'!G16+'Age - raw numbers'!H16</f>
        <v>419</v>
      </c>
      <c r="D14" s="14">
        <f>C14/'Age - raw numbers'!I16</f>
        <v>0.38760407030527289</v>
      </c>
    </row>
    <row r="15" spans="1:4" s="11" customFormat="1" x14ac:dyDescent="0.3">
      <c r="A15">
        <v>14</v>
      </c>
      <c r="B15" s="13" t="s">
        <v>32</v>
      </c>
      <c r="C15" s="11">
        <f>'Age - raw numbers'!F17+'Age - raw numbers'!G17+'Age - raw numbers'!H17</f>
        <v>469</v>
      </c>
      <c r="D15" s="14">
        <f>C15/'Age - raw numbers'!I17</f>
        <v>0.39345637583892618</v>
      </c>
    </row>
    <row r="16" spans="1:4" s="11" customFormat="1" x14ac:dyDescent="0.3">
      <c r="A16">
        <v>15</v>
      </c>
      <c r="B16" s="13" t="s">
        <v>33</v>
      </c>
      <c r="C16" s="11">
        <f>'Age - raw numbers'!F18+'Age - raw numbers'!G18+'Age - raw numbers'!H18</f>
        <v>1217</v>
      </c>
      <c r="D16" s="14">
        <f>C16/'Age - raw numbers'!I18</f>
        <v>0.41156577612445044</v>
      </c>
    </row>
    <row r="17" spans="1:4" s="11" customFormat="1" x14ac:dyDescent="0.3">
      <c r="A17">
        <v>16</v>
      </c>
      <c r="B17" s="13" t="s">
        <v>34</v>
      </c>
      <c r="C17" s="11">
        <f>'Age - raw numbers'!F19+'Age - raw numbers'!G19+'Age - raw numbers'!H19</f>
        <v>2255</v>
      </c>
      <c r="D17" s="14">
        <f>C17/'Age - raw numbers'!I19</f>
        <v>0.19871342967923863</v>
      </c>
    </row>
    <row r="18" spans="1:4" s="11" customFormat="1" x14ac:dyDescent="0.3">
      <c r="A18">
        <v>17</v>
      </c>
      <c r="B18" s="13" t="s">
        <v>4</v>
      </c>
      <c r="C18" s="11">
        <f>'Age - raw numbers'!F20+'Age - raw numbers'!G20+'Age - raw numbers'!H20</f>
        <v>3432</v>
      </c>
      <c r="D18" s="14">
        <f>C18/'Age - raw numbers'!I20</f>
        <v>0.34920634920634919</v>
      </c>
    </row>
    <row r="19" spans="1:4" s="11" customFormat="1" x14ac:dyDescent="0.3">
      <c r="A19">
        <v>18</v>
      </c>
      <c r="B19" s="13" t="s">
        <v>5</v>
      </c>
      <c r="C19" s="11">
        <f>'Age - raw numbers'!F21+'Age - raw numbers'!G21+'Age - raw numbers'!H21</f>
        <v>1051</v>
      </c>
      <c r="D19" s="14">
        <f>C19/'Age - raw numbers'!I21</f>
        <v>0.31039574719432961</v>
      </c>
    </row>
    <row r="20" spans="1:4" s="11" customFormat="1" x14ac:dyDescent="0.3">
      <c r="A20">
        <v>19</v>
      </c>
      <c r="B20" s="13" t="s">
        <v>35</v>
      </c>
      <c r="C20" s="11">
        <f>'Age - raw numbers'!F22+'Age - raw numbers'!G22+'Age - raw numbers'!H22</f>
        <v>1518</v>
      </c>
      <c r="D20" s="14">
        <f>C20/'Age - raw numbers'!I22</f>
        <v>0.32603092783505155</v>
      </c>
    </row>
    <row r="21" spans="1:4" s="11" customFormat="1" x14ac:dyDescent="0.3">
      <c r="A21">
        <v>20</v>
      </c>
      <c r="B21" s="13" t="s">
        <v>36</v>
      </c>
      <c r="C21" s="11">
        <f>'Age - raw numbers'!F23+'Age - raw numbers'!G23+'Age - raw numbers'!H23</f>
        <v>4313</v>
      </c>
      <c r="D21" s="14">
        <f>C21/'Age - raw numbers'!I23</f>
        <v>0.31865533801256002</v>
      </c>
    </row>
    <row r="22" spans="1:4" s="11" customFormat="1" x14ac:dyDescent="0.3">
      <c r="A22">
        <v>21</v>
      </c>
      <c r="B22" s="13" t="s">
        <v>37</v>
      </c>
      <c r="C22" s="11">
        <f>'Age - raw numbers'!F24+'Age - raw numbers'!G24+'Age - raw numbers'!H24</f>
        <v>629</v>
      </c>
      <c r="D22" s="14">
        <f>C22/'Age - raw numbers'!I24</f>
        <v>0.36655011655011654</v>
      </c>
    </row>
    <row r="23" spans="1:4" s="11" customFormat="1" x14ac:dyDescent="0.3">
      <c r="A23">
        <v>22</v>
      </c>
      <c r="B23" s="13" t="s">
        <v>6</v>
      </c>
      <c r="C23" s="11">
        <f>'Age - raw numbers'!F25+'Age - raw numbers'!G25+'Age - raw numbers'!H25</f>
        <v>746</v>
      </c>
      <c r="D23" s="14">
        <f>C23/'Age - raw numbers'!I25</f>
        <v>0.34505087881591118</v>
      </c>
    </row>
    <row r="24" spans="1:4" s="11" customFormat="1" x14ac:dyDescent="0.3">
      <c r="A24">
        <v>23</v>
      </c>
      <c r="B24" s="13" t="s">
        <v>38</v>
      </c>
      <c r="C24" s="11">
        <f>'Age - raw numbers'!F26+'Age - raw numbers'!G26+'Age - raw numbers'!H26</f>
        <v>2301</v>
      </c>
      <c r="D24" s="14">
        <f>C24/'Age - raw numbers'!I26</f>
        <v>0.35908239700374533</v>
      </c>
    </row>
    <row r="25" spans="1:4" s="11" customFormat="1" x14ac:dyDescent="0.3">
      <c r="A25">
        <v>24</v>
      </c>
      <c r="B25" s="13" t="s">
        <v>7</v>
      </c>
      <c r="C25" s="11">
        <f>'Age - raw numbers'!F27+'Age - raw numbers'!G27+'Age - raw numbers'!H27</f>
        <v>1138</v>
      </c>
      <c r="D25" s="14">
        <f>C25/'Age - raw numbers'!I27</f>
        <v>0.33539640436192159</v>
      </c>
    </row>
    <row r="26" spans="1:4" s="11" customFormat="1" x14ac:dyDescent="0.3">
      <c r="A26">
        <v>25</v>
      </c>
      <c r="B26" s="13" t="s">
        <v>39</v>
      </c>
      <c r="C26" s="11">
        <f>'Age - raw numbers'!F28+'Age - raw numbers'!G28+'Age - raw numbers'!H28</f>
        <v>133</v>
      </c>
      <c r="D26" s="14">
        <f>C26/'Age - raw numbers'!I28</f>
        <v>0.47670250896057348</v>
      </c>
    </row>
    <row r="27" spans="1:4" s="11" customFormat="1" x14ac:dyDescent="0.3">
      <c r="A27">
        <v>26</v>
      </c>
      <c r="B27" s="13" t="s">
        <v>40</v>
      </c>
      <c r="C27" s="11">
        <f>'Age - raw numbers'!F29+'Age - raw numbers'!G29+'Age - raw numbers'!H29</f>
        <v>485</v>
      </c>
      <c r="D27" s="14">
        <f>C27/'Age - raw numbers'!I29</f>
        <v>0.32183145321831452</v>
      </c>
    </row>
    <row r="28" spans="1:4" s="11" customFormat="1" x14ac:dyDescent="0.3">
      <c r="A28">
        <v>27</v>
      </c>
      <c r="B28" s="13" t="s">
        <v>41</v>
      </c>
      <c r="C28" s="11">
        <f>'Age - raw numbers'!F30+'Age - raw numbers'!G30+'Age - raw numbers'!H30</f>
        <v>308</v>
      </c>
      <c r="D28" s="14">
        <f>C28/'Age - raw numbers'!I30</f>
        <v>0.39896373056994816</v>
      </c>
    </row>
    <row r="29" spans="1:4" s="11" customFormat="1" x14ac:dyDescent="0.3">
      <c r="A29">
        <v>28</v>
      </c>
      <c r="B29" s="13" t="s">
        <v>42</v>
      </c>
      <c r="C29" s="11">
        <f>'Age - raw numbers'!F31+'Age - raw numbers'!G31+'Age - raw numbers'!H31</f>
        <v>898</v>
      </c>
      <c r="D29" s="14">
        <f>C29/'Age - raw numbers'!I31</f>
        <v>0.37323358270989193</v>
      </c>
    </row>
    <row r="30" spans="1:4" s="11" customFormat="1" x14ac:dyDescent="0.3">
      <c r="A30">
        <v>29</v>
      </c>
      <c r="B30" s="13" t="s">
        <v>8</v>
      </c>
      <c r="C30" s="11">
        <f>'Age - raw numbers'!F32+'Age - raw numbers'!G32+'Age - raw numbers'!H32</f>
        <v>514</v>
      </c>
      <c r="D30" s="14">
        <f>C30/'Age - raw numbers'!I32</f>
        <v>0.53430353430353428</v>
      </c>
    </row>
    <row r="31" spans="1:4" s="11" customFormat="1" x14ac:dyDescent="0.3">
      <c r="A31">
        <v>30</v>
      </c>
      <c r="B31" s="13" t="s">
        <v>9</v>
      </c>
      <c r="C31" s="11">
        <f>'Age - raw numbers'!F33+'Age - raw numbers'!G33+'Age - raw numbers'!H33</f>
        <v>211</v>
      </c>
      <c r="D31" s="14">
        <f>C31/'Age - raw numbers'!I33</f>
        <v>0.2980225988700565</v>
      </c>
    </row>
    <row r="32" spans="1:4" s="11" customFormat="1" x14ac:dyDescent="0.3">
      <c r="A32">
        <v>31</v>
      </c>
      <c r="B32" s="13" t="s">
        <v>10</v>
      </c>
      <c r="C32" s="11">
        <f>'Age - raw numbers'!F34+'Age - raw numbers'!G34+'Age - raw numbers'!H34</f>
        <v>742</v>
      </c>
      <c r="D32" s="14">
        <f>C32/'Age - raw numbers'!I34</f>
        <v>0.26816046259486809</v>
      </c>
    </row>
    <row r="33" spans="1:7" s="11" customFormat="1" x14ac:dyDescent="0.3">
      <c r="A33">
        <v>32</v>
      </c>
      <c r="B33" s="13" t="s">
        <v>11</v>
      </c>
      <c r="C33" s="11">
        <f>'Age - raw numbers'!F35+'Age - raw numbers'!G35+'Age - raw numbers'!H35</f>
        <v>420</v>
      </c>
      <c r="D33" s="14">
        <f>C33/'Age - raw numbers'!I35</f>
        <v>0.37940379403794039</v>
      </c>
      <c r="G33" s="11" t="s">
        <v>57</v>
      </c>
    </row>
    <row r="34" spans="1:7" s="11" customFormat="1" x14ac:dyDescent="0.3">
      <c r="A34">
        <v>33</v>
      </c>
      <c r="B34" s="13" t="s">
        <v>12</v>
      </c>
      <c r="C34" s="11">
        <f>'Age - raw numbers'!F36+'Age - raw numbers'!G36+'Age - raw numbers'!H36</f>
        <v>542</v>
      </c>
      <c r="D34" s="14">
        <f>C34/'Age - raw numbers'!I36</f>
        <v>0.3654753877275792</v>
      </c>
    </row>
    <row r="35" spans="1:7" s="11" customFormat="1" x14ac:dyDescent="0.3">
      <c r="A35">
        <v>34</v>
      </c>
      <c r="B35" s="13" t="s">
        <v>13</v>
      </c>
      <c r="C35" s="11">
        <f>'Age - raw numbers'!F37+'Age - raw numbers'!G37+'Age - raw numbers'!H37</f>
        <v>3196</v>
      </c>
      <c r="D35" s="14">
        <f>C35/'Age - raw numbers'!I37</f>
        <v>0.3452149492330957</v>
      </c>
    </row>
    <row r="36" spans="1:7" s="11" customFormat="1" x14ac:dyDescent="0.3">
      <c r="A36">
        <v>35</v>
      </c>
      <c r="B36" s="13" t="s">
        <v>14</v>
      </c>
      <c r="C36" s="11">
        <f>'Age - raw numbers'!F38+'Age - raw numbers'!G38+'Age - raw numbers'!H38</f>
        <v>490</v>
      </c>
      <c r="D36" s="14">
        <f>C36/'Age - raw numbers'!I38</f>
        <v>0.44545454545454544</v>
      </c>
    </row>
    <row r="37" spans="1:7" s="11" customFormat="1" x14ac:dyDescent="0.3">
      <c r="A37">
        <v>36</v>
      </c>
      <c r="B37" s="13" t="s">
        <v>15</v>
      </c>
      <c r="C37" s="11">
        <f>'Age - raw numbers'!F39+'Age - raw numbers'!G39+'Age - raw numbers'!H39</f>
        <v>992</v>
      </c>
      <c r="D37" s="14">
        <f>C37/'Age - raw numbers'!I39</f>
        <v>0.38066001534919419</v>
      </c>
    </row>
    <row r="38" spans="1:7" s="11" customFormat="1" x14ac:dyDescent="0.3">
      <c r="A38">
        <v>37</v>
      </c>
      <c r="B38" s="13" t="s">
        <v>16</v>
      </c>
      <c r="C38" s="11">
        <f>'Age - raw numbers'!F40+'Age - raw numbers'!G40+'Age - raw numbers'!H40</f>
        <v>343</v>
      </c>
      <c r="D38" s="14">
        <f>C38/'Age - raw numbers'!I40</f>
        <v>0.28370554177005791</v>
      </c>
    </row>
    <row r="39" spans="1:7" s="11" customFormat="1" x14ac:dyDescent="0.3">
      <c r="A39">
        <v>38</v>
      </c>
      <c r="B39" s="13" t="s">
        <v>17</v>
      </c>
      <c r="C39" s="11">
        <f>'Age - raw numbers'!F41+'Age - raw numbers'!G41+'Age - raw numbers'!H41</f>
        <v>440</v>
      </c>
      <c r="D39" s="14">
        <f>C39/'Age - raw numbers'!I41</f>
        <v>0.36273701566364386</v>
      </c>
    </row>
    <row r="40" spans="1:7" s="11" customFormat="1" x14ac:dyDescent="0.3">
      <c r="A40">
        <v>39</v>
      </c>
      <c r="B40" s="13" t="s">
        <v>43</v>
      </c>
      <c r="C40" s="11">
        <f>'Age - raw numbers'!F42+'Age - raw numbers'!G42+'Age - raw numbers'!H42</f>
        <v>648</v>
      </c>
      <c r="D40" s="14">
        <f>C40/'Age - raw numbers'!I42</f>
        <v>0.41672025723472667</v>
      </c>
    </row>
    <row r="41" spans="1:7" s="11" customFormat="1" x14ac:dyDescent="0.3">
      <c r="A41">
        <v>40</v>
      </c>
      <c r="B41" s="13" t="s">
        <v>18</v>
      </c>
      <c r="C41" s="11">
        <f>'Age - raw numbers'!F43+'Age - raw numbers'!G43+'Age - raw numbers'!H43</f>
        <v>185</v>
      </c>
      <c r="D41" s="14">
        <f>C41/'Age - raw numbers'!I43</f>
        <v>0.26093088857545838</v>
      </c>
    </row>
    <row r="42" spans="1:7" s="11" customFormat="1" x14ac:dyDescent="0.3">
      <c r="A42">
        <v>41</v>
      </c>
      <c r="B42" s="13" t="s">
        <v>19</v>
      </c>
      <c r="C42" s="11">
        <f>'Age - raw numbers'!F44+'Age - raw numbers'!G44+'Age - raw numbers'!H44</f>
        <v>1128</v>
      </c>
      <c r="D42" s="14">
        <f>C42/'Age - raw numbers'!I44</f>
        <v>0.40372226198997851</v>
      </c>
    </row>
    <row r="43" spans="1:7" s="11" customFormat="1" x14ac:dyDescent="0.3">
      <c r="A43">
        <v>42</v>
      </c>
      <c r="B43" s="13" t="s">
        <v>20</v>
      </c>
      <c r="C43" s="11">
        <f>'Age - raw numbers'!F45+'Age - raw numbers'!G45+'Age - raw numbers'!H45</f>
        <v>227</v>
      </c>
      <c r="D43" s="14">
        <f>C43/'Age - raw numbers'!I45</f>
        <v>0.32994186046511625</v>
      </c>
    </row>
    <row r="44" spans="1:7" s="11" customFormat="1" x14ac:dyDescent="0.3">
      <c r="A44">
        <v>43</v>
      </c>
      <c r="B44" s="13" t="s">
        <v>21</v>
      </c>
      <c r="C44" s="11">
        <f>'Age - raw numbers'!F46+'Age - raw numbers'!G46+'Age - raw numbers'!H46</f>
        <v>477</v>
      </c>
      <c r="D44" s="14">
        <f>C44/'Age - raw numbers'!I46</f>
        <v>0.41989436619718312</v>
      </c>
    </row>
    <row r="45" spans="1:7" s="11" customFormat="1" x14ac:dyDescent="0.3">
      <c r="A45">
        <v>44</v>
      </c>
      <c r="B45" s="13" t="s">
        <v>22</v>
      </c>
      <c r="C45" s="11">
        <f>'Age - raw numbers'!F47+'Age - raw numbers'!G47+'Age - raw numbers'!H47</f>
        <v>1198</v>
      </c>
      <c r="D45" s="14">
        <f>C45/'Age - raw numbers'!I47</f>
        <v>0.34267734553775742</v>
      </c>
    </row>
    <row r="46" spans="1:7" s="11" customFormat="1" x14ac:dyDescent="0.3">
      <c r="A46">
        <v>45</v>
      </c>
      <c r="B46" s="13" t="s">
        <v>23</v>
      </c>
      <c r="C46" s="11">
        <f>'Age - raw numbers'!F48+'Age - raw numbers'!G48+'Age - raw numbers'!H48</f>
        <v>1571</v>
      </c>
      <c r="D46" s="14">
        <f>C46/'Age - raw numbers'!I48</f>
        <v>0.52210036556995676</v>
      </c>
    </row>
    <row r="47" spans="1:7" s="11" customFormat="1" x14ac:dyDescent="0.3">
      <c r="B47" s="13" t="s">
        <v>44</v>
      </c>
      <c r="C47" s="11">
        <f>SUM(C2:C46)</f>
        <v>46869</v>
      </c>
      <c r="D47" s="14">
        <f>C47/'Age - raw numbers'!I49</f>
        <v>0.33580036396463525</v>
      </c>
    </row>
  </sheetData>
  <sortState xmlns:xlrd2="http://schemas.microsoft.com/office/spreadsheetml/2017/richdata2" ref="B2:H46">
    <sortCondition ref="B2:B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"/>
  <sheetViews>
    <sheetView tabSelected="1" workbookViewId="0">
      <selection activeCell="I1" sqref="I1"/>
    </sheetView>
  </sheetViews>
  <sheetFormatPr defaultRowHeight="14.4" x14ac:dyDescent="0.3"/>
  <cols>
    <col min="2" max="2" width="14.5546875" customWidth="1"/>
    <col min="3" max="3" width="9.6640625" customWidth="1"/>
    <col min="4" max="4" width="10.33203125" customWidth="1"/>
    <col min="5" max="5" width="10.88671875" customWidth="1"/>
  </cols>
  <sheetData>
    <row r="1" spans="1:9" ht="28.8" x14ac:dyDescent="0.3">
      <c r="A1" t="s">
        <v>66</v>
      </c>
      <c r="B1" t="s">
        <v>45</v>
      </c>
      <c r="C1" t="s">
        <v>67</v>
      </c>
      <c r="D1" t="s">
        <v>68</v>
      </c>
      <c r="E1" t="s">
        <v>69</v>
      </c>
      <c r="F1" s="10" t="s">
        <v>70</v>
      </c>
      <c r="G1" s="10" t="s">
        <v>71</v>
      </c>
      <c r="H1" t="s">
        <v>72</v>
      </c>
      <c r="I1" t="s">
        <v>73</v>
      </c>
    </row>
    <row r="2" spans="1:9" x14ac:dyDescent="0.3">
      <c r="A2">
        <v>1</v>
      </c>
      <c r="B2" s="11" t="s">
        <v>24</v>
      </c>
      <c r="C2">
        <v>9</v>
      </c>
      <c r="D2">
        <v>746</v>
      </c>
      <c r="E2" s="11">
        <v>0</v>
      </c>
      <c r="F2" s="11">
        <v>47386</v>
      </c>
      <c r="G2" s="11">
        <v>60413</v>
      </c>
      <c r="H2">
        <v>25.274725274725274</v>
      </c>
      <c r="I2">
        <v>48.844537815126046</v>
      </c>
    </row>
    <row r="3" spans="1:9" x14ac:dyDescent="0.3">
      <c r="A3">
        <v>2</v>
      </c>
      <c r="B3" s="11" t="s">
        <v>0</v>
      </c>
      <c r="C3">
        <v>20</v>
      </c>
      <c r="D3">
        <v>2258.3200000000002</v>
      </c>
      <c r="E3" s="11">
        <v>7</v>
      </c>
      <c r="F3" s="11">
        <v>48056</v>
      </c>
      <c r="G3" s="11">
        <v>58716</v>
      </c>
      <c r="H3">
        <v>30.6</v>
      </c>
      <c r="I3">
        <v>32.91230602670516</v>
      </c>
    </row>
    <row r="4" spans="1:9" x14ac:dyDescent="0.3">
      <c r="A4">
        <v>3</v>
      </c>
      <c r="B4" s="11" t="s">
        <v>25</v>
      </c>
      <c r="C4">
        <v>9</v>
      </c>
      <c r="D4">
        <v>1676.35</v>
      </c>
      <c r="E4" s="11">
        <v>10</v>
      </c>
      <c r="F4" s="11">
        <v>58333</v>
      </c>
      <c r="G4" s="11">
        <v>68870</v>
      </c>
      <c r="H4">
        <v>25.3</v>
      </c>
      <c r="I4">
        <v>33.863519753719856</v>
      </c>
    </row>
    <row r="5" spans="1:9" x14ac:dyDescent="0.3">
      <c r="A5">
        <v>4</v>
      </c>
      <c r="B5" s="11" t="s">
        <v>52</v>
      </c>
      <c r="C5">
        <v>0</v>
      </c>
      <c r="D5">
        <v>0</v>
      </c>
      <c r="E5" s="11">
        <v>0</v>
      </c>
      <c r="F5" s="11">
        <v>48750</v>
      </c>
      <c r="G5" s="11">
        <v>69230</v>
      </c>
      <c r="H5">
        <v>31.001727115716754</v>
      </c>
      <c r="I5">
        <v>40.359042553191486</v>
      </c>
    </row>
    <row r="6" spans="1:9" x14ac:dyDescent="0.3">
      <c r="A6">
        <v>5</v>
      </c>
      <c r="B6" s="11" t="s">
        <v>26</v>
      </c>
      <c r="C6">
        <v>2</v>
      </c>
      <c r="D6">
        <v>408.9</v>
      </c>
      <c r="E6" s="11">
        <v>2</v>
      </c>
      <c r="F6" s="11">
        <v>42693</v>
      </c>
      <c r="G6" s="11">
        <v>50823</v>
      </c>
      <c r="H6">
        <v>14.3</v>
      </c>
      <c r="I6">
        <v>36.050904752435869</v>
      </c>
    </row>
    <row r="7" spans="1:9" x14ac:dyDescent="0.3">
      <c r="A7">
        <v>6</v>
      </c>
      <c r="B7" s="11" t="s">
        <v>1</v>
      </c>
      <c r="C7">
        <v>5</v>
      </c>
      <c r="D7">
        <v>911.5</v>
      </c>
      <c r="E7" s="11">
        <v>1</v>
      </c>
      <c r="F7" s="11">
        <v>58333</v>
      </c>
      <c r="G7" s="11">
        <v>63588</v>
      </c>
      <c r="H7">
        <v>30</v>
      </c>
      <c r="I7">
        <v>37.884471117779448</v>
      </c>
    </row>
    <row r="8" spans="1:9" x14ac:dyDescent="0.3">
      <c r="A8">
        <v>7</v>
      </c>
      <c r="B8" s="11" t="s">
        <v>27</v>
      </c>
      <c r="C8">
        <v>5</v>
      </c>
      <c r="D8">
        <v>564.51</v>
      </c>
      <c r="E8" s="11">
        <v>0</v>
      </c>
      <c r="F8" s="11">
        <v>45510</v>
      </c>
      <c r="G8" s="11">
        <v>55958</v>
      </c>
      <c r="H8">
        <v>18.600000000000001</v>
      </c>
      <c r="I8">
        <v>27.844906699296423</v>
      </c>
    </row>
    <row r="9" spans="1:9" x14ac:dyDescent="0.3">
      <c r="A9">
        <v>8</v>
      </c>
      <c r="B9" s="11" t="s">
        <v>2</v>
      </c>
      <c r="C9">
        <v>19</v>
      </c>
      <c r="D9">
        <v>2349.08</v>
      </c>
      <c r="E9" s="11">
        <v>3</v>
      </c>
      <c r="F9" s="11">
        <v>56719</v>
      </c>
      <c r="G9" s="11">
        <v>71381</v>
      </c>
      <c r="H9">
        <v>27.8</v>
      </c>
      <c r="I9">
        <v>33.715596330275226</v>
      </c>
    </row>
    <row r="10" spans="1:9" x14ac:dyDescent="0.3">
      <c r="A10">
        <v>9</v>
      </c>
      <c r="B10" s="11" t="s">
        <v>28</v>
      </c>
      <c r="C10">
        <v>22</v>
      </c>
      <c r="D10">
        <v>1124.29</v>
      </c>
      <c r="E10" s="11">
        <v>11</v>
      </c>
      <c r="F10" s="11">
        <v>75417</v>
      </c>
      <c r="G10" s="11">
        <v>82487</v>
      </c>
      <c r="H10">
        <v>38.799999999999997</v>
      </c>
      <c r="I10">
        <v>38.562874251497007</v>
      </c>
    </row>
    <row r="11" spans="1:9" x14ac:dyDescent="0.3">
      <c r="A11">
        <v>10</v>
      </c>
      <c r="B11" s="11" t="s">
        <v>29</v>
      </c>
      <c r="C11">
        <v>1</v>
      </c>
      <c r="D11">
        <v>26</v>
      </c>
      <c r="E11" s="11">
        <v>0</v>
      </c>
      <c r="F11" s="11">
        <v>71094</v>
      </c>
      <c r="G11" s="11">
        <v>79616</v>
      </c>
      <c r="H11">
        <v>16.2</v>
      </c>
      <c r="I11">
        <v>36.054421768707485</v>
      </c>
    </row>
    <row r="12" spans="1:9" x14ac:dyDescent="0.3">
      <c r="A12">
        <v>11</v>
      </c>
      <c r="B12" s="11" t="s">
        <v>30</v>
      </c>
      <c r="C12" s="11">
        <v>0</v>
      </c>
      <c r="D12" s="11">
        <v>0</v>
      </c>
      <c r="E12" s="11">
        <v>0</v>
      </c>
      <c r="F12" s="11">
        <v>56719</v>
      </c>
      <c r="G12" s="11">
        <v>93057</v>
      </c>
      <c r="H12">
        <v>17.2</v>
      </c>
      <c r="I12">
        <v>40.317460317460316</v>
      </c>
    </row>
    <row r="13" spans="1:9" x14ac:dyDescent="0.3">
      <c r="A13">
        <v>12</v>
      </c>
      <c r="B13" s="11" t="s">
        <v>31</v>
      </c>
      <c r="C13">
        <v>15</v>
      </c>
      <c r="D13">
        <v>2464.64</v>
      </c>
      <c r="E13" s="11">
        <v>20</v>
      </c>
      <c r="F13" s="11">
        <v>79907</v>
      </c>
      <c r="G13" s="11">
        <v>108009</v>
      </c>
      <c r="H13">
        <v>42.3</v>
      </c>
      <c r="I13">
        <v>32.762782532367787</v>
      </c>
    </row>
    <row r="14" spans="1:9" x14ac:dyDescent="0.3">
      <c r="A14">
        <v>13</v>
      </c>
      <c r="B14" s="11" t="s">
        <v>3</v>
      </c>
      <c r="C14">
        <v>4</v>
      </c>
      <c r="D14">
        <v>260.8</v>
      </c>
      <c r="E14" s="11">
        <v>10</v>
      </c>
      <c r="F14" s="11">
        <v>67100</v>
      </c>
      <c r="G14" s="11">
        <v>76474</v>
      </c>
      <c r="H14">
        <v>38.6</v>
      </c>
      <c r="I14">
        <v>38.76040703052729</v>
      </c>
    </row>
    <row r="15" spans="1:9" x14ac:dyDescent="0.3">
      <c r="A15">
        <v>14</v>
      </c>
      <c r="B15" s="11" t="s">
        <v>32</v>
      </c>
      <c r="C15">
        <v>3</v>
      </c>
      <c r="D15">
        <v>152.5</v>
      </c>
      <c r="E15" s="11">
        <v>1</v>
      </c>
      <c r="F15" s="11">
        <v>45958</v>
      </c>
      <c r="G15" s="11">
        <v>54495</v>
      </c>
      <c r="H15">
        <v>24</v>
      </c>
      <c r="I15">
        <v>39.345637583892618</v>
      </c>
    </row>
    <row r="16" spans="1:9" x14ac:dyDescent="0.3">
      <c r="A16">
        <v>15</v>
      </c>
      <c r="B16" s="11" t="s">
        <v>33</v>
      </c>
      <c r="C16">
        <v>2</v>
      </c>
      <c r="D16">
        <v>119</v>
      </c>
      <c r="E16" s="11">
        <v>11</v>
      </c>
      <c r="F16" s="11">
        <v>96875</v>
      </c>
      <c r="G16" s="11">
        <v>109142</v>
      </c>
      <c r="H16">
        <v>54.5</v>
      </c>
      <c r="I16">
        <v>41.156577612445048</v>
      </c>
    </row>
    <row r="17" spans="1:9" x14ac:dyDescent="0.3">
      <c r="A17">
        <v>16</v>
      </c>
      <c r="B17" s="11" t="s">
        <v>34</v>
      </c>
      <c r="C17">
        <v>18</v>
      </c>
      <c r="D17">
        <v>685.42</v>
      </c>
      <c r="E17" s="11">
        <f>33+120</f>
        <v>153</v>
      </c>
      <c r="F17" s="11">
        <v>94063</v>
      </c>
      <c r="G17" s="11">
        <v>121436</v>
      </c>
      <c r="H17">
        <v>78.099999999999994</v>
      </c>
      <c r="I17">
        <v>19.871342967923862</v>
      </c>
    </row>
    <row r="18" spans="1:9" x14ac:dyDescent="0.3">
      <c r="A18">
        <v>17</v>
      </c>
      <c r="B18" s="11" t="s">
        <v>4</v>
      </c>
      <c r="C18">
        <v>12</v>
      </c>
      <c r="D18">
        <v>650.54</v>
      </c>
      <c r="E18" s="11">
        <v>25</v>
      </c>
      <c r="F18" s="11">
        <v>56577</v>
      </c>
      <c r="G18" s="11">
        <v>75195</v>
      </c>
      <c r="H18">
        <v>36.9</v>
      </c>
      <c r="I18">
        <v>34.920634920634917</v>
      </c>
    </row>
    <row r="19" spans="1:9" x14ac:dyDescent="0.3">
      <c r="A19">
        <v>18</v>
      </c>
      <c r="B19" s="11" t="s">
        <v>5</v>
      </c>
      <c r="C19">
        <v>16</v>
      </c>
      <c r="D19">
        <v>1969.4</v>
      </c>
      <c r="E19" s="11">
        <v>8</v>
      </c>
      <c r="F19" s="11">
        <v>54931</v>
      </c>
      <c r="G19" s="11">
        <v>73665</v>
      </c>
      <c r="H19">
        <v>31</v>
      </c>
      <c r="I19">
        <v>31.039574719432959</v>
      </c>
    </row>
    <row r="20" spans="1:9" x14ac:dyDescent="0.3">
      <c r="A20">
        <v>19</v>
      </c>
      <c r="B20" s="11" t="s">
        <v>35</v>
      </c>
      <c r="C20">
        <v>12</v>
      </c>
      <c r="D20">
        <v>1201.67</v>
      </c>
      <c r="E20" s="11">
        <v>9</v>
      </c>
      <c r="F20" s="11">
        <v>46892</v>
      </c>
      <c r="G20" s="11">
        <v>62314</v>
      </c>
      <c r="H20">
        <v>18.7</v>
      </c>
      <c r="I20">
        <v>32.603092783505154</v>
      </c>
    </row>
    <row r="21" spans="1:9" x14ac:dyDescent="0.3">
      <c r="A21">
        <v>20</v>
      </c>
      <c r="B21" s="11" t="s">
        <v>36</v>
      </c>
      <c r="C21">
        <v>22</v>
      </c>
      <c r="D21">
        <v>2326.9699999999998</v>
      </c>
      <c r="E21" s="11">
        <f>43+12</f>
        <v>55</v>
      </c>
      <c r="F21" s="11">
        <v>52825</v>
      </c>
      <c r="G21" s="11">
        <v>72096</v>
      </c>
      <c r="H21">
        <v>44.9</v>
      </c>
      <c r="I21">
        <v>31.865533801256003</v>
      </c>
    </row>
    <row r="22" spans="1:9" x14ac:dyDescent="0.3">
      <c r="A22">
        <v>21</v>
      </c>
      <c r="B22" s="11" t="s">
        <v>37</v>
      </c>
      <c r="C22">
        <v>81</v>
      </c>
      <c r="D22">
        <v>4423.99</v>
      </c>
      <c r="E22" s="11">
        <v>59</v>
      </c>
      <c r="F22" s="11">
        <v>110781</v>
      </c>
      <c r="G22" s="11">
        <v>171910</v>
      </c>
      <c r="H22">
        <v>68.099999999999994</v>
      </c>
      <c r="I22">
        <v>36.655011655011656</v>
      </c>
    </row>
    <row r="23" spans="1:9" x14ac:dyDescent="0.3">
      <c r="A23">
        <v>22</v>
      </c>
      <c r="B23" s="11" t="s">
        <v>6</v>
      </c>
      <c r="C23">
        <v>25</v>
      </c>
      <c r="D23">
        <v>3226.6</v>
      </c>
      <c r="E23" s="11">
        <v>8</v>
      </c>
      <c r="F23" s="11">
        <v>46134</v>
      </c>
      <c r="G23" s="11">
        <v>55107</v>
      </c>
      <c r="H23">
        <v>29.7</v>
      </c>
      <c r="I23">
        <v>34.505087881591116</v>
      </c>
    </row>
    <row r="24" spans="1:9" x14ac:dyDescent="0.3">
      <c r="A24">
        <v>23</v>
      </c>
      <c r="B24" s="11" t="s">
        <v>38</v>
      </c>
      <c r="C24">
        <v>1</v>
      </c>
      <c r="D24">
        <v>306</v>
      </c>
      <c r="E24" s="11">
        <v>2</v>
      </c>
      <c r="F24" s="11">
        <v>53900</v>
      </c>
      <c r="G24" s="11">
        <v>62076</v>
      </c>
      <c r="H24">
        <v>22.648083623693381</v>
      </c>
      <c r="I24">
        <v>35.908239700374537</v>
      </c>
    </row>
    <row r="25" spans="1:9" x14ac:dyDescent="0.3">
      <c r="A25">
        <v>24</v>
      </c>
      <c r="B25" s="11" t="s">
        <v>7</v>
      </c>
      <c r="C25">
        <v>52</v>
      </c>
      <c r="D25">
        <v>2599.89</v>
      </c>
      <c r="E25" s="11">
        <v>79</v>
      </c>
      <c r="F25" s="11">
        <v>90104</v>
      </c>
      <c r="G25" s="11">
        <v>114647</v>
      </c>
      <c r="H25">
        <v>77.8</v>
      </c>
      <c r="I25">
        <v>33.539640436192158</v>
      </c>
    </row>
    <row r="26" spans="1:9" x14ac:dyDescent="0.3">
      <c r="A26">
        <v>25</v>
      </c>
      <c r="B26" s="11" t="s">
        <v>39</v>
      </c>
      <c r="C26">
        <v>1</v>
      </c>
      <c r="D26">
        <v>118.74</v>
      </c>
      <c r="E26" s="11">
        <v>0</v>
      </c>
      <c r="F26" s="11">
        <v>63750</v>
      </c>
      <c r="G26" s="11">
        <v>73513</v>
      </c>
      <c r="H26">
        <v>29.7</v>
      </c>
      <c r="I26">
        <v>47.670250896057347</v>
      </c>
    </row>
    <row r="27" spans="1:9" x14ac:dyDescent="0.3">
      <c r="A27">
        <v>26</v>
      </c>
      <c r="B27" s="11" t="s">
        <v>40</v>
      </c>
      <c r="C27">
        <v>12</v>
      </c>
      <c r="D27">
        <v>665.3</v>
      </c>
      <c r="E27" s="11">
        <v>11</v>
      </c>
      <c r="F27" s="11">
        <v>76339</v>
      </c>
      <c r="G27" s="11">
        <v>93985</v>
      </c>
      <c r="H27">
        <v>40.9</v>
      </c>
      <c r="I27">
        <v>32.183145321831454</v>
      </c>
    </row>
    <row r="28" spans="1:9" x14ac:dyDescent="0.3">
      <c r="A28">
        <v>27</v>
      </c>
      <c r="B28" s="11" t="s">
        <v>41</v>
      </c>
      <c r="C28">
        <v>11</v>
      </c>
      <c r="D28">
        <v>933.33</v>
      </c>
      <c r="E28" s="11">
        <v>6</v>
      </c>
      <c r="F28" s="11">
        <v>72841</v>
      </c>
      <c r="G28" s="11">
        <v>86908</v>
      </c>
      <c r="H28">
        <v>34.799999999999997</v>
      </c>
      <c r="I28">
        <v>39.896373056994818</v>
      </c>
    </row>
    <row r="29" spans="1:9" x14ac:dyDescent="0.3">
      <c r="A29">
        <v>28</v>
      </c>
      <c r="B29" s="11" t="s">
        <v>42</v>
      </c>
      <c r="C29">
        <v>19</v>
      </c>
      <c r="D29">
        <v>1558.03</v>
      </c>
      <c r="E29" s="11">
        <v>25</v>
      </c>
      <c r="F29" s="11">
        <v>99625</v>
      </c>
      <c r="G29" s="11">
        <v>105709</v>
      </c>
      <c r="H29">
        <v>48.5</v>
      </c>
      <c r="I29">
        <v>37.323358270989196</v>
      </c>
    </row>
    <row r="30" spans="1:9" x14ac:dyDescent="0.3">
      <c r="A30">
        <v>29</v>
      </c>
      <c r="B30" s="11" t="s">
        <v>8</v>
      </c>
      <c r="C30">
        <v>18</v>
      </c>
      <c r="D30">
        <v>1711.34</v>
      </c>
      <c r="E30" s="11">
        <v>12</v>
      </c>
      <c r="F30" s="11">
        <v>73802</v>
      </c>
      <c r="G30" s="11">
        <v>97544</v>
      </c>
      <c r="H30">
        <v>54.3</v>
      </c>
      <c r="I30">
        <v>53.430353430353428</v>
      </c>
    </row>
    <row r="31" spans="1:9" x14ac:dyDescent="0.3">
      <c r="A31">
        <v>30</v>
      </c>
      <c r="B31" s="11" t="s">
        <v>9</v>
      </c>
      <c r="C31">
        <v>3</v>
      </c>
      <c r="D31">
        <v>258.58999999999997</v>
      </c>
      <c r="E31" s="11">
        <v>2</v>
      </c>
      <c r="F31" s="11">
        <v>59583</v>
      </c>
      <c r="G31" s="11">
        <v>74197</v>
      </c>
      <c r="H31">
        <v>34.1</v>
      </c>
      <c r="I31">
        <v>29.802259887005651</v>
      </c>
    </row>
    <row r="32" spans="1:9" x14ac:dyDescent="0.3">
      <c r="A32">
        <v>31</v>
      </c>
      <c r="B32" s="11" t="s">
        <v>10</v>
      </c>
      <c r="C32">
        <v>5</v>
      </c>
      <c r="D32">
        <v>381.8</v>
      </c>
      <c r="E32" s="11">
        <v>10</v>
      </c>
      <c r="F32" s="11">
        <v>39484</v>
      </c>
      <c r="G32" s="11">
        <v>49162</v>
      </c>
      <c r="H32">
        <v>36.799999999999997</v>
      </c>
      <c r="I32">
        <v>26.816046259486807</v>
      </c>
    </row>
    <row r="33" spans="1:9" x14ac:dyDescent="0.3">
      <c r="A33">
        <v>32</v>
      </c>
      <c r="B33" s="11" t="s">
        <v>11</v>
      </c>
      <c r="C33">
        <v>7</v>
      </c>
      <c r="D33">
        <v>1176.2</v>
      </c>
      <c r="E33" s="11">
        <v>3</v>
      </c>
      <c r="F33" s="11">
        <v>49844</v>
      </c>
      <c r="G33" s="11">
        <v>59884</v>
      </c>
      <c r="H33">
        <v>22</v>
      </c>
      <c r="I33">
        <v>37.94037940379404</v>
      </c>
    </row>
    <row r="34" spans="1:9" x14ac:dyDescent="0.3">
      <c r="A34">
        <v>33</v>
      </c>
      <c r="B34" s="11" t="s">
        <v>12</v>
      </c>
      <c r="C34">
        <v>3</v>
      </c>
      <c r="D34">
        <v>445.44</v>
      </c>
      <c r="E34" s="11">
        <v>7</v>
      </c>
      <c r="F34" s="11">
        <v>60781</v>
      </c>
      <c r="G34" s="11">
        <v>75532</v>
      </c>
      <c r="H34">
        <v>34.700000000000003</v>
      </c>
      <c r="I34">
        <v>36.547538772757918</v>
      </c>
    </row>
    <row r="35" spans="1:9" x14ac:dyDescent="0.3">
      <c r="A35">
        <v>34</v>
      </c>
      <c r="B35" s="11" t="s">
        <v>13</v>
      </c>
      <c r="C35">
        <v>7</v>
      </c>
      <c r="D35">
        <v>728.1</v>
      </c>
      <c r="E35" s="11">
        <v>5</v>
      </c>
      <c r="F35" s="11">
        <v>43777</v>
      </c>
      <c r="G35" s="11">
        <v>57470</v>
      </c>
      <c r="H35">
        <v>17.8</v>
      </c>
      <c r="I35">
        <v>34.521494923309568</v>
      </c>
    </row>
    <row r="36" spans="1:9" x14ac:dyDescent="0.3">
      <c r="A36">
        <v>35</v>
      </c>
      <c r="B36" s="11" t="s">
        <v>14</v>
      </c>
      <c r="C36">
        <v>15</v>
      </c>
      <c r="D36">
        <v>2526.9</v>
      </c>
      <c r="E36" s="11">
        <v>10</v>
      </c>
      <c r="F36" s="11">
        <v>57500</v>
      </c>
      <c r="G36" s="11">
        <v>89331</v>
      </c>
      <c r="H36">
        <v>53.2</v>
      </c>
      <c r="I36">
        <v>44.545454545454547</v>
      </c>
    </row>
    <row r="37" spans="1:9" x14ac:dyDescent="0.3">
      <c r="A37">
        <v>36</v>
      </c>
      <c r="B37" s="11" t="s">
        <v>15</v>
      </c>
      <c r="C37">
        <v>37</v>
      </c>
      <c r="D37">
        <v>2772.98</v>
      </c>
      <c r="E37" s="11">
        <f>23+29</f>
        <v>52</v>
      </c>
      <c r="F37" s="11">
        <v>72768</v>
      </c>
      <c r="G37" s="11">
        <v>88526</v>
      </c>
      <c r="H37">
        <v>53.9</v>
      </c>
      <c r="I37">
        <v>38.066001534919423</v>
      </c>
    </row>
    <row r="38" spans="1:9" x14ac:dyDescent="0.3">
      <c r="A38">
        <v>37</v>
      </c>
      <c r="B38" s="11" t="s">
        <v>16</v>
      </c>
      <c r="C38">
        <v>3</v>
      </c>
      <c r="D38">
        <v>783.9</v>
      </c>
      <c r="E38" s="11">
        <v>0</v>
      </c>
      <c r="F38" s="11">
        <v>56667</v>
      </c>
      <c r="G38" s="11">
        <v>59570</v>
      </c>
      <c r="H38">
        <v>18.2</v>
      </c>
      <c r="I38">
        <v>28.37055417700579</v>
      </c>
    </row>
    <row r="39" spans="1:9" x14ac:dyDescent="0.3">
      <c r="A39">
        <v>38</v>
      </c>
      <c r="B39" s="11" t="s">
        <v>17</v>
      </c>
      <c r="C39">
        <v>5</v>
      </c>
      <c r="D39">
        <v>476.41</v>
      </c>
      <c r="E39" s="11">
        <v>3</v>
      </c>
      <c r="F39" s="11">
        <v>61438</v>
      </c>
      <c r="G39" s="11">
        <v>70827</v>
      </c>
      <c r="H39">
        <v>33.700000000000003</v>
      </c>
      <c r="I39">
        <v>36.273701566364387</v>
      </c>
    </row>
    <row r="40" spans="1:9" x14ac:dyDescent="0.3">
      <c r="A40">
        <v>39</v>
      </c>
      <c r="B40" s="11" t="s">
        <v>43</v>
      </c>
      <c r="C40">
        <v>4</v>
      </c>
      <c r="D40">
        <v>739.7</v>
      </c>
      <c r="E40" s="11">
        <v>0</v>
      </c>
      <c r="F40" s="11">
        <v>57917</v>
      </c>
      <c r="G40" s="11">
        <v>64712</v>
      </c>
      <c r="H40">
        <v>16.611295681063122</v>
      </c>
      <c r="I40">
        <v>41.672025723472665</v>
      </c>
    </row>
    <row r="41" spans="1:9" x14ac:dyDescent="0.3">
      <c r="A41">
        <v>40</v>
      </c>
      <c r="B41" s="11" t="s">
        <v>18</v>
      </c>
      <c r="C41">
        <v>4</v>
      </c>
      <c r="D41">
        <v>221.8</v>
      </c>
      <c r="E41" s="11">
        <v>2</v>
      </c>
      <c r="F41" s="11">
        <v>47500</v>
      </c>
      <c r="G41" s="11">
        <v>59277</v>
      </c>
      <c r="H41">
        <v>37.1</v>
      </c>
      <c r="I41">
        <v>26.093088857545837</v>
      </c>
    </row>
    <row r="42" spans="1:9" x14ac:dyDescent="0.3">
      <c r="A42">
        <v>41</v>
      </c>
      <c r="B42" s="11" t="s">
        <v>19</v>
      </c>
      <c r="C42">
        <v>28</v>
      </c>
      <c r="D42">
        <v>2622.95</v>
      </c>
      <c r="E42" s="11">
        <v>4</v>
      </c>
      <c r="F42" s="11">
        <v>61447</v>
      </c>
      <c r="G42" s="11">
        <v>68115</v>
      </c>
      <c r="H42">
        <v>20.8</v>
      </c>
      <c r="I42">
        <v>40.372226198997851</v>
      </c>
    </row>
    <row r="43" spans="1:9" x14ac:dyDescent="0.3">
      <c r="A43">
        <v>42</v>
      </c>
      <c r="B43" s="11" t="s">
        <v>20</v>
      </c>
      <c r="C43">
        <v>9</v>
      </c>
      <c r="D43">
        <v>760.77</v>
      </c>
      <c r="E43" s="11">
        <v>0</v>
      </c>
      <c r="F43" s="11">
        <v>50625</v>
      </c>
      <c r="G43" s="11">
        <v>57066</v>
      </c>
      <c r="H43">
        <v>26.3</v>
      </c>
      <c r="I43">
        <v>32.994186046511622</v>
      </c>
    </row>
    <row r="44" spans="1:9" x14ac:dyDescent="0.3">
      <c r="A44">
        <v>43</v>
      </c>
      <c r="B44" s="11" t="s">
        <v>21</v>
      </c>
      <c r="C44">
        <v>6</v>
      </c>
      <c r="D44">
        <v>1900.8</v>
      </c>
      <c r="E44" s="11">
        <f>7+5</f>
        <v>12</v>
      </c>
      <c r="F44" s="11">
        <v>66705</v>
      </c>
      <c r="G44" s="11">
        <v>79678</v>
      </c>
      <c r="H44">
        <v>47.2</v>
      </c>
      <c r="I44">
        <v>41.989436619718312</v>
      </c>
    </row>
    <row r="45" spans="1:9" x14ac:dyDescent="0.3">
      <c r="A45">
        <v>44</v>
      </c>
      <c r="B45" s="11" t="s">
        <v>22</v>
      </c>
      <c r="C45">
        <v>9</v>
      </c>
      <c r="D45">
        <v>993.2</v>
      </c>
      <c r="E45" s="11">
        <v>3</v>
      </c>
      <c r="F45" s="11">
        <v>36600</v>
      </c>
      <c r="G45" s="11">
        <v>53387</v>
      </c>
      <c r="H45">
        <v>24.8</v>
      </c>
      <c r="I45">
        <v>34.267734553775739</v>
      </c>
    </row>
    <row r="46" spans="1:9" x14ac:dyDescent="0.3">
      <c r="A46">
        <v>45</v>
      </c>
      <c r="B46" s="11" t="s">
        <v>23</v>
      </c>
      <c r="C46">
        <v>4</v>
      </c>
      <c r="D46">
        <v>109.03</v>
      </c>
      <c r="E46" s="11">
        <v>19</v>
      </c>
      <c r="F46" s="11">
        <v>76686</v>
      </c>
      <c r="G46" s="11">
        <v>101848</v>
      </c>
      <c r="H46">
        <v>50</v>
      </c>
      <c r="I46">
        <v>52.210036556995675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Value</vt:lpstr>
      <vt:lpstr>Age - raw numbers</vt:lpstr>
      <vt:lpstr>Age 55 and over</vt:lpstr>
      <vt:lpstr>Conservation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Jeanie McIntyre</dc:creator>
  <cp:lastModifiedBy>Jason Houle</cp:lastModifiedBy>
  <dcterms:created xsi:type="dcterms:W3CDTF">2017-07-26T13:58:37Z</dcterms:created>
  <dcterms:modified xsi:type="dcterms:W3CDTF">2018-12-31T15:30:51Z</dcterms:modified>
</cp:coreProperties>
</file>