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 filterPrivacy="1"/>
  <xr:revisionPtr revIDLastSave="0" documentId="13_ncr:1_{30C40467-CE9C-9142-B071-A7235ED28CCF}" xr6:coauthVersionLast="47" xr6:coauthVersionMax="47" xr10:uidLastSave="{00000000-0000-0000-0000-000000000000}"/>
  <bookViews>
    <workbookView xWindow="2220" yWindow="960" windowWidth="22260" windowHeight="12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7" i="1" l="1"/>
  <c r="J38" i="1"/>
  <c r="J40" i="1"/>
  <c r="J41" i="1"/>
  <c r="J43" i="1"/>
  <c r="J44" i="1"/>
  <c r="J46" i="1"/>
  <c r="J47" i="1"/>
  <c r="I37" i="1"/>
  <c r="I38" i="1"/>
  <c r="I40" i="1"/>
  <c r="I41" i="1"/>
  <c r="I43" i="1"/>
  <c r="I44" i="1"/>
  <c r="I46" i="1"/>
  <c r="I47" i="1"/>
  <c r="H37" i="1"/>
  <c r="H38" i="1"/>
  <c r="H40" i="1"/>
  <c r="H41" i="1"/>
  <c r="H43" i="1"/>
  <c r="H44" i="1"/>
  <c r="H46" i="1"/>
  <c r="H47" i="1"/>
  <c r="G37" i="1"/>
  <c r="G38" i="1"/>
  <c r="G40" i="1"/>
  <c r="G41" i="1"/>
  <c r="G43" i="1"/>
  <c r="G44" i="1"/>
  <c r="G46" i="1"/>
  <c r="G47" i="1"/>
  <c r="F37" i="1"/>
  <c r="F38" i="1"/>
  <c r="F40" i="1"/>
  <c r="F41" i="1"/>
  <c r="F43" i="1"/>
  <c r="F44" i="1"/>
  <c r="F46" i="1"/>
  <c r="F47" i="1"/>
  <c r="F48" i="1"/>
  <c r="E37" i="1"/>
  <c r="E38" i="1"/>
  <c r="E46" i="1"/>
  <c r="E47" i="1"/>
  <c r="D37" i="1"/>
  <c r="D38" i="1"/>
  <c r="D40" i="1"/>
  <c r="D41" i="1"/>
  <c r="D43" i="1"/>
  <c r="D44" i="1"/>
  <c r="D46" i="1"/>
  <c r="D47" i="1"/>
  <c r="D48" i="1"/>
  <c r="C48" i="1"/>
  <c r="C45" i="1"/>
  <c r="C42" i="1"/>
  <c r="C39" i="1"/>
  <c r="C36" i="1"/>
  <c r="C33" i="1"/>
  <c r="C30" i="1"/>
  <c r="J23" i="1"/>
  <c r="J48" i="1" s="1"/>
  <c r="I23" i="1"/>
  <c r="I48" i="1" s="1"/>
  <c r="H23" i="1"/>
  <c r="H48" i="1" s="1"/>
  <c r="G23" i="1"/>
  <c r="G48" i="1" s="1"/>
  <c r="F23" i="1"/>
  <c r="D23" i="1"/>
  <c r="C23" i="1"/>
  <c r="E22" i="1"/>
  <c r="E21" i="1"/>
  <c r="E23" i="1" s="1"/>
  <c r="E48" i="1" s="1"/>
  <c r="J20" i="1"/>
  <c r="J45" i="1" s="1"/>
  <c r="I20" i="1"/>
  <c r="I45" i="1" s="1"/>
  <c r="H20" i="1"/>
  <c r="H45" i="1" s="1"/>
  <c r="G20" i="1"/>
  <c r="F20" i="1"/>
  <c r="F45" i="1" s="1"/>
  <c r="D20" i="1"/>
  <c r="D45" i="1" s="1"/>
  <c r="C20" i="1"/>
  <c r="E19" i="1"/>
  <c r="E44" i="1" s="1"/>
  <c r="E18" i="1"/>
  <c r="E20" i="1" s="1"/>
  <c r="E45" i="1" s="1"/>
  <c r="J17" i="1"/>
  <c r="J42" i="1" s="1"/>
  <c r="I17" i="1"/>
  <c r="I42" i="1" s="1"/>
  <c r="H17" i="1"/>
  <c r="G17" i="1"/>
  <c r="G42" i="1" s="1"/>
  <c r="F17" i="1"/>
  <c r="D17" i="1"/>
  <c r="H42" i="1" s="1"/>
  <c r="C17" i="1"/>
  <c r="D42" i="1" s="1"/>
  <c r="E16" i="1"/>
  <c r="E17" i="1" s="1"/>
  <c r="E42" i="1" s="1"/>
  <c r="E15" i="1"/>
  <c r="E40" i="1" s="1"/>
  <c r="J14" i="1"/>
  <c r="J39" i="1" s="1"/>
  <c r="I14" i="1"/>
  <c r="H14" i="1"/>
  <c r="H39" i="1" s="1"/>
  <c r="G14" i="1"/>
  <c r="F14" i="1"/>
  <c r="F39" i="1" s="1"/>
  <c r="D14" i="1"/>
  <c r="G39" i="1" s="1"/>
  <c r="C14" i="1"/>
  <c r="E13" i="1"/>
  <c r="E12" i="1"/>
  <c r="I39" i="1" l="1"/>
  <c r="G45" i="1"/>
  <c r="E43" i="1"/>
  <c r="D39" i="1"/>
  <c r="F42" i="1"/>
  <c r="E41" i="1"/>
  <c r="E14" i="1"/>
  <c r="E39" i="1" s="1"/>
  <c r="E10" i="1"/>
  <c r="E9" i="1"/>
  <c r="E7" i="1"/>
  <c r="E6" i="1"/>
  <c r="C11" i="1"/>
  <c r="C8" i="1"/>
  <c r="E4" i="1"/>
  <c r="E3" i="1"/>
  <c r="J29" i="1" l="1"/>
  <c r="J31" i="1"/>
  <c r="J32" i="1"/>
  <c r="J34" i="1"/>
  <c r="J35" i="1"/>
  <c r="J28" i="1"/>
  <c r="I29" i="1"/>
  <c r="I31" i="1"/>
  <c r="I32" i="1"/>
  <c r="I34" i="1"/>
  <c r="I35" i="1"/>
  <c r="I28" i="1"/>
  <c r="H29" i="1"/>
  <c r="H31" i="1"/>
  <c r="H32" i="1"/>
  <c r="H34" i="1"/>
  <c r="H35" i="1"/>
  <c r="H28" i="1"/>
  <c r="G29" i="1"/>
  <c r="G31" i="1"/>
  <c r="G32" i="1"/>
  <c r="G34" i="1"/>
  <c r="G35" i="1"/>
  <c r="G28" i="1"/>
  <c r="F31" i="1"/>
  <c r="F32" i="1"/>
  <c r="F34" i="1"/>
  <c r="F35" i="1"/>
  <c r="F29" i="1"/>
  <c r="F28" i="1"/>
  <c r="E31" i="1"/>
  <c r="E32" i="1"/>
  <c r="E34" i="1"/>
  <c r="E35" i="1"/>
  <c r="E29" i="1"/>
  <c r="E28" i="1"/>
  <c r="D31" i="1"/>
  <c r="D32" i="1"/>
  <c r="D34" i="1"/>
  <c r="D35" i="1"/>
  <c r="D29" i="1"/>
  <c r="D28" i="1"/>
  <c r="D11" i="1"/>
  <c r="E11" i="1"/>
  <c r="E36" i="1" s="1"/>
  <c r="F11" i="1"/>
  <c r="G11" i="1"/>
  <c r="H11" i="1"/>
  <c r="I11" i="1"/>
  <c r="J11" i="1"/>
  <c r="D8" i="1"/>
  <c r="E8" i="1"/>
  <c r="F8" i="1"/>
  <c r="G8" i="1"/>
  <c r="H8" i="1"/>
  <c r="I8" i="1"/>
  <c r="J8" i="1"/>
  <c r="F5" i="1"/>
  <c r="G5" i="1"/>
  <c r="H5" i="1"/>
  <c r="I5" i="1"/>
  <c r="J5" i="1"/>
  <c r="E5" i="1"/>
  <c r="D5" i="1"/>
  <c r="C5" i="1"/>
  <c r="I36" i="1" l="1"/>
  <c r="D36" i="1"/>
  <c r="F36" i="1"/>
  <c r="G36" i="1"/>
  <c r="J36" i="1"/>
  <c r="H36" i="1"/>
  <c r="F33" i="1"/>
  <c r="E33" i="1"/>
  <c r="H33" i="1"/>
  <c r="J33" i="1"/>
  <c r="D33" i="1"/>
  <c r="G33" i="1"/>
  <c r="I33" i="1"/>
  <c r="J30" i="1"/>
  <c r="G30" i="1"/>
  <c r="D30" i="1"/>
  <c r="F30" i="1"/>
  <c r="H30" i="1"/>
  <c r="I30" i="1"/>
  <c r="E30" i="1"/>
</calcChain>
</file>

<file path=xl/sharedStrings.xml><?xml version="1.0" encoding="utf-8"?>
<sst xmlns="http://schemas.openxmlformats.org/spreadsheetml/2006/main" count="78" uniqueCount="22">
  <si>
    <t>Match</t>
    <phoneticPr fontId="1" type="noConversion"/>
  </si>
  <si>
    <t>Parametric</t>
    <phoneticPr fontId="1" type="noConversion"/>
  </si>
  <si>
    <t>Union</t>
    <phoneticPr fontId="1" type="noConversion"/>
  </si>
  <si>
    <t>Dynamic</t>
    <phoneticPr fontId="1" type="noConversion"/>
  </si>
  <si>
    <t>Variable</t>
    <phoneticPr fontId="1" type="noConversion"/>
  </si>
  <si>
    <t>Mismatch</t>
    <phoneticPr fontId="1" type="noConversion"/>
  </si>
  <si>
    <t>Coverage</t>
    <phoneticPr fontId="1" type="noConversion"/>
  </si>
  <si>
    <t>return</t>
    <phoneticPr fontId="1" type="noConversion"/>
  </si>
  <si>
    <t>argument</t>
    <phoneticPr fontId="1" type="noConversion"/>
  </si>
  <si>
    <t>total</t>
    <phoneticPr fontId="1" type="noConversion"/>
  </si>
  <si>
    <t>Tool</t>
    <phoneticPr fontId="1" type="noConversion"/>
  </si>
  <si>
    <t>Category</t>
    <phoneticPr fontId="1" type="noConversion"/>
  </si>
  <si>
    <t>Points</t>
    <phoneticPr fontId="1" type="noConversion"/>
  </si>
  <si>
    <t>Pytype</t>
    <phoneticPr fontId="1" type="noConversion"/>
  </si>
  <si>
    <t>Type4Py (Top-1)</t>
    <phoneticPr fontId="1" type="noConversion"/>
  </si>
  <si>
    <t>HiTyper (Top-1)</t>
    <phoneticPr fontId="1" type="noConversion"/>
  </si>
  <si>
    <t>Type4Py (Top-3)</t>
    <phoneticPr fontId="1" type="noConversion"/>
  </si>
  <si>
    <t>HiTyper (Top-3)</t>
    <phoneticPr fontId="1" type="noConversion"/>
  </si>
  <si>
    <t>Type4Py (Top-5)</t>
    <phoneticPr fontId="1" type="noConversion"/>
  </si>
  <si>
    <t>HiTyper (Top-5)</t>
    <phoneticPr fontId="1" type="noConversion"/>
  </si>
  <si>
    <t>Number</t>
    <phoneticPr fontId="1" type="noConversion"/>
  </si>
  <si>
    <t>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</si>
</sst>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sz val="11"/>
      <color rgb="FF0070C0"/>
      <name val="等线"/>
      <family val="2"/>
      <scheme val="minor"/>
    </font>
    <font>
      <sz val="11"/>
      <color theme="6"/>
      <name val="等线"/>
      <family val="2"/>
      <scheme val="minor"/>
    </font>
    <font>
      <b/>
      <sz val="11"/>
      <color theme="1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/>
    </xf>
    <xf numFmtId="176" fontId="7" fillId="0" borderId="0" xfId="0" applyNumberFormat="1" applyFont="1" applyFill="1" applyAlignment="1">
      <alignment horizontal="center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tabSelected="1" workbookViewId="0">
      <selection activeCell="M13" sqref="M13"/>
    </sheetView>
  </sheetViews>
  <sheetFormatPr baseColWidth="10" defaultColWidth="8.83203125" defaultRowHeight="15"/>
  <cols>
    <col min="1" max="1" width="14.83203125" bestFit="1" customWidth="1"/>
    <col min="2" max="10" width="11.6640625" customWidth="1"/>
  </cols>
  <sheetData>
    <row r="1" spans="1:11">
      <c r="A1" t="s">
        <v>20</v>
      </c>
    </row>
    <row r="2" spans="1:11">
      <c r="A2" s="6" t="s">
        <v>10</v>
      </c>
      <c r="B2" s="6" t="s">
        <v>11</v>
      </c>
      <c r="C2" s="6" t="s">
        <v>12</v>
      </c>
      <c r="D2" s="6" t="s">
        <v>6</v>
      </c>
      <c r="E2" s="6" t="s">
        <v>0</v>
      </c>
      <c r="F2" s="6" t="s">
        <v>1</v>
      </c>
      <c r="G2" s="6" t="s">
        <v>2</v>
      </c>
      <c r="H2" s="6" t="s">
        <v>3</v>
      </c>
      <c r="I2" s="6" t="s">
        <v>4</v>
      </c>
      <c r="J2" s="6" t="s">
        <v>5</v>
      </c>
      <c r="K2" s="1"/>
    </row>
    <row r="3" spans="1:11">
      <c r="A3" s="7" t="s">
        <v>13</v>
      </c>
      <c r="B3" s="8" t="s">
        <v>7</v>
      </c>
      <c r="C3" s="8">
        <v>300157</v>
      </c>
      <c r="D3" s="8">
        <v>121929</v>
      </c>
      <c r="E3" s="8">
        <f>92600+11929</f>
        <v>104529</v>
      </c>
      <c r="F3" s="8">
        <v>3790</v>
      </c>
      <c r="G3" s="8">
        <v>430</v>
      </c>
      <c r="H3" s="8">
        <v>7222</v>
      </c>
      <c r="I3" s="8">
        <v>3053</v>
      </c>
      <c r="J3" s="8">
        <v>2905</v>
      </c>
      <c r="K3" s="4"/>
    </row>
    <row r="4" spans="1:11">
      <c r="A4" s="7"/>
      <c r="B4" s="8" t="s">
        <v>8</v>
      </c>
      <c r="C4" s="8">
        <v>407203</v>
      </c>
      <c r="D4" s="8">
        <v>157450</v>
      </c>
      <c r="E4" s="8">
        <f>113059+30692</f>
        <v>143751</v>
      </c>
      <c r="F4" s="8">
        <v>3172</v>
      </c>
      <c r="G4" s="8">
        <v>1875</v>
      </c>
      <c r="H4" s="8">
        <v>173</v>
      </c>
      <c r="I4" s="8">
        <v>235</v>
      </c>
      <c r="J4" s="8">
        <v>8244</v>
      </c>
      <c r="K4" s="4"/>
    </row>
    <row r="5" spans="1:11">
      <c r="A5" s="7"/>
      <c r="B5" s="8" t="s">
        <v>9</v>
      </c>
      <c r="C5" s="8">
        <f>SUM(C3:C4)</f>
        <v>707360</v>
      </c>
      <c r="D5" s="8">
        <f>SUM(D3:D4)</f>
        <v>279379</v>
      </c>
      <c r="E5" s="8">
        <f>SUM(E3:E4)</f>
        <v>248280</v>
      </c>
      <c r="F5" s="8">
        <f t="shared" ref="F5:J5" si="0">SUM(F3:F4)</f>
        <v>6962</v>
      </c>
      <c r="G5" s="8">
        <f t="shared" si="0"/>
        <v>2305</v>
      </c>
      <c r="H5" s="8">
        <f t="shared" si="0"/>
        <v>7395</v>
      </c>
      <c r="I5" s="8">
        <f t="shared" si="0"/>
        <v>3288</v>
      </c>
      <c r="J5" s="8">
        <f t="shared" si="0"/>
        <v>11149</v>
      </c>
      <c r="K5" s="4"/>
    </row>
    <row r="6" spans="1:11">
      <c r="A6" s="7" t="s">
        <v>14</v>
      </c>
      <c r="B6" s="8" t="s">
        <v>7</v>
      </c>
      <c r="C6" s="8">
        <v>300157</v>
      </c>
      <c r="D6" s="8">
        <v>176206</v>
      </c>
      <c r="E6" s="8">
        <f>81074+8553</f>
        <v>89627</v>
      </c>
      <c r="F6" s="8">
        <v>1927</v>
      </c>
      <c r="G6" s="8">
        <v>2929</v>
      </c>
      <c r="H6" s="8">
        <v>2627</v>
      </c>
      <c r="I6" s="8">
        <v>0</v>
      </c>
      <c r="J6" s="8">
        <v>79096</v>
      </c>
      <c r="K6" s="4"/>
    </row>
    <row r="7" spans="1:11">
      <c r="A7" s="7"/>
      <c r="B7" s="8" t="s">
        <v>8</v>
      </c>
      <c r="C7" s="8">
        <v>407203</v>
      </c>
      <c r="D7" s="8">
        <v>242575</v>
      </c>
      <c r="E7" s="8">
        <f>75629+21371</f>
        <v>97000</v>
      </c>
      <c r="F7" s="8">
        <v>2742</v>
      </c>
      <c r="G7" s="8">
        <v>8409</v>
      </c>
      <c r="H7" s="8">
        <v>5844</v>
      </c>
      <c r="I7" s="8">
        <v>0</v>
      </c>
      <c r="J7" s="8">
        <v>128580</v>
      </c>
      <c r="K7" s="4"/>
    </row>
    <row r="8" spans="1:11">
      <c r="A8" s="7"/>
      <c r="B8" s="8" t="s">
        <v>9</v>
      </c>
      <c r="C8" s="8">
        <f>SUM(C6:C7)</f>
        <v>707360</v>
      </c>
      <c r="D8" s="8">
        <f t="shared" ref="D8:J8" si="1">SUM(D6:D7)</f>
        <v>418781</v>
      </c>
      <c r="E8" s="8">
        <f t="shared" si="1"/>
        <v>186627</v>
      </c>
      <c r="F8" s="8">
        <f t="shared" si="1"/>
        <v>4669</v>
      </c>
      <c r="G8" s="8">
        <f t="shared" si="1"/>
        <v>11338</v>
      </c>
      <c r="H8" s="8">
        <f t="shared" si="1"/>
        <v>8471</v>
      </c>
      <c r="I8" s="8">
        <f t="shared" si="1"/>
        <v>0</v>
      </c>
      <c r="J8" s="8">
        <f t="shared" si="1"/>
        <v>207676</v>
      </c>
      <c r="K8" s="4"/>
    </row>
    <row r="9" spans="1:11">
      <c r="A9" s="7" t="s">
        <v>15</v>
      </c>
      <c r="B9" s="8" t="s">
        <v>7</v>
      </c>
      <c r="C9" s="8">
        <v>300157</v>
      </c>
      <c r="D9" s="8">
        <v>149746</v>
      </c>
      <c r="E9" s="8">
        <f>98015+1620</f>
        <v>99635</v>
      </c>
      <c r="F9" s="8">
        <v>10899</v>
      </c>
      <c r="G9" s="8">
        <v>4367</v>
      </c>
      <c r="H9" s="8">
        <v>1341</v>
      </c>
      <c r="I9" s="8">
        <v>0</v>
      </c>
      <c r="J9" s="8">
        <v>33504</v>
      </c>
      <c r="K9" s="4"/>
    </row>
    <row r="10" spans="1:11">
      <c r="A10" s="7"/>
      <c r="B10" s="8" t="s">
        <v>8</v>
      </c>
      <c r="C10" s="8">
        <v>407203</v>
      </c>
      <c r="D10" s="8">
        <v>192024</v>
      </c>
      <c r="E10" s="8">
        <f>64607+3079</f>
        <v>67686</v>
      </c>
      <c r="F10" s="8">
        <v>3847</v>
      </c>
      <c r="G10" s="8">
        <v>17139</v>
      </c>
      <c r="H10" s="8">
        <v>4028</v>
      </c>
      <c r="I10" s="8">
        <v>0</v>
      </c>
      <c r="J10" s="8">
        <v>99324</v>
      </c>
      <c r="K10" s="4"/>
    </row>
    <row r="11" spans="1:11">
      <c r="A11" s="7"/>
      <c r="B11" s="8" t="s">
        <v>9</v>
      </c>
      <c r="C11" s="8">
        <f>SUM(C9:C10)</f>
        <v>707360</v>
      </c>
      <c r="D11" s="8">
        <f t="shared" ref="D11:J11" si="2">SUM(D9:D10)</f>
        <v>341770</v>
      </c>
      <c r="E11" s="8">
        <f t="shared" si="2"/>
        <v>167321</v>
      </c>
      <c r="F11" s="8">
        <f t="shared" si="2"/>
        <v>14746</v>
      </c>
      <c r="G11" s="8">
        <f t="shared" si="2"/>
        <v>21506</v>
      </c>
      <c r="H11" s="8">
        <f t="shared" si="2"/>
        <v>5369</v>
      </c>
      <c r="I11" s="8">
        <f t="shared" si="2"/>
        <v>0</v>
      </c>
      <c r="J11" s="8">
        <f t="shared" si="2"/>
        <v>132828</v>
      </c>
      <c r="K11" s="4"/>
    </row>
    <row r="12" spans="1:11">
      <c r="A12" s="7" t="s">
        <v>16</v>
      </c>
      <c r="B12" s="8" t="s">
        <v>7</v>
      </c>
      <c r="C12" s="8">
        <v>300157</v>
      </c>
      <c r="D12" s="8">
        <v>176206</v>
      </c>
      <c r="E12" s="8">
        <f>87191+9815</f>
        <v>97006</v>
      </c>
      <c r="F12" s="8">
        <v>4250</v>
      </c>
      <c r="G12" s="8">
        <v>4341</v>
      </c>
      <c r="H12" s="8">
        <v>2650</v>
      </c>
      <c r="I12" s="8">
        <v>0</v>
      </c>
      <c r="J12" s="8">
        <v>67959</v>
      </c>
      <c r="K12" s="4"/>
    </row>
    <row r="13" spans="1:11">
      <c r="A13" s="7"/>
      <c r="B13" s="8" t="s">
        <v>8</v>
      </c>
      <c r="C13" s="8">
        <v>407203</v>
      </c>
      <c r="D13" s="8">
        <v>242575</v>
      </c>
      <c r="E13" s="8">
        <f>97452+29118</f>
        <v>126570</v>
      </c>
      <c r="F13" s="8">
        <v>4832</v>
      </c>
      <c r="G13" s="8">
        <v>10364</v>
      </c>
      <c r="H13" s="8">
        <v>5923</v>
      </c>
      <c r="I13" s="8">
        <v>0</v>
      </c>
      <c r="J13" s="8">
        <v>94886</v>
      </c>
      <c r="K13" s="4"/>
    </row>
    <row r="14" spans="1:11">
      <c r="A14" s="7"/>
      <c r="B14" s="8" t="s">
        <v>9</v>
      </c>
      <c r="C14" s="8">
        <f>SUM(C12:C13)</f>
        <v>707360</v>
      </c>
      <c r="D14" s="8">
        <f t="shared" ref="D14:J14" si="3">SUM(D12:D13)</f>
        <v>418781</v>
      </c>
      <c r="E14" s="8">
        <f t="shared" si="3"/>
        <v>223576</v>
      </c>
      <c r="F14" s="8">
        <f t="shared" si="3"/>
        <v>9082</v>
      </c>
      <c r="G14" s="8">
        <f t="shared" si="3"/>
        <v>14705</v>
      </c>
      <c r="H14" s="8">
        <f t="shared" si="3"/>
        <v>8573</v>
      </c>
      <c r="I14" s="8">
        <f t="shared" si="3"/>
        <v>0</v>
      </c>
      <c r="J14" s="8">
        <f t="shared" si="3"/>
        <v>162845</v>
      </c>
      <c r="K14" s="4"/>
    </row>
    <row r="15" spans="1:11">
      <c r="A15" s="7" t="s">
        <v>17</v>
      </c>
      <c r="B15" s="8" t="s">
        <v>7</v>
      </c>
      <c r="C15" s="8">
        <v>300157</v>
      </c>
      <c r="D15" s="8">
        <v>149746</v>
      </c>
      <c r="E15" s="8">
        <f>98848+1750</f>
        <v>100598</v>
      </c>
      <c r="F15" s="8">
        <v>11224</v>
      </c>
      <c r="G15" s="8">
        <v>4711</v>
      </c>
      <c r="H15" s="8">
        <v>1342</v>
      </c>
      <c r="I15" s="8">
        <v>0</v>
      </c>
      <c r="J15" s="8">
        <v>31871</v>
      </c>
      <c r="K15" s="4"/>
    </row>
    <row r="16" spans="1:11">
      <c r="A16" s="7"/>
      <c r="B16" s="8" t="s">
        <v>8</v>
      </c>
      <c r="C16" s="8">
        <v>407203</v>
      </c>
      <c r="D16" s="8">
        <v>192024</v>
      </c>
      <c r="E16" s="8">
        <f>74696+4254</f>
        <v>78950</v>
      </c>
      <c r="F16" s="8">
        <v>5450</v>
      </c>
      <c r="G16" s="8">
        <v>18089</v>
      </c>
      <c r="H16" s="8">
        <v>4357</v>
      </c>
      <c r="I16" s="8">
        <v>0</v>
      </c>
      <c r="J16" s="8">
        <v>85178</v>
      </c>
      <c r="K16" s="4"/>
    </row>
    <row r="17" spans="1:11">
      <c r="A17" s="7"/>
      <c r="B17" s="8" t="s">
        <v>9</v>
      </c>
      <c r="C17" s="8">
        <f>SUM(C15:C16)</f>
        <v>707360</v>
      </c>
      <c r="D17" s="8">
        <f t="shared" ref="D17:J17" si="4">SUM(D15:D16)</f>
        <v>341770</v>
      </c>
      <c r="E17" s="8">
        <f t="shared" si="4"/>
        <v>179548</v>
      </c>
      <c r="F17" s="8">
        <f t="shared" si="4"/>
        <v>16674</v>
      </c>
      <c r="G17" s="8">
        <f t="shared" si="4"/>
        <v>22800</v>
      </c>
      <c r="H17" s="8">
        <f t="shared" si="4"/>
        <v>5699</v>
      </c>
      <c r="I17" s="8">
        <f t="shared" si="4"/>
        <v>0</v>
      </c>
      <c r="J17" s="8">
        <f t="shared" si="4"/>
        <v>117049</v>
      </c>
      <c r="K17" s="4"/>
    </row>
    <row r="18" spans="1:11">
      <c r="A18" s="7" t="s">
        <v>18</v>
      </c>
      <c r="B18" s="8" t="s">
        <v>7</v>
      </c>
      <c r="C18" s="8">
        <v>300157</v>
      </c>
      <c r="D18" s="8">
        <v>176206</v>
      </c>
      <c r="E18" s="8">
        <f>88821+10236</f>
        <v>99057</v>
      </c>
      <c r="F18" s="8">
        <v>4931</v>
      </c>
      <c r="G18" s="8">
        <v>4490</v>
      </c>
      <c r="H18" s="8">
        <v>2653</v>
      </c>
      <c r="I18" s="8">
        <v>0</v>
      </c>
      <c r="J18" s="8">
        <v>65075</v>
      </c>
      <c r="K18" s="4"/>
    </row>
    <row r="19" spans="1:11">
      <c r="A19" s="7"/>
      <c r="B19" s="8" t="s">
        <v>8</v>
      </c>
      <c r="C19" s="8">
        <v>407203</v>
      </c>
      <c r="D19" s="8">
        <v>242575</v>
      </c>
      <c r="E19" s="8">
        <f>101938+30342</f>
        <v>132280</v>
      </c>
      <c r="F19" s="8">
        <v>5466</v>
      </c>
      <c r="G19" s="8">
        <v>10440</v>
      </c>
      <c r="H19" s="8">
        <v>5967</v>
      </c>
      <c r="I19" s="8">
        <v>0</v>
      </c>
      <c r="J19" s="8">
        <v>88422</v>
      </c>
      <c r="K19" s="4"/>
    </row>
    <row r="20" spans="1:11">
      <c r="A20" s="7"/>
      <c r="B20" s="8" t="s">
        <v>9</v>
      </c>
      <c r="C20" s="8">
        <f>SUM(C18:C19)</f>
        <v>707360</v>
      </c>
      <c r="D20" s="8">
        <f t="shared" ref="D20:J20" si="5">SUM(D18:D19)</f>
        <v>418781</v>
      </c>
      <c r="E20" s="8">
        <f t="shared" si="5"/>
        <v>231337</v>
      </c>
      <c r="F20" s="8">
        <f t="shared" si="5"/>
        <v>10397</v>
      </c>
      <c r="G20" s="8">
        <f t="shared" si="5"/>
        <v>14930</v>
      </c>
      <c r="H20" s="8">
        <f t="shared" si="5"/>
        <v>8620</v>
      </c>
      <c r="I20" s="8">
        <f t="shared" si="5"/>
        <v>0</v>
      </c>
      <c r="J20" s="8">
        <f t="shared" si="5"/>
        <v>153497</v>
      </c>
      <c r="K20" s="4"/>
    </row>
    <row r="21" spans="1:11">
      <c r="A21" s="7" t="s">
        <v>19</v>
      </c>
      <c r="B21" s="8" t="s">
        <v>7</v>
      </c>
      <c r="C21" s="8">
        <v>300157</v>
      </c>
      <c r="D21" s="8">
        <v>149746</v>
      </c>
      <c r="E21" s="8">
        <f>98963+1764</f>
        <v>100727</v>
      </c>
      <c r="F21" s="8">
        <v>11260</v>
      </c>
      <c r="G21" s="8">
        <v>4763</v>
      </c>
      <c r="H21" s="8">
        <v>1346</v>
      </c>
      <c r="I21" s="8">
        <v>0</v>
      </c>
      <c r="J21" s="8">
        <v>31650</v>
      </c>
      <c r="K21" s="4"/>
    </row>
    <row r="22" spans="1:11">
      <c r="A22" s="7"/>
      <c r="B22" s="8" t="s">
        <v>8</v>
      </c>
      <c r="C22" s="8">
        <v>407203</v>
      </c>
      <c r="D22" s="8">
        <v>192024</v>
      </c>
      <c r="E22" s="8">
        <f>75649+4443</f>
        <v>80092</v>
      </c>
      <c r="F22" s="8">
        <v>5819</v>
      </c>
      <c r="G22" s="8">
        <v>18231</v>
      </c>
      <c r="H22" s="8">
        <v>4539</v>
      </c>
      <c r="I22" s="8">
        <v>0</v>
      </c>
      <c r="J22" s="8">
        <v>83343</v>
      </c>
      <c r="K22" s="4"/>
    </row>
    <row r="23" spans="1:11">
      <c r="A23" s="7"/>
      <c r="B23" s="8" t="s">
        <v>9</v>
      </c>
      <c r="C23" s="8">
        <f>SUM(C21:C22)</f>
        <v>707360</v>
      </c>
      <c r="D23" s="8">
        <f t="shared" ref="D23:J23" si="6">SUM(D21:D22)</f>
        <v>341770</v>
      </c>
      <c r="E23" s="8">
        <f t="shared" si="6"/>
        <v>180819</v>
      </c>
      <c r="F23" s="8">
        <f t="shared" si="6"/>
        <v>17079</v>
      </c>
      <c r="G23" s="8">
        <f t="shared" si="6"/>
        <v>22994</v>
      </c>
      <c r="H23" s="8">
        <f t="shared" si="6"/>
        <v>5885</v>
      </c>
      <c r="I23" s="8">
        <f t="shared" si="6"/>
        <v>0</v>
      </c>
      <c r="J23" s="8">
        <f t="shared" si="6"/>
        <v>114993</v>
      </c>
      <c r="K23" s="4"/>
    </row>
    <row r="24" spans="1:11">
      <c r="A24" s="5"/>
      <c r="B24" s="2"/>
      <c r="C24" s="3"/>
      <c r="D24" s="2"/>
      <c r="E24" s="2"/>
      <c r="F24" s="2"/>
      <c r="G24" s="2"/>
      <c r="H24" s="2"/>
      <c r="I24" s="2"/>
      <c r="J24" s="2"/>
      <c r="K24" s="4"/>
    </row>
    <row r="25" spans="1:11">
      <c r="A25" s="1"/>
      <c r="B25" s="1"/>
      <c r="C25" s="1"/>
      <c r="D25" s="1"/>
      <c r="E25" s="1"/>
      <c r="F25" s="1"/>
      <c r="G25" s="1"/>
      <c r="H25" s="1"/>
      <c r="I25" s="1"/>
      <c r="J25" s="1"/>
      <c r="K25" s="4"/>
    </row>
    <row r="26" spans="1:11">
      <c r="A26" s="13" t="s">
        <v>21</v>
      </c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>
      <c r="A27" s="9" t="s">
        <v>10</v>
      </c>
      <c r="B27" s="9" t="s">
        <v>11</v>
      </c>
      <c r="C27" s="9" t="s">
        <v>12</v>
      </c>
      <c r="D27" s="9" t="s">
        <v>6</v>
      </c>
      <c r="E27" s="9" t="s">
        <v>0</v>
      </c>
      <c r="F27" s="9" t="s">
        <v>1</v>
      </c>
      <c r="G27" s="9" t="s">
        <v>2</v>
      </c>
      <c r="H27" s="9" t="s">
        <v>3</v>
      </c>
      <c r="I27" s="9" t="s">
        <v>4</v>
      </c>
      <c r="J27" s="9" t="s">
        <v>5</v>
      </c>
      <c r="K27" s="1"/>
    </row>
    <row r="28" spans="1:11">
      <c r="A28" s="11" t="s">
        <v>13</v>
      </c>
      <c r="B28" s="10" t="s">
        <v>7</v>
      </c>
      <c r="C28" s="10">
        <v>300157</v>
      </c>
      <c r="D28" s="12">
        <f>D3/C3</f>
        <v>0.40621741288725566</v>
      </c>
      <c r="E28" s="12">
        <f>E3/D3</f>
        <v>0.85729399896661174</v>
      </c>
      <c r="F28" s="12">
        <f>F3/D3</f>
        <v>3.1083663443479403E-2</v>
      </c>
      <c r="G28" s="12">
        <f>G3/D3</f>
        <v>3.5266425542733884E-3</v>
      </c>
      <c r="H28" s="12">
        <f>H3/D3</f>
        <v>5.9231191923168398E-2</v>
      </c>
      <c r="I28" s="12">
        <f>I3/D3</f>
        <v>2.5039162135341058E-2</v>
      </c>
      <c r="J28" s="12">
        <f>J3/D3</f>
        <v>2.3825340977126033E-2</v>
      </c>
      <c r="K28" s="1"/>
    </row>
    <row r="29" spans="1:11">
      <c r="A29" s="11"/>
      <c r="B29" s="10" t="s">
        <v>8</v>
      </c>
      <c r="C29" s="10">
        <v>407203</v>
      </c>
      <c r="D29" s="12">
        <f>D4/C4</f>
        <v>0.38666218077961118</v>
      </c>
      <c r="E29" s="12">
        <f>E4/D4</f>
        <v>0.91299460146078115</v>
      </c>
      <c r="F29" s="12">
        <f>F4/D4</f>
        <v>2.0146078120038106E-2</v>
      </c>
      <c r="G29" s="12">
        <f>G4/D4</f>
        <v>1.1908542394410923E-2</v>
      </c>
      <c r="H29" s="12">
        <f>H4/D4</f>
        <v>1.0987615115909813E-3</v>
      </c>
      <c r="I29" s="12">
        <f>I4/D4</f>
        <v>1.4925373134328358E-3</v>
      </c>
      <c r="J29" s="12">
        <f>J4/D4</f>
        <v>5.2359479199745949E-2</v>
      </c>
      <c r="K29" s="1"/>
    </row>
    <row r="30" spans="1:11">
      <c r="A30" s="11"/>
      <c r="B30" s="10" t="s">
        <v>9</v>
      </c>
      <c r="C30" s="10">
        <f>SUM(C28:C29)</f>
        <v>707360</v>
      </c>
      <c r="D30" s="12">
        <f>D5/C5</f>
        <v>0.39496013345396969</v>
      </c>
      <c r="E30" s="12">
        <f>E5/D5</f>
        <v>0.88868526267185433</v>
      </c>
      <c r="F30" s="12">
        <f>F5/D5</f>
        <v>2.4919553724510431E-2</v>
      </c>
      <c r="G30" s="12">
        <f>G5/D5</f>
        <v>8.2504411569946194E-3</v>
      </c>
      <c r="H30" s="12">
        <f>H5/D5</f>
        <v>2.6469419677212676E-2</v>
      </c>
      <c r="I30" s="12">
        <f>I5/D5</f>
        <v>1.176895901266738E-2</v>
      </c>
      <c r="J30" s="12">
        <f>J5/D5</f>
        <v>3.9906363756760529E-2</v>
      </c>
      <c r="K30" s="1"/>
    </row>
    <row r="31" spans="1:11">
      <c r="A31" s="11" t="s">
        <v>14</v>
      </c>
      <c r="B31" s="10" t="s">
        <v>7</v>
      </c>
      <c r="C31" s="10">
        <v>300157</v>
      </c>
      <c r="D31" s="12">
        <f>D6/C6</f>
        <v>0.58704611253444028</v>
      </c>
      <c r="E31" s="12">
        <f>E6/D6</f>
        <v>0.5086489676855499</v>
      </c>
      <c r="F31" s="12">
        <f>F6/D6</f>
        <v>1.0936063471164433E-2</v>
      </c>
      <c r="G31" s="12">
        <f>G6/D6</f>
        <v>1.6622589469144071E-2</v>
      </c>
      <c r="H31" s="12">
        <f>H6/D6</f>
        <v>1.4908686423844818E-2</v>
      </c>
      <c r="I31" s="12">
        <f>I6/D6</f>
        <v>0</v>
      </c>
      <c r="J31" s="12">
        <f>J6/D6</f>
        <v>0.44888369295029679</v>
      </c>
      <c r="K31" s="1"/>
    </row>
    <row r="32" spans="1:11">
      <c r="A32" s="11"/>
      <c r="B32" s="10" t="s">
        <v>8</v>
      </c>
      <c r="C32" s="10">
        <v>407203</v>
      </c>
      <c r="D32" s="12">
        <f>D7/C7</f>
        <v>0.59571024771428505</v>
      </c>
      <c r="E32" s="12">
        <f>E7/D7</f>
        <v>0.39987632690920333</v>
      </c>
      <c r="F32" s="12">
        <f>F7/D7</f>
        <v>1.13037204988148E-2</v>
      </c>
      <c r="G32" s="12">
        <f>G7/D7</f>
        <v>3.466556735030403E-2</v>
      </c>
      <c r="H32" s="12">
        <f>H7/D7</f>
        <v>2.4091518087189529E-2</v>
      </c>
      <c r="I32" s="12">
        <f>I7/D7</f>
        <v>0</v>
      </c>
      <c r="J32" s="12">
        <f>J7/D7</f>
        <v>0.53006286715448825</v>
      </c>
      <c r="K32" s="1"/>
    </row>
    <row r="33" spans="1:11">
      <c r="A33" s="11"/>
      <c r="B33" s="10" t="s">
        <v>9</v>
      </c>
      <c r="C33" s="10">
        <f>SUM(C31:C32)</f>
        <v>707360</v>
      </c>
      <c r="D33" s="12">
        <f>D8/C8</f>
        <v>0.5920337593304682</v>
      </c>
      <c r="E33" s="12">
        <f>E8/D8</f>
        <v>0.44564342699406134</v>
      </c>
      <c r="F33" s="12">
        <f>F8/D8</f>
        <v>1.1149025385583395E-2</v>
      </c>
      <c r="G33" s="12">
        <f>G8/D8</f>
        <v>2.7073816624918513E-2</v>
      </c>
      <c r="H33" s="12">
        <f>H8/D8</f>
        <v>2.022775627356542E-2</v>
      </c>
      <c r="I33" s="12">
        <f>I8/D8</f>
        <v>0</v>
      </c>
      <c r="J33" s="12">
        <f>J8/D8</f>
        <v>0.49590597472187131</v>
      </c>
      <c r="K33" s="1"/>
    </row>
    <row r="34" spans="1:11">
      <c r="A34" s="11" t="s">
        <v>15</v>
      </c>
      <c r="B34" s="10" t="s">
        <v>7</v>
      </c>
      <c r="C34" s="10">
        <v>300157</v>
      </c>
      <c r="D34" s="12">
        <f>D9/C9</f>
        <v>0.49889224639105534</v>
      </c>
      <c r="E34" s="12">
        <f>E9/D9</f>
        <v>0.66536000961628361</v>
      </c>
      <c r="F34" s="12">
        <f>F9/D9</f>
        <v>7.2783246297063023E-2</v>
      </c>
      <c r="G34" s="12">
        <f>G9/D9</f>
        <v>2.9162715531633566E-2</v>
      </c>
      <c r="H34" s="12">
        <f>H9/D9</f>
        <v>8.9551640778384733E-3</v>
      </c>
      <c r="I34" s="12">
        <f>I9/D9</f>
        <v>0</v>
      </c>
      <c r="J34" s="12">
        <f>J9/D9</f>
        <v>0.22373886447718136</v>
      </c>
      <c r="K34" s="1"/>
    </row>
    <row r="35" spans="1:11">
      <c r="A35" s="11"/>
      <c r="B35" s="10" t="s">
        <v>8</v>
      </c>
      <c r="C35" s="10">
        <v>407203</v>
      </c>
      <c r="D35" s="12">
        <f>D10/C10</f>
        <v>0.47156823500809181</v>
      </c>
      <c r="E35" s="12">
        <f>E10/D10</f>
        <v>0.35248718910136234</v>
      </c>
      <c r="F35" s="12">
        <f>F10/D10</f>
        <v>2.0033954089072201E-2</v>
      </c>
      <c r="G35" s="12">
        <f>G10/D10</f>
        <v>8.9254468191476061E-2</v>
      </c>
      <c r="H35" s="12">
        <f>H10/D10</f>
        <v>2.0976544598591843E-2</v>
      </c>
      <c r="I35" s="12">
        <f>I10/D10</f>
        <v>0</v>
      </c>
      <c r="J35" s="12">
        <f>J10/D10</f>
        <v>0.51724784401949753</v>
      </c>
      <c r="K35" s="1"/>
    </row>
    <row r="36" spans="1:11">
      <c r="A36" s="11"/>
      <c r="B36" s="10" t="s">
        <v>9</v>
      </c>
      <c r="C36" s="10">
        <f>SUM(C34:C35)</f>
        <v>707360</v>
      </c>
      <c r="D36" s="12">
        <f>D11/C11</f>
        <v>0.48316274598507125</v>
      </c>
      <c r="E36" s="12">
        <f t="shared" ref="E36:E48" si="7">E11/D11</f>
        <v>0.48957193434180885</v>
      </c>
      <c r="F36" s="12">
        <f>F11/D11</f>
        <v>4.3145975363548583E-2</v>
      </c>
      <c r="G36" s="12">
        <f>G11/D11</f>
        <v>6.2925359159668778E-2</v>
      </c>
      <c r="H36" s="12">
        <f>H11/D11</f>
        <v>1.5709395207303158E-2</v>
      </c>
      <c r="I36" s="12">
        <f>I11/D11</f>
        <v>0</v>
      </c>
      <c r="J36" s="12">
        <f>J11/D11</f>
        <v>0.38864733592767065</v>
      </c>
      <c r="K36" s="1"/>
    </row>
    <row r="37" spans="1:11">
      <c r="A37" s="11" t="s">
        <v>16</v>
      </c>
      <c r="B37" s="10" t="s">
        <v>7</v>
      </c>
      <c r="C37" s="10">
        <v>300157</v>
      </c>
      <c r="D37" s="12">
        <f t="shared" ref="D37:D48" si="8">D12/C12</f>
        <v>0.58704611253444028</v>
      </c>
      <c r="E37" s="12">
        <f t="shared" si="7"/>
        <v>0.5505260887824478</v>
      </c>
      <c r="F37" s="12">
        <f t="shared" ref="F37:F48" si="9">F12/D12</f>
        <v>2.4119496498416625E-2</v>
      </c>
      <c r="G37" s="12">
        <f t="shared" ref="G37:G48" si="10">G12/D12</f>
        <v>2.4635937482265075E-2</v>
      </c>
      <c r="H37" s="12">
        <f t="shared" ref="H37:H48" si="11">H12/D12</f>
        <v>1.5039215463718602E-2</v>
      </c>
      <c r="I37" s="12">
        <f t="shared" ref="I37:I48" si="12">I12/D12</f>
        <v>0</v>
      </c>
      <c r="J37" s="12">
        <f t="shared" ref="J37:J48" si="13">J12/D12</f>
        <v>0.38567926177315187</v>
      </c>
      <c r="K37" s="1"/>
    </row>
    <row r="38" spans="1:11">
      <c r="A38" s="11"/>
      <c r="B38" s="10" t="s">
        <v>8</v>
      </c>
      <c r="C38" s="10">
        <v>407203</v>
      </c>
      <c r="D38" s="12">
        <f t="shared" si="8"/>
        <v>0.59571024771428505</v>
      </c>
      <c r="E38" s="12">
        <f t="shared" si="7"/>
        <v>0.52177677007111201</v>
      </c>
      <c r="F38" s="12">
        <f t="shared" si="9"/>
        <v>1.9919612490982171E-2</v>
      </c>
      <c r="G38" s="12">
        <f t="shared" si="10"/>
        <v>4.2724930433886428E-2</v>
      </c>
      <c r="H38" s="12">
        <f t="shared" si="11"/>
        <v>2.4417190559620737E-2</v>
      </c>
      <c r="I38" s="12">
        <f t="shared" si="12"/>
        <v>0</v>
      </c>
      <c r="J38" s="12">
        <f t="shared" si="13"/>
        <v>0.39116149644439863</v>
      </c>
    </row>
    <row r="39" spans="1:11">
      <c r="A39" s="11"/>
      <c r="B39" s="10" t="s">
        <v>9</v>
      </c>
      <c r="C39" s="10">
        <f>SUM(C37:C38)</f>
        <v>707360</v>
      </c>
      <c r="D39" s="12">
        <f t="shared" si="8"/>
        <v>0.5920337593304682</v>
      </c>
      <c r="E39" s="12">
        <f t="shared" si="7"/>
        <v>0.53387331325919751</v>
      </c>
      <c r="F39" s="12">
        <f t="shared" si="9"/>
        <v>2.168675274188657E-2</v>
      </c>
      <c r="G39" s="12">
        <f t="shared" si="10"/>
        <v>3.5113818439709538E-2</v>
      </c>
      <c r="H39" s="12">
        <f t="shared" si="11"/>
        <v>2.0471320332106756E-2</v>
      </c>
      <c r="I39" s="12">
        <f t="shared" si="12"/>
        <v>0</v>
      </c>
      <c r="J39" s="12">
        <f t="shared" si="13"/>
        <v>0.38885479522709959</v>
      </c>
    </row>
    <row r="40" spans="1:11">
      <c r="A40" s="11" t="s">
        <v>17</v>
      </c>
      <c r="B40" s="10" t="s">
        <v>7</v>
      </c>
      <c r="C40" s="10">
        <v>300157</v>
      </c>
      <c r="D40" s="12">
        <f t="shared" si="8"/>
        <v>0.49889224639105534</v>
      </c>
      <c r="E40" s="12">
        <f t="shared" si="7"/>
        <v>0.6717908992560736</v>
      </c>
      <c r="F40" s="12">
        <f t="shared" si="9"/>
        <v>7.4953588075808375E-2</v>
      </c>
      <c r="G40" s="12">
        <f t="shared" si="10"/>
        <v>3.1459938829751712E-2</v>
      </c>
      <c r="H40" s="12">
        <f t="shared" si="11"/>
        <v>8.961842052542305E-3</v>
      </c>
      <c r="I40" s="12">
        <f t="shared" si="12"/>
        <v>0</v>
      </c>
      <c r="J40" s="12">
        <f t="shared" si="13"/>
        <v>0.21283373178582399</v>
      </c>
    </row>
    <row r="41" spans="1:11">
      <c r="A41" s="11"/>
      <c r="B41" s="10" t="s">
        <v>8</v>
      </c>
      <c r="C41" s="10">
        <v>407203</v>
      </c>
      <c r="D41" s="12">
        <f t="shared" si="8"/>
        <v>0.47156823500809181</v>
      </c>
      <c r="E41" s="12">
        <f t="shared" si="7"/>
        <v>0.41114652335124774</v>
      </c>
      <c r="F41" s="12">
        <f t="shared" si="9"/>
        <v>2.8381868933050034E-2</v>
      </c>
      <c r="G41" s="12">
        <f t="shared" si="10"/>
        <v>9.4201766445860938E-2</v>
      </c>
      <c r="H41" s="12">
        <f t="shared" si="11"/>
        <v>2.2689872099320919E-2</v>
      </c>
      <c r="I41" s="12">
        <f t="shared" si="12"/>
        <v>0</v>
      </c>
      <c r="J41" s="12">
        <f t="shared" si="13"/>
        <v>0.44357996917052034</v>
      </c>
    </row>
    <row r="42" spans="1:11">
      <c r="A42" s="11"/>
      <c r="B42" s="10" t="s">
        <v>9</v>
      </c>
      <c r="C42" s="10">
        <f>SUM(C40:C41)</f>
        <v>707360</v>
      </c>
      <c r="D42" s="12">
        <f t="shared" si="8"/>
        <v>0.48316274598507125</v>
      </c>
      <c r="E42" s="12">
        <f t="shared" si="7"/>
        <v>0.52534745589138898</v>
      </c>
      <c r="F42" s="12">
        <f t="shared" si="9"/>
        <v>4.8787196067530798E-2</v>
      </c>
      <c r="G42" s="12">
        <f t="shared" si="10"/>
        <v>6.6711531146677591E-2</v>
      </c>
      <c r="H42" s="12">
        <f t="shared" si="11"/>
        <v>1.667495684232086E-2</v>
      </c>
      <c r="I42" s="12">
        <f t="shared" si="12"/>
        <v>0</v>
      </c>
      <c r="J42" s="12">
        <f t="shared" si="13"/>
        <v>0.34247886005208183</v>
      </c>
    </row>
    <row r="43" spans="1:11">
      <c r="A43" s="11" t="s">
        <v>18</v>
      </c>
      <c r="B43" s="10" t="s">
        <v>7</v>
      </c>
      <c r="C43" s="10">
        <v>300157</v>
      </c>
      <c r="D43" s="12">
        <f t="shared" si="8"/>
        <v>0.58704611253444028</v>
      </c>
      <c r="E43" s="12">
        <f t="shared" si="7"/>
        <v>0.56216587403380136</v>
      </c>
      <c r="F43" s="12">
        <f t="shared" si="9"/>
        <v>2.7984291113809973E-2</v>
      </c>
      <c r="G43" s="12">
        <f t="shared" si="10"/>
        <v>2.5481538653621329E-2</v>
      </c>
      <c r="H43" s="12">
        <f t="shared" si="11"/>
        <v>1.5056240990658661E-2</v>
      </c>
      <c r="I43" s="12">
        <f t="shared" si="12"/>
        <v>0</v>
      </c>
      <c r="J43" s="12">
        <f t="shared" si="13"/>
        <v>0.36931205520810867</v>
      </c>
    </row>
    <row r="44" spans="1:11">
      <c r="A44" s="11"/>
      <c r="B44" s="10" t="s">
        <v>8</v>
      </c>
      <c r="C44" s="10">
        <v>407203</v>
      </c>
      <c r="D44" s="12">
        <f t="shared" si="8"/>
        <v>0.59571024771428505</v>
      </c>
      <c r="E44" s="12">
        <f t="shared" si="7"/>
        <v>0.54531588168607648</v>
      </c>
      <c r="F44" s="12">
        <f t="shared" si="9"/>
        <v>2.2533237143151603E-2</v>
      </c>
      <c r="G44" s="12">
        <f t="shared" si="10"/>
        <v>4.3038235597237968E-2</v>
      </c>
      <c r="H44" s="12">
        <f t="shared" si="11"/>
        <v>2.4598577759455838E-2</v>
      </c>
      <c r="I44" s="12">
        <f t="shared" si="12"/>
        <v>0</v>
      </c>
      <c r="J44" s="12">
        <f t="shared" si="13"/>
        <v>0.36451406781407814</v>
      </c>
    </row>
    <row r="45" spans="1:11">
      <c r="A45" s="11"/>
      <c r="B45" s="10" t="s">
        <v>9</v>
      </c>
      <c r="C45" s="10">
        <f>SUM(C43:C44)</f>
        <v>707360</v>
      </c>
      <c r="D45" s="12">
        <f t="shared" si="8"/>
        <v>0.5920337593304682</v>
      </c>
      <c r="E45" s="12">
        <f t="shared" si="7"/>
        <v>0.5524056726546811</v>
      </c>
      <c r="F45" s="12">
        <f t="shared" si="9"/>
        <v>2.4826818790728327E-2</v>
      </c>
      <c r="G45" s="12">
        <f t="shared" si="10"/>
        <v>3.5651092098256607E-2</v>
      </c>
      <c r="H45" s="12">
        <f t="shared" si="11"/>
        <v>2.0583550829669922E-2</v>
      </c>
      <c r="I45" s="12">
        <f t="shared" si="12"/>
        <v>0</v>
      </c>
      <c r="J45" s="12">
        <f t="shared" si="13"/>
        <v>0.36653286562666404</v>
      </c>
    </row>
    <row r="46" spans="1:11">
      <c r="A46" s="11" t="s">
        <v>19</v>
      </c>
      <c r="B46" s="10" t="s">
        <v>7</v>
      </c>
      <c r="C46" s="10">
        <v>300157</v>
      </c>
      <c r="D46" s="12">
        <f t="shared" si="8"/>
        <v>0.49889224639105534</v>
      </c>
      <c r="E46" s="12">
        <f t="shared" si="7"/>
        <v>0.67265235799286793</v>
      </c>
      <c r="F46" s="12">
        <f t="shared" si="9"/>
        <v>7.5193995165146313E-2</v>
      </c>
      <c r="G46" s="12">
        <f t="shared" si="10"/>
        <v>3.1807193514350969E-2</v>
      </c>
      <c r="H46" s="12">
        <f t="shared" si="11"/>
        <v>8.9885539513576331E-3</v>
      </c>
      <c r="I46" s="12">
        <f t="shared" si="12"/>
        <v>0</v>
      </c>
      <c r="J46" s="12">
        <f t="shared" si="13"/>
        <v>0.21135789937627716</v>
      </c>
    </row>
    <row r="47" spans="1:11">
      <c r="A47" s="11"/>
      <c r="B47" s="10" t="s">
        <v>8</v>
      </c>
      <c r="C47" s="10">
        <v>407203</v>
      </c>
      <c r="D47" s="12">
        <f t="shared" si="8"/>
        <v>0.47156823500809181</v>
      </c>
      <c r="E47" s="12">
        <f t="shared" si="7"/>
        <v>0.41709369662125567</v>
      </c>
      <c r="F47" s="12">
        <f t="shared" si="9"/>
        <v>3.0303503728700578E-2</v>
      </c>
      <c r="G47" s="12">
        <f t="shared" si="10"/>
        <v>9.4941257342832153E-2</v>
      </c>
      <c r="H47" s="12">
        <f t="shared" si="11"/>
        <v>2.3637670291213598E-2</v>
      </c>
      <c r="I47" s="12">
        <f t="shared" si="12"/>
        <v>0</v>
      </c>
      <c r="J47" s="12">
        <f t="shared" si="13"/>
        <v>0.43402387201599801</v>
      </c>
    </row>
    <row r="48" spans="1:11">
      <c r="A48" s="11"/>
      <c r="B48" s="10" t="s">
        <v>9</v>
      </c>
      <c r="C48" s="10">
        <f>SUM(C46:C47)</f>
        <v>707360</v>
      </c>
      <c r="D48" s="12">
        <f t="shared" si="8"/>
        <v>0.48316274598507125</v>
      </c>
      <c r="E48" s="12">
        <f t="shared" si="7"/>
        <v>0.52906633115838142</v>
      </c>
      <c r="F48" s="12">
        <f t="shared" si="9"/>
        <v>4.9972203528688884E-2</v>
      </c>
      <c r="G48" s="12">
        <f t="shared" si="10"/>
        <v>6.727916435029406E-2</v>
      </c>
      <c r="H48" s="12">
        <f t="shared" si="11"/>
        <v>1.7219182491149017E-2</v>
      </c>
      <c r="I48" s="12">
        <f t="shared" si="12"/>
        <v>0</v>
      </c>
      <c r="J48" s="12">
        <f t="shared" si="13"/>
        <v>0.33646311847148669</v>
      </c>
    </row>
  </sheetData>
  <mergeCells count="14">
    <mergeCell ref="A40:A42"/>
    <mergeCell ref="A43:A45"/>
    <mergeCell ref="A46:A48"/>
    <mergeCell ref="A37:A39"/>
    <mergeCell ref="A34:A36"/>
    <mergeCell ref="A3:A5"/>
    <mergeCell ref="A6:A8"/>
    <mergeCell ref="A9:A11"/>
    <mergeCell ref="A28:A30"/>
    <mergeCell ref="A31:A33"/>
    <mergeCell ref="A12:A14"/>
    <mergeCell ref="A15:A17"/>
    <mergeCell ref="A18:A20"/>
    <mergeCell ref="A21:A2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2023-02-10T08:14:35Z</dcterms:modified>
</cp:coreProperties>
</file>