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_SCIENCE_Material\Inferential_Statistics\TWO_SAMPLE\INDEPENDENT\"/>
    </mc:Choice>
  </mc:AlternateContent>
  <bookViews>
    <workbookView xWindow="-120" yWindow="-120" windowWidth="20730" windowHeight="11310"/>
  </bookViews>
  <sheets>
    <sheet name="Sheet1" sheetId="1" r:id="rId1"/>
    <sheet name="Sheet2" sheetId="2" r:id="rId2"/>
    <sheet name="Sheet2 (2)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43" i="2" l="1"/>
  <c r="D42" i="2"/>
  <c r="B41" i="2"/>
  <c r="B43" i="2" s="1"/>
  <c r="B44" i="2" s="1"/>
  <c r="B45" i="2" s="1"/>
  <c r="B42" i="2"/>
  <c r="B46" i="2"/>
  <c r="B47" i="2"/>
  <c r="B48" i="2"/>
  <c r="B49" i="2" s="1"/>
  <c r="D40" i="2"/>
  <c r="B40" i="2"/>
  <c r="B37" i="3"/>
  <c r="B38" i="3" s="1"/>
  <c r="B37" i="2"/>
  <c r="B38" i="2" s="1"/>
  <c r="B39" i="2" s="1"/>
  <c r="M31" i="1"/>
  <c r="M30" i="1"/>
  <c r="L25" i="1"/>
  <c r="L24" i="1"/>
  <c r="K24" i="1"/>
  <c r="K30" i="1"/>
  <c r="K29" i="1"/>
  <c r="K28" i="1"/>
  <c r="K27" i="1"/>
  <c r="K26" i="1"/>
  <c r="B50" i="2" l="1"/>
  <c r="B51" i="2" s="1"/>
  <c r="N21" i="1"/>
  <c r="N19" i="1"/>
  <c r="N18" i="1"/>
  <c r="N17" i="1"/>
  <c r="L20" i="1"/>
  <c r="G42" i="1"/>
  <c r="H42" i="1" s="1"/>
  <c r="G46" i="1"/>
  <c r="H46" i="1" s="1"/>
  <c r="G58" i="1"/>
  <c r="H58" i="1" s="1"/>
  <c r="G62" i="1"/>
  <c r="H62" i="1" s="1"/>
  <c r="G70" i="1"/>
  <c r="H70" i="1" s="1"/>
  <c r="G3" i="1"/>
  <c r="H3" i="1" s="1"/>
  <c r="G11" i="1"/>
  <c r="H11" i="1" s="1"/>
  <c r="G19" i="1"/>
  <c r="H19" i="1" s="1"/>
  <c r="G27" i="1"/>
  <c r="H27" i="1" s="1"/>
  <c r="G35" i="1"/>
  <c r="H35" i="1" s="1"/>
  <c r="E5" i="1"/>
  <c r="D7" i="1"/>
  <c r="D5" i="1"/>
  <c r="G5" i="1" l="1"/>
  <c r="H5" i="1" s="1"/>
  <c r="G9" i="1"/>
  <c r="H9" i="1" s="1"/>
  <c r="G13" i="1"/>
  <c r="H13" i="1" s="1"/>
  <c r="G17" i="1"/>
  <c r="H17" i="1" s="1"/>
  <c r="G21" i="1"/>
  <c r="H21" i="1" s="1"/>
  <c r="G25" i="1"/>
  <c r="H25" i="1" s="1"/>
  <c r="G29" i="1"/>
  <c r="H29" i="1" s="1"/>
  <c r="G33" i="1"/>
  <c r="H33" i="1" s="1"/>
  <c r="G2" i="1"/>
  <c r="H2" i="1" s="1"/>
  <c r="G6" i="1"/>
  <c r="H6" i="1" s="1"/>
  <c r="G10" i="1"/>
  <c r="H10" i="1" s="1"/>
  <c r="G14" i="1"/>
  <c r="H14" i="1" s="1"/>
  <c r="G18" i="1"/>
  <c r="H18" i="1" s="1"/>
  <c r="G22" i="1"/>
  <c r="H22" i="1" s="1"/>
  <c r="G26" i="1"/>
  <c r="H26" i="1" s="1"/>
  <c r="G30" i="1"/>
  <c r="H30" i="1" s="1"/>
  <c r="G34" i="1"/>
  <c r="H34" i="1" s="1"/>
  <c r="G32" i="1"/>
  <c r="H32" i="1" s="1"/>
  <c r="G24" i="1"/>
  <c r="H24" i="1" s="1"/>
  <c r="G16" i="1"/>
  <c r="H16" i="1" s="1"/>
  <c r="G8" i="1"/>
  <c r="H8" i="1" s="1"/>
  <c r="G39" i="1"/>
  <c r="H39" i="1" s="1"/>
  <c r="G43" i="1"/>
  <c r="H43" i="1" s="1"/>
  <c r="G47" i="1"/>
  <c r="H47" i="1" s="1"/>
  <c r="G51" i="1"/>
  <c r="H51" i="1" s="1"/>
  <c r="G55" i="1"/>
  <c r="H55" i="1" s="1"/>
  <c r="G59" i="1"/>
  <c r="H59" i="1" s="1"/>
  <c r="G63" i="1"/>
  <c r="H63" i="1" s="1"/>
  <c r="G67" i="1"/>
  <c r="H67" i="1" s="1"/>
  <c r="G71" i="1"/>
  <c r="H71" i="1" s="1"/>
  <c r="G40" i="1"/>
  <c r="H40" i="1" s="1"/>
  <c r="G44" i="1"/>
  <c r="H44" i="1" s="1"/>
  <c r="G48" i="1"/>
  <c r="H48" i="1" s="1"/>
  <c r="G52" i="1"/>
  <c r="H52" i="1" s="1"/>
  <c r="G56" i="1"/>
  <c r="H56" i="1" s="1"/>
  <c r="G60" i="1"/>
  <c r="H60" i="1" s="1"/>
  <c r="G64" i="1"/>
  <c r="H64" i="1" s="1"/>
  <c r="G68" i="1"/>
  <c r="H68" i="1" s="1"/>
  <c r="G37" i="1"/>
  <c r="H37" i="1" s="1"/>
  <c r="K4" i="1" s="1"/>
  <c r="L4" i="1" s="1"/>
  <c r="E9" i="1"/>
  <c r="G41" i="1"/>
  <c r="H41" i="1" s="1"/>
  <c r="G45" i="1"/>
  <c r="H45" i="1" s="1"/>
  <c r="G49" i="1"/>
  <c r="H49" i="1" s="1"/>
  <c r="G53" i="1"/>
  <c r="H53" i="1" s="1"/>
  <c r="G57" i="1"/>
  <c r="H57" i="1" s="1"/>
  <c r="G61" i="1"/>
  <c r="H61" i="1" s="1"/>
  <c r="G65" i="1"/>
  <c r="H65" i="1" s="1"/>
  <c r="G31" i="1"/>
  <c r="H31" i="1" s="1"/>
  <c r="G23" i="1"/>
  <c r="H23" i="1" s="1"/>
  <c r="G15" i="1"/>
  <c r="H15" i="1" s="1"/>
  <c r="G7" i="1"/>
  <c r="H7" i="1" s="1"/>
  <c r="G69" i="1"/>
  <c r="H69" i="1" s="1"/>
  <c r="G54" i="1"/>
  <c r="H54" i="1" s="1"/>
  <c r="G38" i="1"/>
  <c r="H38" i="1" s="1"/>
  <c r="G36" i="1"/>
  <c r="H36" i="1" s="1"/>
  <c r="G28" i="1"/>
  <c r="H28" i="1" s="1"/>
  <c r="G20" i="1"/>
  <c r="H20" i="1" s="1"/>
  <c r="G12" i="1"/>
  <c r="H12" i="1" s="1"/>
  <c r="G4" i="1"/>
  <c r="H4" i="1" s="1"/>
  <c r="K2" i="1" s="1"/>
  <c r="L2" i="1" s="1"/>
  <c r="G66" i="1"/>
  <c r="H66" i="1" s="1"/>
  <c r="G50" i="1"/>
  <c r="H50" i="1" s="1"/>
  <c r="M2" i="1" l="1"/>
  <c r="N2" i="1" s="1"/>
  <c r="O2" i="1" s="1"/>
  <c r="O7" i="1" s="1"/>
  <c r="O8" i="1" s="1"/>
  <c r="O9" i="1" s="1"/>
  <c r="L7" i="1"/>
  <c r="L8" i="1"/>
  <c r="M4" i="1"/>
  <c r="N4" i="1" s="1"/>
  <c r="O4" i="1" s="1"/>
  <c r="L9" i="1" l="1"/>
  <c r="L10" i="1" s="1"/>
  <c r="L16" i="1" l="1"/>
  <c r="L11" i="1"/>
  <c r="L17" i="1"/>
</calcChain>
</file>

<file path=xl/sharedStrings.xml><?xml version="1.0" encoding="utf-8"?>
<sst xmlns="http://schemas.openxmlformats.org/spreadsheetml/2006/main" count="268" uniqueCount="43">
  <si>
    <t>sex</t>
  </si>
  <si>
    <t>length</t>
  </si>
  <si>
    <t>M</t>
  </si>
  <si>
    <t>F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</si>
  <si>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</si>
  <si>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</si>
  <si>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</si>
  <si>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</si>
  <si>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</si>
  <si>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</si>
  <si>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</si>
  <si>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</si>
  <si>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</si>
  <si>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</si>
  <si>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</si>
  <si>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</si>
  <si>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</si>
  <si>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</si>
  <si>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x1</t>
  </si>
  <si>
    <t>x2</t>
  </si>
  <si>
    <t>x1-x2</t>
  </si>
  <si>
    <t>x-xbar</t>
  </si>
  <si>
    <t>(x-xbar)^2</t>
  </si>
  <si>
    <t>sum</t>
  </si>
  <si>
    <t>CI</t>
  </si>
  <si>
    <t>s1squared</t>
  </si>
  <si>
    <t>sp</t>
  </si>
  <si>
    <t>SUM</t>
  </si>
  <si>
    <t>Sum</t>
  </si>
  <si>
    <t>Avg</t>
  </si>
  <si>
    <t>AVG</t>
  </si>
  <si>
    <t>Var</t>
  </si>
  <si>
    <t>SP</t>
  </si>
  <si>
    <t>(n1-1)*Var</t>
  </si>
  <si>
    <t>(n2-1)*Var</t>
  </si>
  <si>
    <t>SUM/(n1+n2-2)</t>
  </si>
  <si>
    <t>t</t>
  </si>
  <si>
    <t>X1bar-X2bar</t>
  </si>
  <si>
    <t>1/n1</t>
  </si>
  <si>
    <t>1/n2</t>
  </si>
  <si>
    <t>Sp*SUM</t>
  </si>
  <si>
    <t>Upper CI</t>
  </si>
  <si>
    <t>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</si>
</sst>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3" fillId="5" borderId="0" xfId="0" applyFont="1" applyFill="1"/>
    <xf numFmtId="0" fontId="3" fillId="0" borderId="0" xfId="0" applyFont="1"/>
    <xf numFmtId="17" fontId="0" fillId="0" borderId="0" xfId="0" applyNumberFormat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29</xdr:row>
      <xdr:rowOff>0</xdr:rowOff>
    </xdr:from>
    <xdr:to>
      <xdr:col>17</xdr:col>
      <xdr:colOff>114300</xdr:colOff>
      <xdr:row>53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63FFF6-B397-4496-9D97-5EF2A8FCCA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24500"/>
          <a:ext cx="5600700" cy="4572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25" workbookViewId="0">
      <selection activeCell="M33" sqref="M33"/>
    </sheetView>
  </sheetViews>
  <sheetFormatPr defaultRowHeight="15" x14ac:dyDescent="0.25"/>
  <cols>
    <col min="5" max="5" width="10.85546875" customWidth="1"/>
    <col min="6" max="7" width="9.140625" customWidth="1"/>
    <col min="8" max="8" width="11.7109375" customWidth="1"/>
    <col min="11" max="11" width="12.28515625" customWidth="1"/>
    <col min="13" max="14" width="13.7109375" customWidth="1"/>
    <col min="15" max="15" width="19" customWidth="1"/>
    <col min="16" max="16" width="15" customWidth="1"/>
    <col min="17" max="17" width="16.140625" customWidth="1"/>
    <col min="18" max="18" width="14" customWidth="1"/>
  </cols>
  <sheetData>
    <row r="1" spans="1:18" x14ac:dyDescent="0.25">
      <c r="A1" s="2" t="s">
        <v>0</v>
      </c>
      <c r="B1" s="2" t="s">
        <v>1</v>
      </c>
      <c r="G1" s="9" t="s">
        <v>21</v>
      </c>
      <c r="H1" s="9" t="s">
        <v>22</v>
      </c>
    </row>
    <row r="2" spans="1:18" x14ac:dyDescent="0.25">
      <c r="A2" s="3" t="s">
        <v>2</v>
      </c>
      <c r="B2" s="3">
        <v>19</v>
      </c>
      <c r="G2" s="7">
        <f t="shared" ref="G2:G36" si="0">B2-E$5</f>
        <v>0.53428571428571914</v>
      </c>
      <c r="H2">
        <f>G2*G2</f>
        <v>0.2854612244898011</v>
      </c>
      <c r="I2" s="9" t="s">
        <v>22</v>
      </c>
      <c r="J2" t="s">
        <v>23</v>
      </c>
      <c r="K2" s="7">
        <f>SUM(H2:H36)</f>
        <v>23.778857142857149</v>
      </c>
      <c r="L2">
        <f>K2/34</f>
        <v>0.6993781512605044</v>
      </c>
      <c r="M2">
        <f>SQRT(L2)</f>
        <v>0.83628831826141414</v>
      </c>
      <c r="N2">
        <f>M2*M2</f>
        <v>0.69937815126050429</v>
      </c>
      <c r="O2">
        <f>N2/35</f>
        <v>1.9982232893157266E-2</v>
      </c>
      <c r="P2" t="s">
        <v>4</v>
      </c>
    </row>
    <row r="3" spans="1:18" ht="15.75" thickBot="1" x14ac:dyDescent="0.3">
      <c r="A3" s="3" t="s">
        <v>2</v>
      </c>
      <c r="B3" s="3">
        <v>18.600000000000001</v>
      </c>
      <c r="G3" s="7">
        <f t="shared" si="0"/>
        <v>0.13428571428572056</v>
      </c>
      <c r="H3">
        <f t="shared" ref="H3:H66" si="1">G3*G3</f>
        <v>1.8032653061226176E-2</v>
      </c>
    </row>
    <row r="4" spans="1:18" x14ac:dyDescent="0.25">
      <c r="A4" s="3" t="s">
        <v>2</v>
      </c>
      <c r="B4" s="3">
        <v>18.3</v>
      </c>
      <c r="G4" s="7">
        <f t="shared" si="0"/>
        <v>-0.16571428571428015</v>
      </c>
      <c r="H4">
        <f t="shared" si="1"/>
        <v>2.7461224489794076E-2</v>
      </c>
      <c r="I4" s="9" t="s">
        <v>22</v>
      </c>
      <c r="J4" t="s">
        <v>23</v>
      </c>
      <c r="K4" s="1">
        <f>SUM(H37:H71)</f>
        <v>23.66685714285715</v>
      </c>
      <c r="L4">
        <f>K4/34</f>
        <v>0.69608403361344562</v>
      </c>
      <c r="M4">
        <f>SQRT(L4)</f>
        <v>0.83431650685662795</v>
      </c>
      <c r="N4">
        <f>M4*M4</f>
        <v>0.69608403361344573</v>
      </c>
      <c r="O4">
        <f>N4/35</f>
        <v>1.9888115246098449E-2</v>
      </c>
      <c r="P4" s="6"/>
      <c r="Q4" s="6" t="s">
        <v>5</v>
      </c>
      <c r="R4" s="6" t="s">
        <v>6</v>
      </c>
    </row>
    <row r="5" spans="1:18" x14ac:dyDescent="0.25">
      <c r="A5" s="3" t="s">
        <v>2</v>
      </c>
      <c r="B5" s="3">
        <v>18</v>
      </c>
      <c r="C5" t="s">
        <v>18</v>
      </c>
      <c r="D5">
        <f>SUM(B2:B36)</f>
        <v>646.29999999999984</v>
      </c>
      <c r="E5">
        <f>D5/35</f>
        <v>18.465714285714281</v>
      </c>
      <c r="G5" s="7">
        <f t="shared" si="0"/>
        <v>-0.46571428571428086</v>
      </c>
      <c r="H5">
        <f t="shared" si="1"/>
        <v>0.21688979591836283</v>
      </c>
      <c r="K5" s="1"/>
      <c r="P5" s="4" t="s">
        <v>7</v>
      </c>
      <c r="Q5" s="4">
        <v>18.465714285714281</v>
      </c>
      <c r="R5" s="4">
        <v>17.745714285714286</v>
      </c>
    </row>
    <row r="6" spans="1:18" x14ac:dyDescent="0.25">
      <c r="A6" s="3" t="s">
        <v>2</v>
      </c>
      <c r="B6" s="3">
        <v>18.2</v>
      </c>
      <c r="G6" s="7">
        <f t="shared" si="0"/>
        <v>-0.26571428571428157</v>
      </c>
      <c r="H6">
        <f t="shared" si="1"/>
        <v>7.0604081632650861E-2</v>
      </c>
      <c r="P6" s="4" t="s">
        <v>8</v>
      </c>
      <c r="Q6" s="4">
        <v>0.6993781512605044</v>
      </c>
      <c r="R6" s="4">
        <v>0.69608403361344562</v>
      </c>
    </row>
    <row r="7" spans="1:18" x14ac:dyDescent="0.25">
      <c r="A7" s="3" t="s">
        <v>2</v>
      </c>
      <c r="B7" s="3">
        <v>18.600000000000001</v>
      </c>
      <c r="C7" t="s">
        <v>19</v>
      </c>
      <c r="D7">
        <f>SUM(B37:B71)</f>
        <v>621.1</v>
      </c>
      <c r="E7">
        <f>D7/35</f>
        <v>17.745714285714286</v>
      </c>
      <c r="G7" s="7">
        <f t="shared" si="0"/>
        <v>0.13428571428572056</v>
      </c>
      <c r="H7">
        <f t="shared" si="1"/>
        <v>1.8032653061226176E-2</v>
      </c>
      <c r="K7" s="8"/>
      <c r="L7">
        <f>L2/35</f>
        <v>1.9982232893157269E-2</v>
      </c>
      <c r="O7">
        <f>O2+O4</f>
        <v>3.9870348139255718E-2</v>
      </c>
      <c r="P7" s="4" t="s">
        <v>9</v>
      </c>
      <c r="Q7" s="4">
        <v>35</v>
      </c>
      <c r="R7" s="4">
        <v>35</v>
      </c>
    </row>
    <row r="8" spans="1:18" x14ac:dyDescent="0.25">
      <c r="A8" s="3" t="s">
        <v>2</v>
      </c>
      <c r="B8" s="3">
        <v>18.5</v>
      </c>
      <c r="G8" s="7">
        <f t="shared" si="0"/>
        <v>3.4285714285719138E-2</v>
      </c>
      <c r="H8">
        <f t="shared" si="1"/>
        <v>1.1755102040819654E-3</v>
      </c>
      <c r="L8">
        <f>L4/35</f>
        <v>1.9888115246098445E-2</v>
      </c>
      <c r="O8">
        <f>SQRT(O7)</f>
        <v>0.19967560727153358</v>
      </c>
      <c r="P8" s="4" t="s">
        <v>10</v>
      </c>
      <c r="Q8" s="4">
        <v>0.69773109243697506</v>
      </c>
      <c r="R8" s="4"/>
    </row>
    <row r="9" spans="1:18" x14ac:dyDescent="0.25">
      <c r="A9" s="3" t="s">
        <v>2</v>
      </c>
      <c r="B9" s="3">
        <v>18.2</v>
      </c>
      <c r="C9" t="s">
        <v>20</v>
      </c>
      <c r="E9">
        <f>E7-E5</f>
        <v>-0.71999999999999531</v>
      </c>
      <c r="G9" s="7">
        <f t="shared" si="0"/>
        <v>-0.26571428571428157</v>
      </c>
      <c r="H9">
        <f t="shared" si="1"/>
        <v>7.0604081632650861E-2</v>
      </c>
      <c r="K9" t="s">
        <v>25</v>
      </c>
      <c r="L9">
        <f>L7+L8</f>
        <v>3.9870348139255718E-2</v>
      </c>
      <c r="O9" s="11">
        <f>E9/O8</f>
        <v>-3.6058485552563582</v>
      </c>
      <c r="P9" s="4" t="s">
        <v>11</v>
      </c>
      <c r="Q9" s="4">
        <v>0</v>
      </c>
      <c r="R9" s="4"/>
    </row>
    <row r="10" spans="1:18" x14ac:dyDescent="0.25">
      <c r="A10" s="3" t="s">
        <v>2</v>
      </c>
      <c r="B10" s="3">
        <v>18.399999999999999</v>
      </c>
      <c r="G10" s="7">
        <f t="shared" si="0"/>
        <v>-6.5714285714282283E-2</v>
      </c>
      <c r="H10">
        <f t="shared" si="1"/>
        <v>4.3183673469383245E-3</v>
      </c>
      <c r="L10">
        <f>SQRT(L9)</f>
        <v>0.19967560727153358</v>
      </c>
      <c r="P10" s="4" t="s">
        <v>12</v>
      </c>
      <c r="Q10" s="4">
        <v>68</v>
      </c>
      <c r="R10" s="4"/>
    </row>
    <row r="11" spans="1:18" x14ac:dyDescent="0.25">
      <c r="A11" s="3" t="s">
        <v>2</v>
      </c>
      <c r="B11" s="3">
        <v>18.899999999999999</v>
      </c>
      <c r="G11" s="7">
        <f t="shared" si="0"/>
        <v>0.43428571428571772</v>
      </c>
      <c r="H11">
        <f t="shared" si="1"/>
        <v>0.18860408163265605</v>
      </c>
      <c r="L11" s="12">
        <f>E9/L10</f>
        <v>-3.6058485552563582</v>
      </c>
      <c r="P11" s="4" t="s">
        <v>13</v>
      </c>
      <c r="Q11" s="4">
        <v>3.6058485552563582</v>
      </c>
      <c r="R11" s="4"/>
    </row>
    <row r="12" spans="1:18" x14ac:dyDescent="0.25">
      <c r="A12" s="3" t="s">
        <v>2</v>
      </c>
      <c r="B12" s="3">
        <v>19.899999999999999</v>
      </c>
      <c r="G12" s="7">
        <f t="shared" si="0"/>
        <v>1.4342857142857177</v>
      </c>
      <c r="H12">
        <f t="shared" si="1"/>
        <v>2.0571755102040914</v>
      </c>
      <c r="P12" s="4" t="s">
        <v>14</v>
      </c>
      <c r="Q12" s="4">
        <v>2.9426145808793698E-4</v>
      </c>
      <c r="R12" s="4"/>
    </row>
    <row r="13" spans="1:18" x14ac:dyDescent="0.25">
      <c r="A13" s="3" t="s">
        <v>2</v>
      </c>
      <c r="B13" s="3">
        <v>18.5</v>
      </c>
      <c r="G13" s="7">
        <f t="shared" si="0"/>
        <v>3.4285714285719138E-2</v>
      </c>
      <c r="H13">
        <f t="shared" si="1"/>
        <v>1.1755102040819654E-3</v>
      </c>
      <c r="P13" s="4" t="s">
        <v>15</v>
      </c>
      <c r="Q13" s="4">
        <v>1.6675722807967104</v>
      </c>
      <c r="R13" s="4"/>
    </row>
    <row r="14" spans="1:18" x14ac:dyDescent="0.25">
      <c r="A14" s="3" t="s">
        <v>2</v>
      </c>
      <c r="B14" s="3">
        <v>16.899999999999999</v>
      </c>
      <c r="G14" s="7">
        <f t="shared" si="0"/>
        <v>-1.5657142857142823</v>
      </c>
      <c r="H14">
        <f t="shared" si="1"/>
        <v>2.4514612244897851</v>
      </c>
      <c r="P14" s="4" t="s">
        <v>16</v>
      </c>
      <c r="Q14" s="4">
        <v>5.8852291617587395E-4</v>
      </c>
      <c r="R14" s="4"/>
    </row>
    <row r="15" spans="1:18" ht="15.75" thickBot="1" x14ac:dyDescent="0.3">
      <c r="A15" s="3" t="s">
        <v>2</v>
      </c>
      <c r="B15" s="3">
        <v>18</v>
      </c>
      <c r="G15" s="7">
        <f t="shared" si="0"/>
        <v>-0.46571428571428086</v>
      </c>
      <c r="H15">
        <f t="shared" si="1"/>
        <v>0.21688979591836283</v>
      </c>
      <c r="P15" s="5" t="s">
        <v>17</v>
      </c>
      <c r="Q15" s="5">
        <v>1.9954689314298424</v>
      </c>
      <c r="R15" s="5"/>
    </row>
    <row r="16" spans="1:18" x14ac:dyDescent="0.25">
      <c r="A16" s="3" t="s">
        <v>2</v>
      </c>
      <c r="B16" s="3">
        <v>17.3</v>
      </c>
      <c r="G16" s="7">
        <f t="shared" si="0"/>
        <v>-1.1657142857142802</v>
      </c>
      <c r="H16">
        <f t="shared" si="1"/>
        <v>1.3588897959183543</v>
      </c>
      <c r="K16" s="10" t="s">
        <v>24</v>
      </c>
      <c r="L16" s="10">
        <f>E9+(1.994*L10)</f>
        <v>-0.32184683910055734</v>
      </c>
    </row>
    <row r="17" spans="1:14" x14ac:dyDescent="0.25">
      <c r="A17" s="3" t="s">
        <v>2</v>
      </c>
      <c r="B17" s="3">
        <v>17.8</v>
      </c>
      <c r="G17" s="7">
        <f t="shared" si="0"/>
        <v>-0.66571428571428015</v>
      </c>
      <c r="H17">
        <f t="shared" si="1"/>
        <v>0.44317551020407425</v>
      </c>
      <c r="K17" s="10"/>
      <c r="L17" s="10">
        <f>E9-(1.994*L10)</f>
        <v>-1.1181531608994333</v>
      </c>
      <c r="N17">
        <f>(34*L2)+(34*L4)</f>
        <v>47.445714285714303</v>
      </c>
    </row>
    <row r="18" spans="1:14" x14ac:dyDescent="0.25">
      <c r="A18" s="3" t="s">
        <v>2</v>
      </c>
      <c r="B18" s="3">
        <v>20</v>
      </c>
      <c r="G18" s="7">
        <f t="shared" si="0"/>
        <v>1.5342857142857191</v>
      </c>
      <c r="H18">
        <f t="shared" si="1"/>
        <v>2.3540326530612394</v>
      </c>
      <c r="N18">
        <f>N17/66</f>
        <v>0.71887445887445911</v>
      </c>
    </row>
    <row r="19" spans="1:14" x14ac:dyDescent="0.25">
      <c r="A19" s="3" t="s">
        <v>2</v>
      </c>
      <c r="B19" s="3">
        <v>19</v>
      </c>
      <c r="G19" s="7">
        <f t="shared" si="0"/>
        <v>0.53428571428571914</v>
      </c>
      <c r="H19">
        <f t="shared" si="1"/>
        <v>0.2854612244898011</v>
      </c>
      <c r="N19">
        <f>SQRT(N18)</f>
        <v>0.84786464655300908</v>
      </c>
    </row>
    <row r="20" spans="1:14" x14ac:dyDescent="0.25">
      <c r="A20" s="3" t="s">
        <v>2</v>
      </c>
      <c r="B20" s="3">
        <v>19.2</v>
      </c>
      <c r="G20" s="7">
        <f t="shared" si="0"/>
        <v>0.73428571428571843</v>
      </c>
      <c r="H20">
        <f t="shared" si="1"/>
        <v>0.53917551020408772</v>
      </c>
      <c r="L20">
        <f>34</f>
        <v>34</v>
      </c>
    </row>
    <row r="21" spans="1:14" x14ac:dyDescent="0.25">
      <c r="A21" s="3" t="s">
        <v>2</v>
      </c>
      <c r="B21" s="3">
        <v>18.899999999999999</v>
      </c>
      <c r="G21" s="7">
        <f t="shared" si="0"/>
        <v>0.43428571428571772</v>
      </c>
      <c r="H21">
        <f t="shared" si="1"/>
        <v>0.18860408163265605</v>
      </c>
      <c r="N21">
        <f>E9/N19</f>
        <v>-0.84919214750509164</v>
      </c>
    </row>
    <row r="22" spans="1:14" x14ac:dyDescent="0.25">
      <c r="A22" s="3" t="s">
        <v>2</v>
      </c>
      <c r="B22" s="3">
        <v>17.5</v>
      </c>
      <c r="G22" s="7">
        <f t="shared" si="0"/>
        <v>-0.96571428571428086</v>
      </c>
      <c r="H22">
        <f t="shared" si="1"/>
        <v>0.93260408163264374</v>
      </c>
      <c r="K22">
        <v>1</v>
      </c>
    </row>
    <row r="23" spans="1:14" x14ac:dyDescent="0.25">
      <c r="A23" s="3" t="s">
        <v>2</v>
      </c>
      <c r="B23" s="3">
        <v>18.100000000000001</v>
      </c>
      <c r="G23" s="7">
        <f t="shared" si="0"/>
        <v>-0.36571428571427944</v>
      </c>
      <c r="H23">
        <f t="shared" si="1"/>
        <v>0.13374693877550561</v>
      </c>
      <c r="K23">
        <v>35</v>
      </c>
    </row>
    <row r="24" spans="1:14" x14ac:dyDescent="0.25">
      <c r="A24" s="3" t="s">
        <v>2</v>
      </c>
      <c r="B24" s="3">
        <v>18</v>
      </c>
      <c r="G24" s="7">
        <f t="shared" si="0"/>
        <v>-0.46571428571428086</v>
      </c>
      <c r="H24">
        <f t="shared" si="1"/>
        <v>0.21688979591836283</v>
      </c>
      <c r="K24">
        <f>1/35</f>
        <v>2.8571428571428571E-2</v>
      </c>
      <c r="L24">
        <f>K24+K24</f>
        <v>5.7142857142857141E-2</v>
      </c>
    </row>
    <row r="25" spans="1:14" x14ac:dyDescent="0.25">
      <c r="A25" s="3" t="s">
        <v>2</v>
      </c>
      <c r="B25" s="3">
        <v>18.100000000000001</v>
      </c>
      <c r="G25" s="7">
        <f t="shared" si="0"/>
        <v>-0.36571428571427944</v>
      </c>
      <c r="H25">
        <f t="shared" si="1"/>
        <v>0.13374693877550561</v>
      </c>
      <c r="L25">
        <f>SQRT(L24)</f>
        <v>0.23904572186687872</v>
      </c>
    </row>
    <row r="26" spans="1:14" x14ac:dyDescent="0.25">
      <c r="A26" s="3" t="s">
        <v>2</v>
      </c>
      <c r="B26" s="3">
        <v>17.399999999999999</v>
      </c>
      <c r="G26" s="7">
        <f t="shared" si="0"/>
        <v>-1.0657142857142823</v>
      </c>
      <c r="H26">
        <f t="shared" si="1"/>
        <v>1.1357469387755028</v>
      </c>
      <c r="K26">
        <f>34*L4</f>
        <v>23.66685714285715</v>
      </c>
      <c r="M26" s="13"/>
    </row>
    <row r="27" spans="1:14" x14ac:dyDescent="0.25">
      <c r="A27" s="3" t="s">
        <v>2</v>
      </c>
      <c r="B27" s="3">
        <v>17.899999999999999</v>
      </c>
      <c r="G27" s="7">
        <f t="shared" si="0"/>
        <v>-0.56571428571428228</v>
      </c>
      <c r="H27">
        <f t="shared" si="1"/>
        <v>0.32003265306122058</v>
      </c>
      <c r="K27">
        <f>34*L2</f>
        <v>23.778857142857149</v>
      </c>
    </row>
    <row r="28" spans="1:14" x14ac:dyDescent="0.25">
      <c r="A28" s="3" t="s">
        <v>2</v>
      </c>
      <c r="B28" s="3">
        <v>17.399999999999999</v>
      </c>
      <c r="G28" s="7">
        <f t="shared" si="0"/>
        <v>-1.0657142857142823</v>
      </c>
      <c r="H28">
        <f t="shared" si="1"/>
        <v>1.1357469387755028</v>
      </c>
      <c r="K28">
        <f>K26+K27</f>
        <v>47.445714285714303</v>
      </c>
    </row>
    <row r="29" spans="1:14" x14ac:dyDescent="0.25">
      <c r="A29" s="3" t="s">
        <v>2</v>
      </c>
      <c r="B29" s="3">
        <v>16.7</v>
      </c>
      <c r="G29" s="7">
        <f t="shared" si="0"/>
        <v>-1.7657142857142816</v>
      </c>
      <c r="H29">
        <f t="shared" si="1"/>
        <v>3.1177469387754955</v>
      </c>
      <c r="K29">
        <f>K28/68</f>
        <v>0.69773109243697506</v>
      </c>
    </row>
    <row r="30" spans="1:14" x14ac:dyDescent="0.25">
      <c r="A30" s="3" t="s">
        <v>2</v>
      </c>
      <c r="B30" s="3">
        <v>19.7</v>
      </c>
      <c r="G30" s="7">
        <f t="shared" si="0"/>
        <v>1.2342857142857184</v>
      </c>
      <c r="H30">
        <f t="shared" si="1"/>
        <v>1.523461224489806</v>
      </c>
      <c r="J30" t="s">
        <v>26</v>
      </c>
      <c r="K30" s="1">
        <f>SQRT(K29)</f>
        <v>0.83530299439004474</v>
      </c>
      <c r="M30">
        <f>K30*L25</f>
        <v>0.19967560727153361</v>
      </c>
    </row>
    <row r="31" spans="1:14" x14ac:dyDescent="0.25">
      <c r="A31" s="3" t="s">
        <v>2</v>
      </c>
      <c r="B31" s="3">
        <v>19.3</v>
      </c>
      <c r="G31" s="7">
        <f t="shared" si="0"/>
        <v>0.83428571428571985</v>
      </c>
      <c r="H31">
        <f t="shared" si="1"/>
        <v>0.69603265306123374</v>
      </c>
      <c r="M31">
        <f>E9/M30</f>
        <v>-3.6058485552563577</v>
      </c>
    </row>
    <row r="32" spans="1:14" x14ac:dyDescent="0.25">
      <c r="A32" s="3" t="s">
        <v>2</v>
      </c>
      <c r="B32" s="3">
        <v>19</v>
      </c>
      <c r="G32" s="7">
        <f t="shared" si="0"/>
        <v>0.53428571428571914</v>
      </c>
      <c r="H32">
        <f t="shared" si="1"/>
        <v>0.2854612244898011</v>
      </c>
    </row>
    <row r="33" spans="1:8" x14ac:dyDescent="0.25">
      <c r="A33" s="3" t="s">
        <v>2</v>
      </c>
      <c r="B33" s="3">
        <v>19.399999999999999</v>
      </c>
      <c r="G33" s="7">
        <f t="shared" si="0"/>
        <v>0.93428571428571772</v>
      </c>
      <c r="H33">
        <f t="shared" si="1"/>
        <v>0.87288979591837379</v>
      </c>
    </row>
    <row r="34" spans="1:8" x14ac:dyDescent="0.25">
      <c r="A34" s="3" t="s">
        <v>2</v>
      </c>
      <c r="B34" s="3">
        <v>19.8</v>
      </c>
      <c r="G34" s="7">
        <f t="shared" si="0"/>
        <v>1.3342857142857198</v>
      </c>
      <c r="H34">
        <f t="shared" si="1"/>
        <v>1.7803183673469536</v>
      </c>
    </row>
    <row r="35" spans="1:8" x14ac:dyDescent="0.25">
      <c r="A35" s="3" t="s">
        <v>2</v>
      </c>
      <c r="B35" s="3">
        <v>19.3</v>
      </c>
      <c r="G35" s="7">
        <f t="shared" si="0"/>
        <v>0.83428571428571985</v>
      </c>
      <c r="H35">
        <f t="shared" si="1"/>
        <v>0.69603265306123374</v>
      </c>
    </row>
    <row r="36" spans="1:8" x14ac:dyDescent="0.25">
      <c r="A36" s="3" t="s">
        <v>2</v>
      </c>
      <c r="B36" s="3">
        <v>18.5</v>
      </c>
      <c r="G36" s="7">
        <f t="shared" si="0"/>
        <v>3.4285714285719138E-2</v>
      </c>
      <c r="H36">
        <f t="shared" si="1"/>
        <v>1.1755102040819654E-3</v>
      </c>
    </row>
    <row r="37" spans="1:8" x14ac:dyDescent="0.25">
      <c r="A37" s="3" t="s">
        <v>3</v>
      </c>
      <c r="B37" s="3">
        <v>18.3</v>
      </c>
      <c r="G37" s="7">
        <f t="shared" ref="G37:G71" si="2">B37-E$7</f>
        <v>0.55428571428571516</v>
      </c>
      <c r="H37">
        <f t="shared" si="1"/>
        <v>0.30723265306122544</v>
      </c>
    </row>
    <row r="38" spans="1:8" x14ac:dyDescent="0.25">
      <c r="A38" s="3" t="s">
        <v>3</v>
      </c>
      <c r="B38" s="3">
        <v>17.899999999999999</v>
      </c>
      <c r="G38" s="7">
        <f t="shared" si="2"/>
        <v>0.15428571428571303</v>
      </c>
      <c r="H38">
        <f t="shared" si="1"/>
        <v>2.3804081632652675E-2</v>
      </c>
    </row>
    <row r="39" spans="1:8" x14ac:dyDescent="0.25">
      <c r="A39" s="3" t="s">
        <v>3</v>
      </c>
      <c r="B39" s="3">
        <v>17.600000000000001</v>
      </c>
      <c r="G39" s="7">
        <f t="shared" si="2"/>
        <v>-0.14571428571428413</v>
      </c>
      <c r="H39">
        <f t="shared" si="1"/>
        <v>2.123265306122403E-2</v>
      </c>
    </row>
    <row r="40" spans="1:8" x14ac:dyDescent="0.25">
      <c r="A40" s="3" t="s">
        <v>3</v>
      </c>
      <c r="B40" s="3">
        <v>17.3</v>
      </c>
      <c r="G40" s="7">
        <f t="shared" si="2"/>
        <v>-0.44571428571428484</v>
      </c>
      <c r="H40">
        <f t="shared" si="1"/>
        <v>0.19866122448979515</v>
      </c>
    </row>
    <row r="41" spans="1:8" x14ac:dyDescent="0.25">
      <c r="A41" s="3" t="s">
        <v>3</v>
      </c>
      <c r="B41" s="3">
        <v>17.5</v>
      </c>
      <c r="G41" s="7">
        <f t="shared" si="2"/>
        <v>-0.24571428571428555</v>
      </c>
      <c r="H41">
        <f t="shared" si="1"/>
        <v>6.0375510204081551E-2</v>
      </c>
    </row>
    <row r="42" spans="1:8" x14ac:dyDescent="0.25">
      <c r="A42" s="3" t="s">
        <v>3</v>
      </c>
      <c r="B42" s="3">
        <v>17.899999999999999</v>
      </c>
      <c r="G42" s="7">
        <f t="shared" si="2"/>
        <v>0.15428571428571303</v>
      </c>
      <c r="H42">
        <f t="shared" si="1"/>
        <v>2.3804081632652675E-2</v>
      </c>
    </row>
    <row r="43" spans="1:8" x14ac:dyDescent="0.25">
      <c r="A43" s="3" t="s">
        <v>3</v>
      </c>
      <c r="B43" s="3">
        <v>17.8</v>
      </c>
      <c r="G43" s="7">
        <f t="shared" si="2"/>
        <v>5.4285714285715159E-2</v>
      </c>
      <c r="H43">
        <f t="shared" si="1"/>
        <v>2.9469387755102988E-3</v>
      </c>
    </row>
    <row r="44" spans="1:8" x14ac:dyDescent="0.25">
      <c r="A44" s="3" t="s">
        <v>3</v>
      </c>
      <c r="B44" s="3">
        <v>17</v>
      </c>
      <c r="G44" s="7">
        <f t="shared" si="2"/>
        <v>-0.74571428571428555</v>
      </c>
      <c r="H44">
        <f t="shared" si="1"/>
        <v>0.55608979591836716</v>
      </c>
    </row>
    <row r="45" spans="1:8" x14ac:dyDescent="0.25">
      <c r="A45" s="3" t="s">
        <v>3</v>
      </c>
      <c r="B45" s="3">
        <v>17.7</v>
      </c>
      <c r="G45" s="7">
        <f t="shared" si="2"/>
        <v>-4.5714285714286262E-2</v>
      </c>
      <c r="H45">
        <f t="shared" si="1"/>
        <v>2.0897959183673971E-3</v>
      </c>
    </row>
    <row r="46" spans="1:8" x14ac:dyDescent="0.25">
      <c r="A46" s="3" t="s">
        <v>3</v>
      </c>
      <c r="B46" s="3">
        <v>18.2</v>
      </c>
      <c r="G46" s="7">
        <f t="shared" si="2"/>
        <v>0.45428571428571374</v>
      </c>
      <c r="H46">
        <f t="shared" si="1"/>
        <v>0.20637551020408113</v>
      </c>
    </row>
    <row r="47" spans="1:8" x14ac:dyDescent="0.25">
      <c r="A47" s="3" t="s">
        <v>3</v>
      </c>
      <c r="B47" s="3">
        <v>19.2</v>
      </c>
      <c r="G47" s="7">
        <f t="shared" si="2"/>
        <v>1.4542857142857137</v>
      </c>
      <c r="H47">
        <f t="shared" si="1"/>
        <v>2.1149469387755087</v>
      </c>
    </row>
    <row r="48" spans="1:8" x14ac:dyDescent="0.25">
      <c r="A48" s="3" t="s">
        <v>3</v>
      </c>
      <c r="B48" s="3">
        <v>17.8</v>
      </c>
      <c r="G48" s="7">
        <f t="shared" si="2"/>
        <v>5.4285714285715159E-2</v>
      </c>
      <c r="H48">
        <f t="shared" si="1"/>
        <v>2.9469387755102988E-3</v>
      </c>
    </row>
    <row r="49" spans="1:8" x14ac:dyDescent="0.25">
      <c r="A49" s="3" t="s">
        <v>3</v>
      </c>
      <c r="B49" s="3">
        <v>16.2</v>
      </c>
      <c r="G49" s="7">
        <f t="shared" si="2"/>
        <v>-1.5457142857142863</v>
      </c>
      <c r="H49">
        <f t="shared" si="1"/>
        <v>2.3892326530612262</v>
      </c>
    </row>
    <row r="50" spans="1:8" x14ac:dyDescent="0.25">
      <c r="A50" s="3" t="s">
        <v>3</v>
      </c>
      <c r="B50" s="3">
        <v>17.3</v>
      </c>
      <c r="G50" s="7">
        <f t="shared" si="2"/>
        <v>-0.44571428571428484</v>
      </c>
      <c r="H50">
        <f t="shared" si="1"/>
        <v>0.19866122448979515</v>
      </c>
    </row>
    <row r="51" spans="1:8" x14ac:dyDescent="0.25">
      <c r="A51" s="3" t="s">
        <v>3</v>
      </c>
      <c r="B51" s="3">
        <v>16.600000000000001</v>
      </c>
      <c r="G51" s="7">
        <f t="shared" si="2"/>
        <v>-1.1457142857142841</v>
      </c>
      <c r="H51">
        <f t="shared" si="1"/>
        <v>1.3126612244897924</v>
      </c>
    </row>
    <row r="52" spans="1:8" x14ac:dyDescent="0.25">
      <c r="A52" s="3" t="s">
        <v>3</v>
      </c>
      <c r="B52" s="3">
        <v>17.100000000000001</v>
      </c>
      <c r="G52" s="7">
        <f t="shared" si="2"/>
        <v>-0.64571428571428413</v>
      </c>
      <c r="H52">
        <f t="shared" si="1"/>
        <v>0.41694693877550815</v>
      </c>
    </row>
    <row r="53" spans="1:8" x14ac:dyDescent="0.25">
      <c r="A53" s="3" t="s">
        <v>3</v>
      </c>
      <c r="B53" s="3">
        <v>19.3</v>
      </c>
      <c r="G53" s="7">
        <f t="shared" si="2"/>
        <v>1.5542857142857152</v>
      </c>
      <c r="H53">
        <f t="shared" si="1"/>
        <v>2.4158040816326558</v>
      </c>
    </row>
    <row r="54" spans="1:8" x14ac:dyDescent="0.25">
      <c r="A54" s="3" t="s">
        <v>3</v>
      </c>
      <c r="B54" s="3">
        <v>18.3</v>
      </c>
      <c r="G54" s="7">
        <f t="shared" si="2"/>
        <v>0.55428571428571516</v>
      </c>
      <c r="H54">
        <f t="shared" si="1"/>
        <v>0.30723265306122544</v>
      </c>
    </row>
    <row r="55" spans="1:8" x14ac:dyDescent="0.25">
      <c r="A55" s="3" t="s">
        <v>3</v>
      </c>
      <c r="B55" s="3">
        <v>18.5</v>
      </c>
      <c r="G55" s="7">
        <f t="shared" si="2"/>
        <v>0.75428571428571445</v>
      </c>
      <c r="H55">
        <f t="shared" si="1"/>
        <v>0.5689469387755105</v>
      </c>
    </row>
    <row r="56" spans="1:8" x14ac:dyDescent="0.25">
      <c r="A56" s="3" t="s">
        <v>3</v>
      </c>
      <c r="B56" s="3">
        <v>18</v>
      </c>
      <c r="G56" s="7">
        <f t="shared" si="2"/>
        <v>0.25428571428571445</v>
      </c>
      <c r="H56">
        <f t="shared" si="1"/>
        <v>6.4661224489795999E-2</v>
      </c>
    </row>
    <row r="57" spans="1:8" x14ac:dyDescent="0.25">
      <c r="A57" s="3" t="s">
        <v>3</v>
      </c>
      <c r="B57" s="3">
        <v>16.8</v>
      </c>
      <c r="G57" s="7">
        <f t="shared" si="2"/>
        <v>-0.94571428571428484</v>
      </c>
      <c r="H57">
        <f t="shared" si="1"/>
        <v>0.89437551020408002</v>
      </c>
    </row>
    <row r="58" spans="1:8" x14ac:dyDescent="0.25">
      <c r="A58" s="3" t="s">
        <v>3</v>
      </c>
      <c r="B58" s="3">
        <v>17.2</v>
      </c>
      <c r="G58" s="7">
        <f t="shared" si="2"/>
        <v>-0.54571428571428626</v>
      </c>
      <c r="H58">
        <f t="shared" si="1"/>
        <v>0.29780408163265365</v>
      </c>
    </row>
    <row r="59" spans="1:8" x14ac:dyDescent="0.25">
      <c r="A59" s="3" t="s">
        <v>3</v>
      </c>
      <c r="B59" s="3">
        <v>17.3</v>
      </c>
      <c r="G59" s="7">
        <f t="shared" si="2"/>
        <v>-0.44571428571428484</v>
      </c>
      <c r="H59">
        <f t="shared" si="1"/>
        <v>0.19866122448979515</v>
      </c>
    </row>
    <row r="60" spans="1:8" x14ac:dyDescent="0.25">
      <c r="A60" s="3" t="s">
        <v>3</v>
      </c>
      <c r="B60" s="3">
        <v>17.399999999999999</v>
      </c>
      <c r="G60" s="7">
        <f t="shared" si="2"/>
        <v>-0.34571428571428697</v>
      </c>
      <c r="H60">
        <f t="shared" si="1"/>
        <v>0.11951836734693964</v>
      </c>
    </row>
    <row r="61" spans="1:8" x14ac:dyDescent="0.25">
      <c r="A61" s="3" t="s">
        <v>3</v>
      </c>
      <c r="B61" s="3">
        <v>16.7</v>
      </c>
      <c r="G61" s="7">
        <f t="shared" si="2"/>
        <v>-1.0457142857142863</v>
      </c>
      <c r="H61">
        <f t="shared" si="1"/>
        <v>1.09351836734694</v>
      </c>
    </row>
    <row r="62" spans="1:8" x14ac:dyDescent="0.25">
      <c r="A62" s="3" t="s">
        <v>3</v>
      </c>
      <c r="B62" s="3">
        <v>17.2</v>
      </c>
      <c r="G62" s="7">
        <f t="shared" si="2"/>
        <v>-0.54571428571428626</v>
      </c>
      <c r="H62">
        <f t="shared" si="1"/>
        <v>0.29780408163265365</v>
      </c>
    </row>
    <row r="63" spans="1:8" x14ac:dyDescent="0.25">
      <c r="A63" s="3" t="s">
        <v>3</v>
      </c>
      <c r="B63" s="3">
        <v>16.7</v>
      </c>
      <c r="G63" s="7">
        <f t="shared" si="2"/>
        <v>-1.0457142857142863</v>
      </c>
      <c r="H63">
        <f t="shared" si="1"/>
        <v>1.09351836734694</v>
      </c>
    </row>
    <row r="64" spans="1:8" x14ac:dyDescent="0.25">
      <c r="A64" s="3" t="s">
        <v>3</v>
      </c>
      <c r="B64" s="3">
        <v>16.2</v>
      </c>
      <c r="G64" s="7">
        <f t="shared" si="2"/>
        <v>-1.5457142857142863</v>
      </c>
      <c r="H64">
        <f t="shared" si="1"/>
        <v>2.3892326530612262</v>
      </c>
    </row>
    <row r="65" spans="1:8" x14ac:dyDescent="0.25">
      <c r="A65" s="3" t="s">
        <v>3</v>
      </c>
      <c r="B65" s="3">
        <v>19</v>
      </c>
      <c r="G65" s="7">
        <f t="shared" si="2"/>
        <v>1.2542857142857144</v>
      </c>
      <c r="H65">
        <f t="shared" si="1"/>
        <v>1.5732326530612248</v>
      </c>
    </row>
    <row r="66" spans="1:8" x14ac:dyDescent="0.25">
      <c r="A66" s="3" t="s">
        <v>3</v>
      </c>
      <c r="B66" s="3">
        <v>18.600000000000001</v>
      </c>
      <c r="G66" s="7">
        <f t="shared" si="2"/>
        <v>0.85428571428571587</v>
      </c>
      <c r="H66">
        <f t="shared" si="1"/>
        <v>0.72980408163265575</v>
      </c>
    </row>
    <row r="67" spans="1:8" x14ac:dyDescent="0.25">
      <c r="A67" s="3" t="s">
        <v>3</v>
      </c>
      <c r="B67" s="3">
        <v>18.3</v>
      </c>
      <c r="G67" s="7">
        <f t="shared" si="2"/>
        <v>0.55428571428571516</v>
      </c>
      <c r="H67">
        <f t="shared" ref="H67:H71" si="3">G67*G67</f>
        <v>0.30723265306122544</v>
      </c>
    </row>
    <row r="68" spans="1:8" x14ac:dyDescent="0.25">
      <c r="A68" s="3" t="s">
        <v>3</v>
      </c>
      <c r="B68" s="3">
        <v>18.7</v>
      </c>
      <c r="G68" s="7">
        <f t="shared" si="2"/>
        <v>0.95428571428571374</v>
      </c>
      <c r="H68">
        <f t="shared" si="3"/>
        <v>0.91066122448979492</v>
      </c>
    </row>
    <row r="69" spans="1:8" x14ac:dyDescent="0.25">
      <c r="A69" s="3" t="s">
        <v>3</v>
      </c>
      <c r="B69" s="3">
        <v>19.100000000000001</v>
      </c>
      <c r="G69" s="7">
        <f t="shared" si="2"/>
        <v>1.3542857142857159</v>
      </c>
      <c r="H69">
        <f t="shared" si="3"/>
        <v>1.8340897959183717</v>
      </c>
    </row>
    <row r="70" spans="1:8" x14ac:dyDescent="0.25">
      <c r="A70" s="3" t="s">
        <v>3</v>
      </c>
      <c r="B70" s="3">
        <v>18.600000000000001</v>
      </c>
      <c r="G70" s="7">
        <f t="shared" si="2"/>
        <v>0.85428571428571587</v>
      </c>
      <c r="H70">
        <f t="shared" si="3"/>
        <v>0.72980408163265575</v>
      </c>
    </row>
    <row r="71" spans="1:8" x14ac:dyDescent="0.25">
      <c r="A71" s="3" t="s">
        <v>3</v>
      </c>
      <c r="B71" s="3">
        <v>17.8</v>
      </c>
      <c r="G71" s="7">
        <f t="shared" si="2"/>
        <v>5.4285714285715159E-2</v>
      </c>
      <c r="H71">
        <f t="shared" si="3"/>
        <v>2.9469387755102988E-3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D42" sqref="D42"/>
    </sheetView>
  </sheetViews>
  <sheetFormatPr defaultRowHeight="15" x14ac:dyDescent="0.25"/>
  <cols>
    <col min="1" max="1" width="16.140625" customWidth="1"/>
    <col min="3" max="3" width="10.85546875" customWidth="1"/>
  </cols>
  <sheetData>
    <row r="1" spans="1:4" x14ac:dyDescent="0.25">
      <c r="A1" s="2" t="s">
        <v>0</v>
      </c>
      <c r="B1" s="2" t="s">
        <v>1</v>
      </c>
      <c r="C1" s="2" t="s">
        <v>0</v>
      </c>
      <c r="D1" s="2" t="s">
        <v>1</v>
      </c>
    </row>
    <row r="2" spans="1:4" x14ac:dyDescent="0.25">
      <c r="A2" s="3" t="s">
        <v>3</v>
      </c>
      <c r="B2" s="3">
        <v>18.3</v>
      </c>
      <c r="C2" s="3" t="s">
        <v>2</v>
      </c>
      <c r="D2" s="3">
        <v>19</v>
      </c>
    </row>
    <row r="3" spans="1:4" x14ac:dyDescent="0.25">
      <c r="A3" s="3" t="s">
        <v>3</v>
      </c>
      <c r="B3" s="3">
        <v>17.899999999999999</v>
      </c>
      <c r="C3" s="3" t="s">
        <v>2</v>
      </c>
      <c r="D3" s="3">
        <v>18.600000000000001</v>
      </c>
    </row>
    <row r="4" spans="1:4" x14ac:dyDescent="0.25">
      <c r="A4" s="3" t="s">
        <v>3</v>
      </c>
      <c r="B4" s="3">
        <v>17.600000000000001</v>
      </c>
      <c r="C4" s="3" t="s">
        <v>2</v>
      </c>
      <c r="D4" s="3">
        <v>18.3</v>
      </c>
    </row>
    <row r="5" spans="1:4" x14ac:dyDescent="0.25">
      <c r="A5" s="3" t="s">
        <v>3</v>
      </c>
      <c r="B5" s="3">
        <v>17.3</v>
      </c>
      <c r="C5" s="3" t="s">
        <v>2</v>
      </c>
      <c r="D5" s="3">
        <v>18</v>
      </c>
    </row>
    <row r="6" spans="1:4" x14ac:dyDescent="0.25">
      <c r="A6" s="3" t="s">
        <v>3</v>
      </c>
      <c r="B6" s="3">
        <v>17.5</v>
      </c>
      <c r="C6" s="3" t="s">
        <v>2</v>
      </c>
      <c r="D6" s="3">
        <v>18.2</v>
      </c>
    </row>
    <row r="7" spans="1:4" x14ac:dyDescent="0.25">
      <c r="A7" s="3" t="s">
        <v>3</v>
      </c>
      <c r="B7" s="3">
        <v>17.899999999999999</v>
      </c>
      <c r="C7" s="3" t="s">
        <v>2</v>
      </c>
      <c r="D7" s="3">
        <v>18.600000000000001</v>
      </c>
    </row>
    <row r="8" spans="1:4" x14ac:dyDescent="0.25">
      <c r="A8" s="3" t="s">
        <v>3</v>
      </c>
      <c r="B8" s="3">
        <v>17.8</v>
      </c>
      <c r="C8" s="3" t="s">
        <v>2</v>
      </c>
      <c r="D8" s="3">
        <v>18.5</v>
      </c>
    </row>
    <row r="9" spans="1:4" x14ac:dyDescent="0.25">
      <c r="A9" s="3" t="s">
        <v>3</v>
      </c>
      <c r="B9" s="3">
        <v>17</v>
      </c>
      <c r="C9" s="3" t="s">
        <v>2</v>
      </c>
      <c r="D9" s="3">
        <v>18.2</v>
      </c>
    </row>
    <row r="10" spans="1:4" x14ac:dyDescent="0.25">
      <c r="A10" s="3" t="s">
        <v>3</v>
      </c>
      <c r="B10" s="3">
        <v>17.7</v>
      </c>
      <c r="C10" s="3" t="s">
        <v>2</v>
      </c>
      <c r="D10" s="3">
        <v>18.399999999999999</v>
      </c>
    </row>
    <row r="11" spans="1:4" x14ac:dyDescent="0.25">
      <c r="A11" s="3" t="s">
        <v>3</v>
      </c>
      <c r="B11" s="3">
        <v>18.2</v>
      </c>
      <c r="C11" s="3" t="s">
        <v>2</v>
      </c>
      <c r="D11" s="3">
        <v>18.899999999999999</v>
      </c>
    </row>
    <row r="12" spans="1:4" x14ac:dyDescent="0.25">
      <c r="A12" s="3" t="s">
        <v>3</v>
      </c>
      <c r="B12" s="3">
        <v>19.2</v>
      </c>
      <c r="C12" s="3" t="s">
        <v>2</v>
      </c>
      <c r="D12" s="3">
        <v>19.899999999999999</v>
      </c>
    </row>
    <row r="13" spans="1:4" x14ac:dyDescent="0.25">
      <c r="A13" s="3" t="s">
        <v>3</v>
      </c>
      <c r="B13" s="3">
        <v>17.8</v>
      </c>
      <c r="C13" s="3" t="s">
        <v>2</v>
      </c>
      <c r="D13" s="3">
        <v>18.5</v>
      </c>
    </row>
    <row r="14" spans="1:4" x14ac:dyDescent="0.25">
      <c r="A14" s="3" t="s">
        <v>3</v>
      </c>
      <c r="B14" s="3">
        <v>16.2</v>
      </c>
      <c r="C14" s="3" t="s">
        <v>2</v>
      </c>
      <c r="D14" s="3">
        <v>16.899999999999999</v>
      </c>
    </row>
    <row r="15" spans="1:4" x14ac:dyDescent="0.25">
      <c r="A15" s="3" t="s">
        <v>3</v>
      </c>
      <c r="B15" s="3">
        <v>17.3</v>
      </c>
      <c r="C15" s="3" t="s">
        <v>2</v>
      </c>
      <c r="D15" s="3">
        <v>18</v>
      </c>
    </row>
    <row r="16" spans="1:4" x14ac:dyDescent="0.25">
      <c r="A16" s="3" t="s">
        <v>3</v>
      </c>
      <c r="B16" s="3">
        <v>16.600000000000001</v>
      </c>
      <c r="C16" s="3" t="s">
        <v>2</v>
      </c>
      <c r="D16" s="3">
        <v>17.3</v>
      </c>
    </row>
    <row r="17" spans="1:4" x14ac:dyDescent="0.25">
      <c r="A17" s="3" t="s">
        <v>3</v>
      </c>
      <c r="B17" s="3">
        <v>17.100000000000001</v>
      </c>
      <c r="C17" s="3" t="s">
        <v>2</v>
      </c>
      <c r="D17" s="3">
        <v>17.8</v>
      </c>
    </row>
    <row r="18" spans="1:4" x14ac:dyDescent="0.25">
      <c r="A18" s="3" t="s">
        <v>3</v>
      </c>
      <c r="B18" s="3">
        <v>19.3</v>
      </c>
      <c r="C18" s="3" t="s">
        <v>2</v>
      </c>
      <c r="D18" s="3">
        <v>20</v>
      </c>
    </row>
    <row r="19" spans="1:4" x14ac:dyDescent="0.25">
      <c r="A19" s="3" t="s">
        <v>3</v>
      </c>
      <c r="B19" s="3">
        <v>18.3</v>
      </c>
      <c r="C19" s="3" t="s">
        <v>2</v>
      </c>
      <c r="D19" s="3">
        <v>19</v>
      </c>
    </row>
    <row r="20" spans="1:4" x14ac:dyDescent="0.25">
      <c r="A20" s="3" t="s">
        <v>3</v>
      </c>
      <c r="B20" s="3">
        <v>18.5</v>
      </c>
      <c r="C20" s="3" t="s">
        <v>2</v>
      </c>
      <c r="D20" s="3">
        <v>19.2</v>
      </c>
    </row>
    <row r="21" spans="1:4" x14ac:dyDescent="0.25">
      <c r="A21" s="3" t="s">
        <v>3</v>
      </c>
      <c r="B21" s="3">
        <v>18</v>
      </c>
      <c r="C21" s="3" t="s">
        <v>2</v>
      </c>
      <c r="D21" s="3">
        <v>18.899999999999999</v>
      </c>
    </row>
    <row r="22" spans="1:4" x14ac:dyDescent="0.25">
      <c r="A22" s="3" t="s">
        <v>3</v>
      </c>
      <c r="B22" s="3">
        <v>16.8</v>
      </c>
      <c r="C22" s="3" t="s">
        <v>2</v>
      </c>
      <c r="D22" s="3">
        <v>17.5</v>
      </c>
    </row>
    <row r="23" spans="1:4" x14ac:dyDescent="0.25">
      <c r="A23" s="3" t="s">
        <v>3</v>
      </c>
      <c r="B23" s="3">
        <v>17.2</v>
      </c>
      <c r="C23" s="3" t="s">
        <v>2</v>
      </c>
      <c r="D23" s="3">
        <v>18.100000000000001</v>
      </c>
    </row>
    <row r="24" spans="1:4" x14ac:dyDescent="0.25">
      <c r="A24" s="3" t="s">
        <v>3</v>
      </c>
      <c r="B24" s="3">
        <v>17.3</v>
      </c>
      <c r="C24" s="3" t="s">
        <v>2</v>
      </c>
      <c r="D24" s="3">
        <v>18</v>
      </c>
    </row>
    <row r="25" spans="1:4" x14ac:dyDescent="0.25">
      <c r="A25" s="3" t="s">
        <v>3</v>
      </c>
      <c r="B25" s="3">
        <v>17.399999999999999</v>
      </c>
      <c r="C25" s="3" t="s">
        <v>2</v>
      </c>
      <c r="D25" s="3">
        <v>18.100000000000001</v>
      </c>
    </row>
    <row r="26" spans="1:4" x14ac:dyDescent="0.25">
      <c r="A26" s="3" t="s">
        <v>3</v>
      </c>
      <c r="B26" s="3">
        <v>16.7</v>
      </c>
      <c r="C26" s="3" t="s">
        <v>2</v>
      </c>
      <c r="D26" s="3">
        <v>17.399999999999999</v>
      </c>
    </row>
    <row r="27" spans="1:4" x14ac:dyDescent="0.25">
      <c r="A27" s="3" t="s">
        <v>3</v>
      </c>
      <c r="B27" s="3">
        <v>17.2</v>
      </c>
      <c r="C27" s="3" t="s">
        <v>2</v>
      </c>
      <c r="D27" s="3">
        <v>17.899999999999999</v>
      </c>
    </row>
    <row r="28" spans="1:4" x14ac:dyDescent="0.25">
      <c r="A28" s="3" t="s">
        <v>3</v>
      </c>
      <c r="B28" s="3">
        <v>16.7</v>
      </c>
      <c r="C28" s="3" t="s">
        <v>2</v>
      </c>
      <c r="D28" s="3">
        <v>17.399999999999999</v>
      </c>
    </row>
    <row r="29" spans="1:4" x14ac:dyDescent="0.25">
      <c r="A29" s="3" t="s">
        <v>3</v>
      </c>
      <c r="B29" s="3">
        <v>16.2</v>
      </c>
      <c r="C29" s="3" t="s">
        <v>2</v>
      </c>
      <c r="D29" s="3">
        <v>16.7</v>
      </c>
    </row>
    <row r="30" spans="1:4" x14ac:dyDescent="0.25">
      <c r="A30" s="3" t="s">
        <v>3</v>
      </c>
      <c r="B30" s="3">
        <v>19</v>
      </c>
      <c r="C30" s="3" t="s">
        <v>2</v>
      </c>
      <c r="D30" s="3">
        <v>19.7</v>
      </c>
    </row>
    <row r="31" spans="1:4" x14ac:dyDescent="0.25">
      <c r="A31" s="3" t="s">
        <v>3</v>
      </c>
      <c r="B31" s="3">
        <v>18.600000000000001</v>
      </c>
      <c r="C31" s="3" t="s">
        <v>2</v>
      </c>
      <c r="D31" s="3">
        <v>19.3</v>
      </c>
    </row>
    <row r="32" spans="1:4" x14ac:dyDescent="0.25">
      <c r="A32" s="3" t="s">
        <v>3</v>
      </c>
      <c r="B32" s="3">
        <v>18.3</v>
      </c>
      <c r="C32" s="3" t="s">
        <v>2</v>
      </c>
      <c r="D32" s="3">
        <v>19</v>
      </c>
    </row>
    <row r="33" spans="1:4" x14ac:dyDescent="0.25">
      <c r="A33" s="3" t="s">
        <v>3</v>
      </c>
      <c r="B33" s="3">
        <v>18.7</v>
      </c>
      <c r="C33" s="3" t="s">
        <v>2</v>
      </c>
      <c r="D33" s="3">
        <v>19.399999999999999</v>
      </c>
    </row>
    <row r="34" spans="1:4" x14ac:dyDescent="0.25">
      <c r="A34" s="3" t="s">
        <v>3</v>
      </c>
      <c r="B34" s="3">
        <v>19.100000000000001</v>
      </c>
      <c r="C34" s="3" t="s">
        <v>2</v>
      </c>
      <c r="D34" s="3">
        <v>19.8</v>
      </c>
    </row>
    <row r="35" spans="1:4" x14ac:dyDescent="0.25">
      <c r="A35" s="3" t="s">
        <v>3</v>
      </c>
      <c r="B35" s="3">
        <v>18.600000000000001</v>
      </c>
      <c r="C35" s="3" t="s">
        <v>2</v>
      </c>
      <c r="D35" s="3">
        <v>19.3</v>
      </c>
    </row>
    <row r="36" spans="1:4" x14ac:dyDescent="0.25">
      <c r="A36" s="3" t="s">
        <v>3</v>
      </c>
      <c r="B36" s="3">
        <v>17.8</v>
      </c>
      <c r="C36" s="3" t="s">
        <v>2</v>
      </c>
      <c r="D36" s="3">
        <v>18.5</v>
      </c>
    </row>
    <row r="37" spans="1:4" x14ac:dyDescent="0.25">
      <c r="A37" s="16" t="s">
        <v>27</v>
      </c>
      <c r="B37" s="15">
        <f>SUM(B2:B36)</f>
        <v>621.1</v>
      </c>
      <c r="C37" s="16" t="s">
        <v>27</v>
      </c>
      <c r="D37" s="15">
        <v>646.29999999999984</v>
      </c>
    </row>
    <row r="38" spans="1:4" x14ac:dyDescent="0.25">
      <c r="A38" s="16" t="s">
        <v>29</v>
      </c>
      <c r="B38" s="15">
        <f>B37/35</f>
        <v>17.745714285714286</v>
      </c>
      <c r="C38" s="16" t="s">
        <v>30</v>
      </c>
      <c r="D38" s="15">
        <v>18.465714285714281</v>
      </c>
    </row>
    <row r="39" spans="1:4" x14ac:dyDescent="0.25">
      <c r="A39" s="17" t="s">
        <v>37</v>
      </c>
      <c r="B39" s="15">
        <f>B38-D38</f>
        <v>-0.71999999999999531</v>
      </c>
      <c r="C39" s="17"/>
      <c r="D39" s="15"/>
    </row>
    <row r="40" spans="1:4" x14ac:dyDescent="0.25">
      <c r="A40" s="16" t="s">
        <v>31</v>
      </c>
      <c r="B40" s="15">
        <f>_xlfn.VAR.S(B2:B36)</f>
        <v>0.69608403361344562</v>
      </c>
      <c r="C40" s="16" t="s">
        <v>31</v>
      </c>
      <c r="D40" s="15">
        <f>_xlfn.VAR.S(D2:D36)</f>
        <v>0.6993781512605044</v>
      </c>
    </row>
    <row r="41" spans="1:4" x14ac:dyDescent="0.25">
      <c r="A41" s="16" t="s">
        <v>33</v>
      </c>
      <c r="B41" s="15">
        <f>34*B40</f>
        <v>23.66685714285715</v>
      </c>
      <c r="C41" s="18" t="s">
        <v>24</v>
      </c>
      <c r="D41" s="18"/>
    </row>
    <row r="42" spans="1:4" x14ac:dyDescent="0.25">
      <c r="A42" s="16" t="s">
        <v>34</v>
      </c>
      <c r="B42" s="15">
        <f>34*D40</f>
        <v>23.778857142857149</v>
      </c>
      <c r="C42" s="16" t="s">
        <v>41</v>
      </c>
      <c r="D42" s="15">
        <f>B39+(1.994*B50)</f>
        <v>-0.32184683910055728</v>
      </c>
    </row>
    <row r="43" spans="1:4" x14ac:dyDescent="0.25">
      <c r="A43" s="16" t="s">
        <v>27</v>
      </c>
      <c r="B43" s="15">
        <f>B41+B42</f>
        <v>47.445714285714303</v>
      </c>
      <c r="C43" s="16" t="s">
        <v>42</v>
      </c>
      <c r="D43" s="15">
        <f>B39-(1.994*B50)</f>
        <v>-1.1181531608994333</v>
      </c>
    </row>
    <row r="44" spans="1:4" x14ac:dyDescent="0.25">
      <c r="A44" s="16" t="s">
        <v>35</v>
      </c>
      <c r="B44" s="15">
        <f>B43/68</f>
        <v>0.69773109243697506</v>
      </c>
    </row>
    <row r="45" spans="1:4" x14ac:dyDescent="0.25">
      <c r="A45" s="16" t="s">
        <v>32</v>
      </c>
      <c r="B45" s="15">
        <f>SQRT(B44)</f>
        <v>0.83530299439004474</v>
      </c>
    </row>
    <row r="46" spans="1:4" x14ac:dyDescent="0.25">
      <c r="A46" s="16" t="s">
        <v>38</v>
      </c>
      <c r="B46" s="15">
        <f>1/35</f>
        <v>2.8571428571428571E-2</v>
      </c>
    </row>
    <row r="47" spans="1:4" x14ac:dyDescent="0.25">
      <c r="A47" s="16" t="s">
        <v>39</v>
      </c>
      <c r="B47" s="15">
        <f>1/35</f>
        <v>2.8571428571428571E-2</v>
      </c>
    </row>
    <row r="48" spans="1:4" x14ac:dyDescent="0.25">
      <c r="A48" s="16" t="s">
        <v>27</v>
      </c>
      <c r="B48" s="15">
        <f>B46+B47</f>
        <v>5.7142857142857141E-2</v>
      </c>
    </row>
    <row r="49" spans="1:2" x14ac:dyDescent="0.25">
      <c r="A49" s="16"/>
      <c r="B49" s="15">
        <f>SQRT(B48)</f>
        <v>0.23904572186687872</v>
      </c>
    </row>
    <row r="50" spans="1:2" x14ac:dyDescent="0.25">
      <c r="A50" s="16" t="s">
        <v>40</v>
      </c>
      <c r="B50" s="15">
        <f>B49*B45</f>
        <v>0.19967560727153361</v>
      </c>
    </row>
    <row r="51" spans="1:2" x14ac:dyDescent="0.25">
      <c r="A51" s="16" t="s">
        <v>36</v>
      </c>
      <c r="B51" s="15">
        <f>B39/B50</f>
        <v>-3.6058485552563577</v>
      </c>
    </row>
  </sheetData>
  <mergeCells count="1">
    <mergeCell ref="C41:D41"/>
  </mergeCells>
  <pageMargins left="0.7" right="0.7" top="0.75" bottom="0.75" header="0.3" footer="0.3"/>
  <pageSetup paperSize="9" orientation="portrait" r:id="rId1"/>
  <ignoredErrors>
    <ignoredError sqref="D4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sqref="A1:D36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0</v>
      </c>
      <c r="D1" s="2" t="s">
        <v>1</v>
      </c>
    </row>
    <row r="2" spans="1:4" x14ac:dyDescent="0.25">
      <c r="A2" s="3" t="s">
        <v>3</v>
      </c>
      <c r="B2" s="3">
        <v>18.3</v>
      </c>
      <c r="C2" s="3" t="s">
        <v>2</v>
      </c>
      <c r="D2" s="3">
        <v>19</v>
      </c>
    </row>
    <row r="3" spans="1:4" x14ac:dyDescent="0.25">
      <c r="A3" s="3" t="s">
        <v>3</v>
      </c>
      <c r="B3" s="3">
        <v>17.899999999999999</v>
      </c>
      <c r="C3" s="3" t="s">
        <v>2</v>
      </c>
      <c r="D3" s="3">
        <v>18.600000000000001</v>
      </c>
    </row>
    <row r="4" spans="1:4" x14ac:dyDescent="0.25">
      <c r="A4" s="3" t="s">
        <v>3</v>
      </c>
      <c r="B4" s="3">
        <v>17.600000000000001</v>
      </c>
      <c r="C4" s="3" t="s">
        <v>2</v>
      </c>
      <c r="D4" s="3">
        <v>18.3</v>
      </c>
    </row>
    <row r="5" spans="1:4" x14ac:dyDescent="0.25">
      <c r="A5" s="3" t="s">
        <v>3</v>
      </c>
      <c r="B5" s="3">
        <v>17.3</v>
      </c>
      <c r="C5" s="3" t="s">
        <v>2</v>
      </c>
      <c r="D5" s="3">
        <v>18</v>
      </c>
    </row>
    <row r="6" spans="1:4" x14ac:dyDescent="0.25">
      <c r="A6" s="3" t="s">
        <v>3</v>
      </c>
      <c r="B6" s="3">
        <v>17.5</v>
      </c>
      <c r="C6" s="3" t="s">
        <v>2</v>
      </c>
      <c r="D6" s="3">
        <v>18.2</v>
      </c>
    </row>
    <row r="7" spans="1:4" x14ac:dyDescent="0.25">
      <c r="A7" s="3" t="s">
        <v>3</v>
      </c>
      <c r="B7" s="3">
        <v>17.899999999999999</v>
      </c>
      <c r="C7" s="3" t="s">
        <v>2</v>
      </c>
      <c r="D7" s="3">
        <v>18.600000000000001</v>
      </c>
    </row>
    <row r="8" spans="1:4" x14ac:dyDescent="0.25">
      <c r="A8" s="3" t="s">
        <v>3</v>
      </c>
      <c r="B8" s="3">
        <v>17.8</v>
      </c>
      <c r="C8" s="3" t="s">
        <v>2</v>
      </c>
      <c r="D8" s="3">
        <v>18.5</v>
      </c>
    </row>
    <row r="9" spans="1:4" x14ac:dyDescent="0.25">
      <c r="A9" s="3" t="s">
        <v>3</v>
      </c>
      <c r="B9" s="3">
        <v>17</v>
      </c>
      <c r="C9" s="3" t="s">
        <v>2</v>
      </c>
      <c r="D9" s="3">
        <v>18.2</v>
      </c>
    </row>
    <row r="10" spans="1:4" x14ac:dyDescent="0.25">
      <c r="A10" s="3" t="s">
        <v>3</v>
      </c>
      <c r="B10" s="3">
        <v>17.7</v>
      </c>
      <c r="C10" s="3" t="s">
        <v>2</v>
      </c>
      <c r="D10" s="3">
        <v>18.399999999999999</v>
      </c>
    </row>
    <row r="11" spans="1:4" x14ac:dyDescent="0.25">
      <c r="A11" s="3" t="s">
        <v>3</v>
      </c>
      <c r="B11" s="3">
        <v>18.2</v>
      </c>
      <c r="C11" s="3" t="s">
        <v>2</v>
      </c>
      <c r="D11" s="3">
        <v>18.899999999999999</v>
      </c>
    </row>
    <row r="12" spans="1:4" x14ac:dyDescent="0.25">
      <c r="A12" s="3" t="s">
        <v>3</v>
      </c>
      <c r="B12" s="3">
        <v>19.2</v>
      </c>
      <c r="C12" s="3" t="s">
        <v>2</v>
      </c>
      <c r="D12" s="3">
        <v>19.899999999999999</v>
      </c>
    </row>
    <row r="13" spans="1:4" x14ac:dyDescent="0.25">
      <c r="A13" s="3" t="s">
        <v>3</v>
      </c>
      <c r="B13" s="3">
        <v>17.8</v>
      </c>
      <c r="C13" s="3" t="s">
        <v>2</v>
      </c>
      <c r="D13" s="3">
        <v>18.5</v>
      </c>
    </row>
    <row r="14" spans="1:4" x14ac:dyDescent="0.25">
      <c r="A14" s="3" t="s">
        <v>3</v>
      </c>
      <c r="B14" s="3">
        <v>16.2</v>
      </c>
      <c r="C14" s="3" t="s">
        <v>2</v>
      </c>
      <c r="D14" s="3">
        <v>16.899999999999999</v>
      </c>
    </row>
    <row r="15" spans="1:4" x14ac:dyDescent="0.25">
      <c r="A15" s="3" t="s">
        <v>3</v>
      </c>
      <c r="B15" s="3">
        <v>17.3</v>
      </c>
      <c r="C15" s="3" t="s">
        <v>2</v>
      </c>
      <c r="D15" s="3">
        <v>18</v>
      </c>
    </row>
    <row r="16" spans="1:4" x14ac:dyDescent="0.25">
      <c r="A16" s="3" t="s">
        <v>3</v>
      </c>
      <c r="B16" s="3">
        <v>16.600000000000001</v>
      </c>
      <c r="C16" s="3" t="s">
        <v>2</v>
      </c>
      <c r="D16" s="3">
        <v>17.3</v>
      </c>
    </row>
    <row r="17" spans="1:4" x14ac:dyDescent="0.25">
      <c r="A17" s="3" t="s">
        <v>3</v>
      </c>
      <c r="B17" s="3">
        <v>17.100000000000001</v>
      </c>
      <c r="C17" s="3" t="s">
        <v>2</v>
      </c>
      <c r="D17" s="3">
        <v>17.8</v>
      </c>
    </row>
    <row r="18" spans="1:4" x14ac:dyDescent="0.25">
      <c r="A18" s="3" t="s">
        <v>3</v>
      </c>
      <c r="B18" s="3">
        <v>19.3</v>
      </c>
      <c r="C18" s="3" t="s">
        <v>2</v>
      </c>
      <c r="D18" s="3">
        <v>20</v>
      </c>
    </row>
    <row r="19" spans="1:4" x14ac:dyDescent="0.25">
      <c r="A19" s="3" t="s">
        <v>3</v>
      </c>
      <c r="B19" s="3">
        <v>18.3</v>
      </c>
      <c r="C19" s="3" t="s">
        <v>2</v>
      </c>
      <c r="D19" s="3">
        <v>19</v>
      </c>
    </row>
    <row r="20" spans="1:4" x14ac:dyDescent="0.25">
      <c r="A20" s="3" t="s">
        <v>3</v>
      </c>
      <c r="B20" s="3">
        <v>18.5</v>
      </c>
      <c r="C20" s="3" t="s">
        <v>2</v>
      </c>
      <c r="D20" s="3">
        <v>19.2</v>
      </c>
    </row>
    <row r="21" spans="1:4" x14ac:dyDescent="0.25">
      <c r="A21" s="3" t="s">
        <v>3</v>
      </c>
      <c r="B21" s="3">
        <v>18</v>
      </c>
      <c r="C21" s="3" t="s">
        <v>2</v>
      </c>
      <c r="D21" s="3">
        <v>18.899999999999999</v>
      </c>
    </row>
    <row r="22" spans="1:4" x14ac:dyDescent="0.25">
      <c r="A22" s="3" t="s">
        <v>3</v>
      </c>
      <c r="B22" s="3">
        <v>16.8</v>
      </c>
      <c r="C22" s="3" t="s">
        <v>2</v>
      </c>
      <c r="D22" s="3">
        <v>17.5</v>
      </c>
    </row>
    <row r="23" spans="1:4" x14ac:dyDescent="0.25">
      <c r="A23" s="3" t="s">
        <v>3</v>
      </c>
      <c r="B23" s="3">
        <v>17.2</v>
      </c>
      <c r="C23" s="3" t="s">
        <v>2</v>
      </c>
      <c r="D23" s="3">
        <v>18.100000000000001</v>
      </c>
    </row>
    <row r="24" spans="1:4" x14ac:dyDescent="0.25">
      <c r="A24" s="3" t="s">
        <v>3</v>
      </c>
      <c r="B24" s="3">
        <v>17.3</v>
      </c>
      <c r="C24" s="3" t="s">
        <v>2</v>
      </c>
      <c r="D24" s="3">
        <v>18</v>
      </c>
    </row>
    <row r="25" spans="1:4" x14ac:dyDescent="0.25">
      <c r="A25" s="3" t="s">
        <v>3</v>
      </c>
      <c r="B25" s="3">
        <v>17.399999999999999</v>
      </c>
      <c r="C25" s="3" t="s">
        <v>2</v>
      </c>
      <c r="D25" s="3">
        <v>18.100000000000001</v>
      </c>
    </row>
    <row r="26" spans="1:4" x14ac:dyDescent="0.25">
      <c r="A26" s="3" t="s">
        <v>3</v>
      </c>
      <c r="B26" s="3">
        <v>16.7</v>
      </c>
      <c r="C26" s="3" t="s">
        <v>2</v>
      </c>
      <c r="D26" s="3">
        <v>17.399999999999999</v>
      </c>
    </row>
    <row r="27" spans="1:4" x14ac:dyDescent="0.25">
      <c r="A27" s="3" t="s">
        <v>3</v>
      </c>
      <c r="B27" s="3">
        <v>17.2</v>
      </c>
      <c r="C27" s="3" t="s">
        <v>2</v>
      </c>
      <c r="D27" s="3">
        <v>17.899999999999999</v>
      </c>
    </row>
    <row r="28" spans="1:4" x14ac:dyDescent="0.25">
      <c r="A28" s="3" t="s">
        <v>3</v>
      </c>
      <c r="B28" s="3">
        <v>16.7</v>
      </c>
      <c r="C28" s="3" t="s">
        <v>2</v>
      </c>
      <c r="D28" s="3">
        <v>17.399999999999999</v>
      </c>
    </row>
    <row r="29" spans="1:4" x14ac:dyDescent="0.25">
      <c r="A29" s="3" t="s">
        <v>3</v>
      </c>
      <c r="B29" s="3">
        <v>16.2</v>
      </c>
      <c r="C29" s="3" t="s">
        <v>2</v>
      </c>
      <c r="D29" s="3">
        <v>16.7</v>
      </c>
    </row>
    <row r="30" spans="1:4" x14ac:dyDescent="0.25">
      <c r="A30" s="3" t="s">
        <v>3</v>
      </c>
      <c r="B30" s="3">
        <v>19</v>
      </c>
      <c r="C30" s="3" t="s">
        <v>2</v>
      </c>
      <c r="D30" s="3">
        <v>19.7</v>
      </c>
    </row>
    <row r="31" spans="1:4" x14ac:dyDescent="0.25">
      <c r="A31" s="3" t="s">
        <v>3</v>
      </c>
      <c r="B31" s="3">
        <v>18.600000000000001</v>
      </c>
      <c r="C31" s="3" t="s">
        <v>2</v>
      </c>
      <c r="D31" s="3">
        <v>19.3</v>
      </c>
    </row>
    <row r="32" spans="1:4" x14ac:dyDescent="0.25">
      <c r="A32" s="3" t="s">
        <v>3</v>
      </c>
      <c r="B32" s="3">
        <v>18.3</v>
      </c>
      <c r="C32" s="3" t="s">
        <v>2</v>
      </c>
      <c r="D32" s="3">
        <v>19</v>
      </c>
    </row>
    <row r="33" spans="1:4" x14ac:dyDescent="0.25">
      <c r="A33" s="3" t="s">
        <v>3</v>
      </c>
      <c r="B33" s="3">
        <v>18.7</v>
      </c>
      <c r="C33" s="3" t="s">
        <v>2</v>
      </c>
      <c r="D33" s="3">
        <v>19.399999999999999</v>
      </c>
    </row>
    <row r="34" spans="1:4" x14ac:dyDescent="0.25">
      <c r="A34" s="3" t="s">
        <v>3</v>
      </c>
      <c r="B34" s="3">
        <v>19.100000000000001</v>
      </c>
      <c r="C34" s="3" t="s">
        <v>2</v>
      </c>
      <c r="D34" s="3">
        <v>19.8</v>
      </c>
    </row>
    <row r="35" spans="1:4" x14ac:dyDescent="0.25">
      <c r="A35" s="3" t="s">
        <v>3</v>
      </c>
      <c r="B35" s="3">
        <v>18.600000000000001</v>
      </c>
      <c r="C35" s="3" t="s">
        <v>2</v>
      </c>
      <c r="D35" s="3">
        <v>19.3</v>
      </c>
    </row>
    <row r="36" spans="1:4" x14ac:dyDescent="0.25">
      <c r="A36" s="3" t="s">
        <v>3</v>
      </c>
      <c r="B36" s="3">
        <v>17.8</v>
      </c>
      <c r="C36" s="3" t="s">
        <v>2</v>
      </c>
      <c r="D36" s="3">
        <v>18.5</v>
      </c>
    </row>
    <row r="37" spans="1:4" x14ac:dyDescent="0.25">
      <c r="A37" s="14" t="s">
        <v>28</v>
      </c>
      <c r="B37">
        <f>SUM(B2:B36)</f>
        <v>621.1</v>
      </c>
      <c r="C37" s="14" t="s">
        <v>27</v>
      </c>
      <c r="D37">
        <v>646.29999999999984</v>
      </c>
    </row>
    <row r="38" spans="1:4" x14ac:dyDescent="0.25">
      <c r="B38">
        <f>B37/35</f>
        <v>17.745714285714286</v>
      </c>
      <c r="D38">
        <v>18.465714285714281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VAIRACHILAI</cp:lastModifiedBy>
  <dcterms:created xsi:type="dcterms:W3CDTF">2020-02-25T06:48:31Z</dcterms:created>
  <dcterms:modified xsi:type="dcterms:W3CDTF">2023-04-12T02:50:18Z</dcterms:modified>
</cp:coreProperties>
</file>