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budh\Desktop\Machine Learning in Excel\"/>
    </mc:Choice>
  </mc:AlternateContent>
  <xr:revisionPtr revIDLastSave="0" documentId="13_ncr:1_{711D0A0D-D0D6-427B-B309-CFEF3F4D0A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ression Results" sheetId="7" r:id="rId1"/>
    <sheet name="Regression" sheetId="8" r:id="rId2"/>
    <sheet name="Icecream Sales (Mul Regression)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5" i="1"/>
  <c r="F5" i="1" a="1"/>
  <c r="F5" i="1" s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5" i="1"/>
  <c r="C40" i="1" a="1"/>
  <c r="C40" i="1" s="1"/>
  <c r="C39" i="1" a="1"/>
  <c r="C39" i="1" s="1"/>
  <c r="C38" i="1" a="1"/>
  <c r="C38" i="1" s="1"/>
  <c r="C32" i="1" a="1"/>
  <c r="C32" i="1" s="1"/>
  <c r="C29" i="1" a="1"/>
  <c r="C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<sst xmlns="http://schemas.openxmlformats.org/spreadsheetml/2006/main" count="80" uniqueCount="43">
  <si>
    <t>Temperature (F)</t>
  </si>
  <si>
    <t>Ice Cream Sales ($,thousands)</t>
  </si>
  <si>
    <t>Number of Tourists (thousands)</t>
  </si>
  <si>
    <t>Intercept</t>
  </si>
  <si>
    <t>Number of Tourists</t>
  </si>
  <si>
    <t>Temperature</t>
  </si>
  <si>
    <t>Method # 3 (LINEST + INDEX)</t>
  </si>
  <si>
    <t>Predicted Ice Cream Sales ($,thousands)</t>
  </si>
  <si>
    <t>SSE</t>
  </si>
  <si>
    <t xml:space="preserve">Coefficients </t>
  </si>
  <si>
    <t>Ice cream Sales (Multiple Regression)</t>
  </si>
  <si>
    <t>Method # 2 (LINEST, Stats=True)</t>
  </si>
  <si>
    <t>Method # 1 (LINEST, Stats=False)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</si>
  <si>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</si>
  <si>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</si>
  <si>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</si>
  <si>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</si>
  <si>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</si>
  <si>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</si>
  <si>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</si>
  <si>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</si>
  <si>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</si>
  <si>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</si>
  <si>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</si>
  <si>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</si>
  <si>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</si>
  <si>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</si>
  <si>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</si>
  <si>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</si>
  <si>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</si>
  <si>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</si>
  <si>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</si>
  <si>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</si>
  <si>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</si>
  <si>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</si>
  <si>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</si>
  <si>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</si>
  <si>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Y</t>
  </si>
  <si>
    <t>Residuals</t>
  </si>
  <si>
    <t>Regression Summary Output</t>
  </si>
  <si>
    <t xml:space="preserve">ANOVA </t>
  </si>
  <si>
    <t>ANOVA</t>
  </si>
  <si>
    <t>Predicted Predicted Ice Cream Sales ($,thousands)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</si>
</sst>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sz val="10"/>
      <name val="Arial"/>
      <family val="2"/>
    </font>
    <font>
      <i/>
      <sz val="9"/>
      <color theme="1"/>
      <name val="Arial"/>
      <family val="2"/>
    </font>
    <font>
      <sz val="9"/>
      <color theme="8" tint="-0.499984740745262"/>
      <name val="Arial"/>
      <family val="2"/>
    </font>
    <font>
      <b/>
      <sz val="12"/>
      <color rgb="FF00206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/>
    <xf numFmtId="0" fontId="5" fillId="2" borderId="3" xfId="0" applyFont="1" applyFill="1" applyBorder="1" applyAlignment="1">
      <alignment horizontal="centerContinuous"/>
    </xf>
    <xf numFmtId="164" fontId="1" fillId="2" borderId="0" xfId="0" applyNumberFormat="1" applyFont="1" applyFill="1" applyBorder="1" applyAlignment="1"/>
    <xf numFmtId="0" fontId="1" fillId="2" borderId="2" xfId="0" applyFont="1" applyFill="1" applyBorder="1" applyAlignment="1"/>
    <xf numFmtId="0" fontId="5" fillId="2" borderId="3" xfId="0" applyFont="1" applyFill="1" applyBorder="1" applyAlignment="1">
      <alignment horizontal="center"/>
    </xf>
    <xf numFmtId="2" fontId="1" fillId="2" borderId="0" xfId="0" applyNumberFormat="1" applyFont="1" applyFill="1" applyBorder="1" applyAlignment="1"/>
    <xf numFmtId="0" fontId="6" fillId="2" borderId="0" xfId="0" applyFont="1" applyFill="1"/>
    <xf numFmtId="0" fontId="7" fillId="2" borderId="0" xfId="0" applyFont="1" applyFill="1"/>
    <xf numFmtId="0" fontId="1" fillId="2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8" fillId="0" borderId="3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Continuous"/>
    </xf>
  </cellXfs>
  <cellStyles count="2">
    <cellStyle name="Normal" xfId="0" builtinId="0"/>
    <cellStyle name="Normal 2" xfId="1" xr:uid="{B3DC667A-1641-437D-952A-A14B233D91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Temperature (F)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Predicted Ice Cream Sales ($,thousands)</c:v>
          </c:tx>
          <c:spPr>
            <a:ln w="19050">
              <a:noFill/>
            </a:ln>
          </c:spPr>
          <c:xVal>
            <c:numRef>
              <c:f>'Icecream Sales (Mul Regression)'!$B$5:$B$24</c:f>
              <c:numCache>
                <c:formatCode>0.00</c:formatCode>
                <c:ptCount val="20"/>
                <c:pt idx="0">
                  <c:v>80.599999999999994</c:v>
                </c:pt>
                <c:pt idx="1">
                  <c:v>75.2</c:v>
                </c:pt>
                <c:pt idx="2">
                  <c:v>86</c:v>
                </c:pt>
                <c:pt idx="3">
                  <c:v>75.2</c:v>
                </c:pt>
                <c:pt idx="4">
                  <c:v>60.8</c:v>
                </c:pt>
                <c:pt idx="5">
                  <c:v>68</c:v>
                </c:pt>
                <c:pt idx="6">
                  <c:v>71.599999999999994</c:v>
                </c:pt>
                <c:pt idx="7">
                  <c:v>66.2</c:v>
                </c:pt>
                <c:pt idx="8">
                  <c:v>60.8</c:v>
                </c:pt>
                <c:pt idx="9">
                  <c:v>78.800000000000011</c:v>
                </c:pt>
                <c:pt idx="10">
                  <c:v>78.800000000000011</c:v>
                </c:pt>
                <c:pt idx="11">
                  <c:v>62.6</c:v>
                </c:pt>
                <c:pt idx="12">
                  <c:v>75.2</c:v>
                </c:pt>
                <c:pt idx="13">
                  <c:v>75.2</c:v>
                </c:pt>
                <c:pt idx="14">
                  <c:v>69.800000000000011</c:v>
                </c:pt>
                <c:pt idx="15">
                  <c:v>64.400000000000006</c:v>
                </c:pt>
                <c:pt idx="16">
                  <c:v>71.599999999999994</c:v>
                </c:pt>
                <c:pt idx="17">
                  <c:v>86</c:v>
                </c:pt>
                <c:pt idx="18">
                  <c:v>78.800000000000011</c:v>
                </c:pt>
                <c:pt idx="19">
                  <c:v>77</c:v>
                </c:pt>
              </c:numCache>
            </c:numRef>
          </c:xVal>
          <c:yVal>
            <c:numRef>
              <c:f>'Icecream Sales (Mul Regression)'!$E$5:$E$24</c:f>
              <c:numCache>
                <c:formatCode>0.00</c:formatCode>
                <c:ptCount val="20"/>
                <c:pt idx="0">
                  <c:v>89.801296856129369</c:v>
                </c:pt>
                <c:pt idx="1">
                  <c:v>84.064852057185448</c:v>
                </c:pt>
                <c:pt idx="2">
                  <c:v>100.82886870399645</c:v>
                </c:pt>
                <c:pt idx="3">
                  <c:v>72.841249226136341</c:v>
                </c:pt>
                <c:pt idx="4">
                  <c:v>63.209310238910625</c:v>
                </c:pt>
                <c:pt idx="5">
                  <c:v>67.383930999320683</c:v>
                </c:pt>
                <c:pt idx="6">
                  <c:v>75.163211386700596</c:v>
                </c:pt>
                <c:pt idx="7">
                  <c:v>68.945755037854553</c:v>
                </c:pt>
                <c:pt idx="8">
                  <c:v>61.766275589204319</c:v>
                </c:pt>
                <c:pt idx="9">
                  <c:v>83.105755954677136</c:v>
                </c:pt>
                <c:pt idx="10">
                  <c:v>77.253448764201522</c:v>
                </c:pt>
                <c:pt idx="11">
                  <c:v>63.571532399985152</c:v>
                </c:pt>
                <c:pt idx="12">
                  <c:v>85.828561073493148</c:v>
                </c:pt>
                <c:pt idx="13">
                  <c:v>74.524789650793679</c:v>
                </c:pt>
                <c:pt idx="14">
                  <c:v>68.547839076898725</c:v>
                </c:pt>
                <c:pt idx="15">
                  <c:v>50.064588205549008</c:v>
                </c:pt>
                <c:pt idx="16">
                  <c:v>83.500744918337091</c:v>
                </c:pt>
                <c:pt idx="17">
                  <c:v>97.622125037982414</c:v>
                </c:pt>
                <c:pt idx="18">
                  <c:v>82.624744404775015</c:v>
                </c:pt>
                <c:pt idx="19">
                  <c:v>86.351120417868373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1B-404F-B0BD-C1704F78F0D3}"/>
            </c:ext>
          </c:extLst>
        </c:ser>
        <c:ser>
          <c:idx val="1"/>
          <c:order val="1"/>
          <c:tx>
            <c:v>Predicted Predicted Ice Cream Sales ($,thousands)</c:v>
          </c:tx>
          <c:spPr>
            <a:ln w="19050">
              <a:noFill/>
            </a:ln>
          </c:spPr>
          <c:xVal>
            <c:numRef>
              <c:f>'Icecream Sales (Mul Regression)'!$B$5:$B$24</c:f>
              <c:numCache>
                <c:formatCode>0.00</c:formatCode>
                <c:ptCount val="20"/>
                <c:pt idx="0">
                  <c:v>80.599999999999994</c:v>
                </c:pt>
                <c:pt idx="1">
                  <c:v>75.2</c:v>
                </c:pt>
                <c:pt idx="2">
                  <c:v>86</c:v>
                </c:pt>
                <c:pt idx="3">
                  <c:v>75.2</c:v>
                </c:pt>
                <c:pt idx="4">
                  <c:v>60.8</c:v>
                </c:pt>
                <c:pt idx="5">
                  <c:v>68</c:v>
                </c:pt>
                <c:pt idx="6">
                  <c:v>71.599999999999994</c:v>
                </c:pt>
                <c:pt idx="7">
                  <c:v>66.2</c:v>
                </c:pt>
                <c:pt idx="8">
                  <c:v>60.8</c:v>
                </c:pt>
                <c:pt idx="9">
                  <c:v>78.800000000000011</c:v>
                </c:pt>
                <c:pt idx="10">
                  <c:v>78.800000000000011</c:v>
                </c:pt>
                <c:pt idx="11">
                  <c:v>62.6</c:v>
                </c:pt>
                <c:pt idx="12">
                  <c:v>75.2</c:v>
                </c:pt>
                <c:pt idx="13">
                  <c:v>75.2</c:v>
                </c:pt>
                <c:pt idx="14">
                  <c:v>69.800000000000011</c:v>
                </c:pt>
                <c:pt idx="15">
                  <c:v>64.400000000000006</c:v>
                </c:pt>
                <c:pt idx="16">
                  <c:v>71.599999999999994</c:v>
                </c:pt>
                <c:pt idx="17">
                  <c:v>86</c:v>
                </c:pt>
                <c:pt idx="18">
                  <c:v>78.800000000000011</c:v>
                </c:pt>
                <c:pt idx="19">
                  <c:v>77</c:v>
                </c:pt>
              </c:numCache>
            </c:numRef>
          </c:xVal>
          <c:yVal>
            <c:numRef>
              <c:f>Regression!$B$26:$B$45</c:f>
              <c:numCache>
                <c:formatCode>General</c:formatCode>
                <c:ptCount val="20"/>
                <c:pt idx="0">
                  <c:v>89.801296856129326</c:v>
                </c:pt>
                <c:pt idx="1">
                  <c:v>84.064852057185405</c:v>
                </c:pt>
                <c:pt idx="2">
                  <c:v>100.82886870399642</c:v>
                </c:pt>
                <c:pt idx="3">
                  <c:v>72.841249226136284</c:v>
                </c:pt>
                <c:pt idx="4">
                  <c:v>63.209310238910597</c:v>
                </c:pt>
                <c:pt idx="5">
                  <c:v>67.383930999320626</c:v>
                </c:pt>
                <c:pt idx="6">
                  <c:v>75.163211386700567</c:v>
                </c:pt>
                <c:pt idx="7">
                  <c:v>68.945755037854525</c:v>
                </c:pt>
                <c:pt idx="8">
                  <c:v>61.766275589204284</c:v>
                </c:pt>
                <c:pt idx="9">
                  <c:v>83.105755954677107</c:v>
                </c:pt>
                <c:pt idx="10">
                  <c:v>77.253448764201494</c:v>
                </c:pt>
                <c:pt idx="11">
                  <c:v>63.571532399985124</c:v>
                </c:pt>
                <c:pt idx="12">
                  <c:v>85.828561073493105</c:v>
                </c:pt>
                <c:pt idx="13">
                  <c:v>74.52478965079365</c:v>
                </c:pt>
                <c:pt idx="14">
                  <c:v>68.547839076898669</c:v>
                </c:pt>
                <c:pt idx="15">
                  <c:v>50.064588205548972</c:v>
                </c:pt>
                <c:pt idx="16">
                  <c:v>83.500744918337048</c:v>
                </c:pt>
                <c:pt idx="17">
                  <c:v>97.622125037982386</c:v>
                </c:pt>
                <c:pt idx="18">
                  <c:v>82.624744404774987</c:v>
                </c:pt>
                <c:pt idx="19">
                  <c:v>86.351120417868344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E1B-404F-B0BD-C1704F78F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987344"/>
        <c:axId val="1683987824"/>
      </c:scatterChart>
      <c:valAx>
        <c:axId val="1683987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Temperature (F)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683987824"/>
        <c:crosses val="autoZero"/>
        <c:crossBetween val="midCat"/>
      </c:valAx>
      <c:valAx>
        <c:axId val="1683987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Predicted Ice Cream Sales ($,thousands)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6839873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Number of Tourists (thousands)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Predicted Ice Cream Sales ($,thousands)</c:v>
          </c:tx>
          <c:spPr>
            <a:ln w="19050">
              <a:noFill/>
            </a:ln>
          </c:spPr>
          <c:xVal>
            <c:numRef>
              <c:f>'Icecream Sales (Mul Regression)'!$C$5:$C$24</c:f>
              <c:numCache>
                <c:formatCode>General</c:formatCode>
                <c:ptCount val="20"/>
                <c:pt idx="0">
                  <c:v>89.5</c:v>
                </c:pt>
                <c:pt idx="1">
                  <c:v>86.4</c:v>
                </c:pt>
                <c:pt idx="2">
                  <c:v>99.2</c:v>
                </c:pt>
                <c:pt idx="3">
                  <c:v>72.400000000000006</c:v>
                </c:pt>
                <c:pt idx="4">
                  <c:v>71.2</c:v>
                </c:pt>
                <c:pt idx="5" formatCode="0.00">
                  <c:v>71</c:v>
                </c:pt>
                <c:pt idx="6" formatCode="0.00">
                  <c:v>78</c:v>
                </c:pt>
                <c:pt idx="7">
                  <c:v>74.3</c:v>
                </c:pt>
                <c:pt idx="8">
                  <c:v>69.400000000000006</c:v>
                </c:pt>
                <c:pt idx="9">
                  <c:v>82.5</c:v>
                </c:pt>
                <c:pt idx="10">
                  <c:v>75.2</c:v>
                </c:pt>
                <c:pt idx="11">
                  <c:v>70.3</c:v>
                </c:pt>
                <c:pt idx="12">
                  <c:v>88.6</c:v>
                </c:pt>
                <c:pt idx="13">
                  <c:v>74.5</c:v>
                </c:pt>
                <c:pt idx="14">
                  <c:v>71.099999999999994</c:v>
                </c:pt>
                <c:pt idx="15">
                  <c:v>52.1</c:v>
                </c:pt>
                <c:pt idx="16">
                  <c:v>88.4</c:v>
                </c:pt>
                <c:pt idx="17">
                  <c:v>95.2</c:v>
                </c:pt>
                <c:pt idx="18">
                  <c:v>81.900000000000006</c:v>
                </c:pt>
                <c:pt idx="19">
                  <c:v>87.9</c:v>
                </c:pt>
              </c:numCache>
            </c:numRef>
          </c:xVal>
          <c:yVal>
            <c:numRef>
              <c:f>'Icecream Sales (Mul Regression)'!$E$5:$E$24</c:f>
              <c:numCache>
                <c:formatCode>0.00</c:formatCode>
                <c:ptCount val="20"/>
                <c:pt idx="0">
                  <c:v>89.801296856129369</c:v>
                </c:pt>
                <c:pt idx="1">
                  <c:v>84.064852057185448</c:v>
                </c:pt>
                <c:pt idx="2">
                  <c:v>100.82886870399645</c:v>
                </c:pt>
                <c:pt idx="3">
                  <c:v>72.841249226136341</c:v>
                </c:pt>
                <c:pt idx="4">
                  <c:v>63.209310238910625</c:v>
                </c:pt>
                <c:pt idx="5">
                  <c:v>67.383930999320683</c:v>
                </c:pt>
                <c:pt idx="6">
                  <c:v>75.163211386700596</c:v>
                </c:pt>
                <c:pt idx="7">
                  <c:v>68.945755037854553</c:v>
                </c:pt>
                <c:pt idx="8">
                  <c:v>61.766275589204319</c:v>
                </c:pt>
                <c:pt idx="9">
                  <c:v>83.105755954677136</c:v>
                </c:pt>
                <c:pt idx="10">
                  <c:v>77.253448764201522</c:v>
                </c:pt>
                <c:pt idx="11">
                  <c:v>63.571532399985152</c:v>
                </c:pt>
                <c:pt idx="12">
                  <c:v>85.828561073493148</c:v>
                </c:pt>
                <c:pt idx="13">
                  <c:v>74.524789650793679</c:v>
                </c:pt>
                <c:pt idx="14">
                  <c:v>68.547839076898725</c:v>
                </c:pt>
                <c:pt idx="15">
                  <c:v>50.064588205549008</c:v>
                </c:pt>
                <c:pt idx="16">
                  <c:v>83.500744918337091</c:v>
                </c:pt>
                <c:pt idx="17">
                  <c:v>97.622125037982414</c:v>
                </c:pt>
                <c:pt idx="18">
                  <c:v>82.624744404775015</c:v>
                </c:pt>
                <c:pt idx="19">
                  <c:v>86.351120417868373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67-4575-8CB2-A5DD94616E98}"/>
            </c:ext>
          </c:extLst>
        </c:ser>
        <c:ser>
          <c:idx val="1"/>
          <c:order val="1"/>
          <c:tx>
            <c:v>Predicted Predicted Ice Cream Sales ($,thousands)</c:v>
          </c:tx>
          <c:spPr>
            <a:ln w="19050">
              <a:noFill/>
            </a:ln>
          </c:spPr>
          <c:xVal>
            <c:numRef>
              <c:f>'Icecream Sales (Mul Regression)'!$C$5:$C$24</c:f>
              <c:numCache>
                <c:formatCode>General</c:formatCode>
                <c:ptCount val="20"/>
                <c:pt idx="0">
                  <c:v>89.5</c:v>
                </c:pt>
                <c:pt idx="1">
                  <c:v>86.4</c:v>
                </c:pt>
                <c:pt idx="2">
                  <c:v>99.2</c:v>
                </c:pt>
                <c:pt idx="3">
                  <c:v>72.400000000000006</c:v>
                </c:pt>
                <c:pt idx="4">
                  <c:v>71.2</c:v>
                </c:pt>
                <c:pt idx="5" formatCode="0.00">
                  <c:v>71</c:v>
                </c:pt>
                <c:pt idx="6" formatCode="0.00">
                  <c:v>78</c:v>
                </c:pt>
                <c:pt idx="7">
                  <c:v>74.3</c:v>
                </c:pt>
                <c:pt idx="8">
                  <c:v>69.400000000000006</c:v>
                </c:pt>
                <c:pt idx="9">
                  <c:v>82.5</c:v>
                </c:pt>
                <c:pt idx="10">
                  <c:v>75.2</c:v>
                </c:pt>
                <c:pt idx="11">
                  <c:v>70.3</c:v>
                </c:pt>
                <c:pt idx="12">
                  <c:v>88.6</c:v>
                </c:pt>
                <c:pt idx="13">
                  <c:v>74.5</c:v>
                </c:pt>
                <c:pt idx="14">
                  <c:v>71.099999999999994</c:v>
                </c:pt>
                <c:pt idx="15">
                  <c:v>52.1</c:v>
                </c:pt>
                <c:pt idx="16">
                  <c:v>88.4</c:v>
                </c:pt>
                <c:pt idx="17">
                  <c:v>95.2</c:v>
                </c:pt>
                <c:pt idx="18">
                  <c:v>81.900000000000006</c:v>
                </c:pt>
                <c:pt idx="19">
                  <c:v>87.9</c:v>
                </c:pt>
              </c:numCache>
            </c:numRef>
          </c:xVal>
          <c:yVal>
            <c:numRef>
              <c:f>Regression!$B$26:$B$45</c:f>
              <c:numCache>
                <c:formatCode>General</c:formatCode>
                <c:ptCount val="20"/>
                <c:pt idx="0">
                  <c:v>89.801296856129326</c:v>
                </c:pt>
                <c:pt idx="1">
                  <c:v>84.064852057185405</c:v>
                </c:pt>
                <c:pt idx="2">
                  <c:v>100.82886870399642</c:v>
                </c:pt>
                <c:pt idx="3">
                  <c:v>72.841249226136284</c:v>
                </c:pt>
                <c:pt idx="4">
                  <c:v>63.209310238910597</c:v>
                </c:pt>
                <c:pt idx="5">
                  <c:v>67.383930999320626</c:v>
                </c:pt>
                <c:pt idx="6">
                  <c:v>75.163211386700567</c:v>
                </c:pt>
                <c:pt idx="7">
                  <c:v>68.945755037854525</c:v>
                </c:pt>
                <c:pt idx="8">
                  <c:v>61.766275589204284</c:v>
                </c:pt>
                <c:pt idx="9">
                  <c:v>83.105755954677107</c:v>
                </c:pt>
                <c:pt idx="10">
                  <c:v>77.253448764201494</c:v>
                </c:pt>
                <c:pt idx="11">
                  <c:v>63.571532399985124</c:v>
                </c:pt>
                <c:pt idx="12">
                  <c:v>85.828561073493105</c:v>
                </c:pt>
                <c:pt idx="13">
                  <c:v>74.52478965079365</c:v>
                </c:pt>
                <c:pt idx="14">
                  <c:v>68.547839076898669</c:v>
                </c:pt>
                <c:pt idx="15">
                  <c:v>50.064588205548972</c:v>
                </c:pt>
                <c:pt idx="16">
                  <c:v>83.500744918337048</c:v>
                </c:pt>
                <c:pt idx="17">
                  <c:v>97.622125037982386</c:v>
                </c:pt>
                <c:pt idx="18">
                  <c:v>82.624744404774987</c:v>
                </c:pt>
                <c:pt idx="19">
                  <c:v>86.351120417868344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967-4575-8CB2-A5DD94616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983984"/>
        <c:axId val="1683976304"/>
      </c:scatterChart>
      <c:valAx>
        <c:axId val="1683983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Number of Tourists (thousands)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3976304"/>
        <c:crosses val="autoZero"/>
        <c:crossBetween val="midCat"/>
      </c:valAx>
      <c:valAx>
        <c:axId val="1683976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Predicted Ice Cream Sales ($,thousands)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6839839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569969378827647"/>
          <c:y val="0.44208726384449465"/>
          <c:w val="0.33822492673402943"/>
          <c:h val="0.15866312568917051"/>
        </c:manualLayout>
      </c:layout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18</xdr:col>
      <xdr:colOff>428625</xdr:colOff>
      <xdr:row>26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A23BAC-54E3-FA57-D7D3-FD87C8A61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190500</xdr:colOff>
      <xdr:row>0</xdr:row>
      <xdr:rowOff>161925</xdr:rowOff>
    </xdr:from>
    <xdr:to>
      <xdr:col>29</xdr:col>
      <xdr:colOff>209549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CC46FA-C491-6294-9C23-2B3DD74278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CDCA-7ABF-4B79-AC7A-42835CA03C18}">
  <dimension ref="B1:J67"/>
  <sheetViews>
    <sheetView tabSelected="1" topLeftCell="A5" zoomScale="145" zoomScaleNormal="145" workbookViewId="0">
      <selection activeCell="F31" sqref="F31"/>
    </sheetView>
  </sheetViews>
  <sheetFormatPr defaultColWidth="8.85546875" defaultRowHeight="12" x14ac:dyDescent="0.2"/>
  <cols>
    <col min="1" max="1" width="2" style="1" customWidth="1"/>
    <col min="2" max="2" width="24.28515625" style="1" customWidth="1"/>
    <col min="3" max="3" width="10.5703125" style="1" bestFit="1" customWidth="1"/>
    <col min="4" max="4" width="12.7109375" style="1" bestFit="1" customWidth="1"/>
    <col min="5" max="5" width="6.85546875" style="1" customWidth="1"/>
    <col min="6" max="6" width="7.42578125" style="1" bestFit="1" customWidth="1"/>
    <col min="7" max="7" width="12.42578125" style="1" customWidth="1"/>
    <col min="8" max="8" width="10.140625" style="1" bestFit="1" customWidth="1"/>
    <col min="9" max="9" width="11.28515625" style="1" bestFit="1" customWidth="1"/>
    <col min="10" max="10" width="11.5703125" style="1" bestFit="1" customWidth="1"/>
    <col min="11" max="16384" width="8.85546875" style="1"/>
  </cols>
  <sheetData>
    <row r="1" spans="2:3" ht="15.75" x14ac:dyDescent="0.25">
      <c r="B1" s="20" t="s">
        <v>39</v>
      </c>
      <c r="C1" s="19"/>
    </row>
    <row r="4" spans="2:3" x14ac:dyDescent="0.2">
      <c r="B4" s="1" t="s">
        <v>13</v>
      </c>
    </row>
    <row r="5" spans="2:3" ht="12.75" thickBot="1" x14ac:dyDescent="0.25"/>
    <row r="6" spans="2:3" x14ac:dyDescent="0.2">
      <c r="B6" s="14" t="s">
        <v>14</v>
      </c>
      <c r="C6" s="14"/>
    </row>
    <row r="7" spans="2:3" x14ac:dyDescent="0.2">
      <c r="B7" s="13" t="s">
        <v>15</v>
      </c>
      <c r="C7" s="23">
        <v>0.95813727180231389</v>
      </c>
    </row>
    <row r="8" spans="2:3" x14ac:dyDescent="0.2">
      <c r="B8" s="13" t="s">
        <v>16</v>
      </c>
      <c r="C8" s="23">
        <v>0.91802703161678123</v>
      </c>
    </row>
    <row r="9" spans="2:3" x14ac:dyDescent="0.2">
      <c r="B9" s="13" t="s">
        <v>17</v>
      </c>
      <c r="C9" s="23">
        <v>0.90838315298346139</v>
      </c>
    </row>
    <row r="10" spans="2:3" x14ac:dyDescent="0.2">
      <c r="B10" s="13" t="s">
        <v>18</v>
      </c>
      <c r="C10" s="23">
        <v>4.0134684979788178</v>
      </c>
    </row>
    <row r="11" spans="2:3" ht="12.75" thickBot="1" x14ac:dyDescent="0.25">
      <c r="B11" s="16" t="s">
        <v>19</v>
      </c>
      <c r="C11" s="24">
        <v>20</v>
      </c>
    </row>
    <row r="12" spans="2:3" x14ac:dyDescent="0.2">
      <c r="B12" s="13"/>
      <c r="C12" s="15"/>
    </row>
    <row r="13" spans="2:3" x14ac:dyDescent="0.2">
      <c r="B13" s="13"/>
      <c r="C13" s="15"/>
    </row>
    <row r="14" spans="2:3" x14ac:dyDescent="0.2">
      <c r="B14" s="13"/>
      <c r="C14" s="15"/>
    </row>
    <row r="15" spans="2:3" x14ac:dyDescent="0.2">
      <c r="B15" s="13"/>
      <c r="C15" s="15"/>
    </row>
    <row r="17" spans="2:10" ht="12.75" thickBot="1" x14ac:dyDescent="0.25">
      <c r="B17" s="1" t="s">
        <v>40</v>
      </c>
    </row>
    <row r="18" spans="2:10" x14ac:dyDescent="0.2">
      <c r="B18" s="17"/>
      <c r="C18" s="17" t="s">
        <v>23</v>
      </c>
      <c r="D18" s="17" t="s">
        <v>24</v>
      </c>
      <c r="E18" s="17" t="s">
        <v>25</v>
      </c>
      <c r="F18" s="17" t="s">
        <v>26</v>
      </c>
      <c r="G18" s="17" t="s">
        <v>27</v>
      </c>
    </row>
    <row r="19" spans="2:10" x14ac:dyDescent="0.2">
      <c r="B19" s="13" t="s">
        <v>20</v>
      </c>
      <c r="C19" s="21">
        <v>2</v>
      </c>
      <c r="D19" s="22">
        <v>3066.715200467439</v>
      </c>
      <c r="E19" s="22">
        <v>1533.3576002337195</v>
      </c>
      <c r="F19" s="22">
        <v>95.19271929086419</v>
      </c>
      <c r="G19" s="21">
        <v>5.8371469443764506E-10</v>
      </c>
    </row>
    <row r="20" spans="2:10" x14ac:dyDescent="0.2">
      <c r="B20" s="13" t="s">
        <v>21</v>
      </c>
      <c r="C20" s="21">
        <v>17</v>
      </c>
      <c r="D20" s="22">
        <v>273.83479953256187</v>
      </c>
      <c r="E20" s="22">
        <v>16.107929384268346</v>
      </c>
      <c r="F20" s="22"/>
      <c r="G20" s="21"/>
    </row>
    <row r="21" spans="2:10" ht="12.75" thickBot="1" x14ac:dyDescent="0.25">
      <c r="B21" s="16" t="s">
        <v>22</v>
      </c>
      <c r="C21" s="11">
        <v>19</v>
      </c>
      <c r="D21" s="12">
        <v>3340.5500000000011</v>
      </c>
      <c r="E21" s="12"/>
      <c r="F21" s="12"/>
      <c r="G21" s="11"/>
    </row>
    <row r="22" spans="2:10" x14ac:dyDescent="0.2">
      <c r="B22" s="13"/>
      <c r="C22" s="13"/>
      <c r="D22" s="18"/>
      <c r="E22" s="18"/>
      <c r="F22" s="18"/>
      <c r="G22" s="13"/>
    </row>
    <row r="23" spans="2:10" x14ac:dyDescent="0.2">
      <c r="B23" s="13"/>
      <c r="C23" s="13"/>
      <c r="D23" s="18"/>
      <c r="E23" s="18"/>
      <c r="F23" s="18"/>
      <c r="G23" s="13"/>
    </row>
    <row r="24" spans="2:10" x14ac:dyDescent="0.2">
      <c r="B24" s="13"/>
      <c r="C24" s="13"/>
      <c r="D24" s="18"/>
      <c r="E24" s="18"/>
      <c r="F24" s="18"/>
      <c r="G24" s="13"/>
    </row>
    <row r="25" spans="2:10" x14ac:dyDescent="0.2">
      <c r="B25" s="13"/>
      <c r="C25" s="13"/>
      <c r="D25" s="18"/>
      <c r="E25" s="18"/>
      <c r="F25" s="18"/>
      <c r="G25" s="13"/>
    </row>
    <row r="26" spans="2:10" x14ac:dyDescent="0.2">
      <c r="B26" s="13"/>
      <c r="C26" s="13"/>
      <c r="D26" s="18"/>
      <c r="E26" s="18"/>
      <c r="F26" s="18"/>
      <c r="G26" s="13"/>
    </row>
    <row r="27" spans="2:10" ht="12.75" thickBot="1" x14ac:dyDescent="0.25"/>
    <row r="28" spans="2:10" x14ac:dyDescent="0.2">
      <c r="B28" s="17"/>
      <c r="C28" s="17" t="s">
        <v>28</v>
      </c>
      <c r="D28" s="17" t="s">
        <v>18</v>
      </c>
      <c r="E28" s="17" t="s">
        <v>29</v>
      </c>
      <c r="F28" s="17" t="s">
        <v>30</v>
      </c>
      <c r="G28" s="17" t="s">
        <v>31</v>
      </c>
      <c r="H28" s="17" t="s">
        <v>32</v>
      </c>
      <c r="I28" s="17" t="s">
        <v>33</v>
      </c>
      <c r="J28" s="17" t="s">
        <v>34</v>
      </c>
    </row>
    <row r="29" spans="2:10" x14ac:dyDescent="0.2">
      <c r="B29" s="13" t="s">
        <v>3</v>
      </c>
      <c r="C29" s="22">
        <v>-30.477038540807605</v>
      </c>
      <c r="D29" s="22">
        <v>8.9193945980380427</v>
      </c>
      <c r="E29" s="22">
        <v>-3.4169402649268927</v>
      </c>
      <c r="F29" s="23">
        <v>3.2850823173817523E-3</v>
      </c>
      <c r="G29" s="22">
        <v>-49.295316208590606</v>
      </c>
      <c r="H29" s="22">
        <v>-11.658760873024605</v>
      </c>
      <c r="I29" s="22">
        <v>-49.295316208590606</v>
      </c>
      <c r="J29" s="22">
        <v>-11.658760873024605</v>
      </c>
    </row>
    <row r="30" spans="2:10" x14ac:dyDescent="0.2">
      <c r="B30" s="13" t="s">
        <v>0</v>
      </c>
      <c r="C30" s="22">
        <v>0.60207749218204754</v>
      </c>
      <c r="D30" s="22">
        <v>0.1932967015397655</v>
      </c>
      <c r="E30" s="22">
        <v>3.1147840981558943</v>
      </c>
      <c r="F30" s="23">
        <v>6.3016446172833394E-3</v>
      </c>
      <c r="G30" s="22">
        <v>0.19425710012965297</v>
      </c>
      <c r="H30" s="22">
        <v>1.0098978842344422</v>
      </c>
      <c r="I30" s="22">
        <v>0.19425710012965297</v>
      </c>
      <c r="J30" s="22">
        <v>1.0098978842344422</v>
      </c>
    </row>
    <row r="31" spans="2:10" ht="12.75" thickBot="1" x14ac:dyDescent="0.25">
      <c r="B31" s="16" t="s">
        <v>2</v>
      </c>
      <c r="C31" s="12">
        <v>0.80168591650350762</v>
      </c>
      <c r="D31" s="12">
        <v>0.1336081241074932</v>
      </c>
      <c r="E31" s="12">
        <v>6.0002782155561025</v>
      </c>
      <c r="F31" s="25">
        <v>1.4331781023849605E-5</v>
      </c>
      <c r="G31" s="12">
        <v>0.51979741493643128</v>
      </c>
      <c r="H31" s="12">
        <v>1.083574418070584</v>
      </c>
      <c r="I31" s="12">
        <v>0.51979741493643128</v>
      </c>
      <c r="J31" s="12">
        <v>1.083574418070584</v>
      </c>
    </row>
    <row r="45" spans="2:4" x14ac:dyDescent="0.2">
      <c r="B45" s="1" t="s">
        <v>35</v>
      </c>
    </row>
    <row r="46" spans="2:4" ht="12.75" thickBot="1" x14ac:dyDescent="0.25"/>
    <row r="47" spans="2:4" x14ac:dyDescent="0.2">
      <c r="B47" s="17" t="s">
        <v>36</v>
      </c>
      <c r="C47" s="17" t="s">
        <v>37</v>
      </c>
      <c r="D47" s="17" t="s">
        <v>38</v>
      </c>
    </row>
    <row r="48" spans="2:4" x14ac:dyDescent="0.2">
      <c r="B48" s="13">
        <v>1</v>
      </c>
      <c r="C48" s="13">
        <v>89.801296856129355</v>
      </c>
      <c r="D48" s="13">
        <v>0.19870314387064525</v>
      </c>
    </row>
    <row r="49" spans="2:4" x14ac:dyDescent="0.2">
      <c r="B49" s="13">
        <v>2</v>
      </c>
      <c r="C49" s="13">
        <v>84.064852057185433</v>
      </c>
      <c r="D49" s="13">
        <v>0.93514794281456659</v>
      </c>
    </row>
    <row r="50" spans="2:4" x14ac:dyDescent="0.2">
      <c r="B50" s="13">
        <v>3</v>
      </c>
      <c r="C50" s="13">
        <v>100.82886870399645</v>
      </c>
      <c r="D50" s="13">
        <v>6.1711312960035514</v>
      </c>
    </row>
    <row r="51" spans="2:4" x14ac:dyDescent="0.2">
      <c r="B51" s="13">
        <v>4</v>
      </c>
      <c r="C51" s="13">
        <v>72.841249226136327</v>
      </c>
      <c r="D51" s="13">
        <v>-1.8412492261363269</v>
      </c>
    </row>
    <row r="52" spans="2:4" x14ac:dyDescent="0.2">
      <c r="B52" s="13">
        <v>5</v>
      </c>
      <c r="C52" s="13">
        <v>63.209310238910632</v>
      </c>
      <c r="D52" s="13">
        <v>1.7906897610893679</v>
      </c>
    </row>
    <row r="53" spans="2:4" x14ac:dyDescent="0.2">
      <c r="B53" s="13">
        <v>6</v>
      </c>
      <c r="C53" s="13">
        <v>67.383930999320668</v>
      </c>
      <c r="D53" s="13">
        <v>1.6160690006793317</v>
      </c>
    </row>
    <row r="54" spans="2:4" x14ac:dyDescent="0.2">
      <c r="B54" s="13">
        <v>7</v>
      </c>
      <c r="C54" s="13">
        <v>75.163211386700596</v>
      </c>
      <c r="D54" s="13">
        <v>-8.1632113867005955</v>
      </c>
    </row>
    <row r="55" spans="2:4" x14ac:dyDescent="0.2">
      <c r="B55" s="13">
        <v>8</v>
      </c>
      <c r="C55" s="13">
        <v>68.945755037854553</v>
      </c>
      <c r="D55" s="13">
        <v>1.0542449621454466</v>
      </c>
    </row>
    <row r="56" spans="2:4" x14ac:dyDescent="0.2">
      <c r="B56" s="13">
        <v>9</v>
      </c>
      <c r="C56" s="13">
        <v>61.766275589204319</v>
      </c>
      <c r="D56" s="13">
        <v>3.2337244107956806</v>
      </c>
    </row>
    <row r="57" spans="2:4" x14ac:dyDescent="0.2">
      <c r="B57" s="13">
        <v>10</v>
      </c>
      <c r="C57" s="13">
        <v>83.105755954677136</v>
      </c>
      <c r="D57" s="13">
        <v>-2.1057559546771358</v>
      </c>
    </row>
    <row r="58" spans="2:4" x14ac:dyDescent="0.2">
      <c r="B58" s="13">
        <v>11</v>
      </c>
      <c r="C58" s="13">
        <v>77.253448764201522</v>
      </c>
      <c r="D58" s="13">
        <v>-4.2534487642015222</v>
      </c>
    </row>
    <row r="59" spans="2:4" x14ac:dyDescent="0.2">
      <c r="B59" s="13">
        <v>12</v>
      </c>
      <c r="C59" s="13">
        <v>63.571532399985159</v>
      </c>
      <c r="D59" s="13">
        <v>0.42846760001484085</v>
      </c>
    </row>
    <row r="60" spans="2:4" x14ac:dyDescent="0.2">
      <c r="B60" s="13">
        <v>13</v>
      </c>
      <c r="C60" s="13">
        <v>85.828561073493134</v>
      </c>
      <c r="D60" s="13">
        <v>3.1714389265068661</v>
      </c>
    </row>
    <row r="61" spans="2:4" x14ac:dyDescent="0.2">
      <c r="B61" s="13">
        <v>14</v>
      </c>
      <c r="C61" s="13">
        <v>74.524789650793679</v>
      </c>
      <c r="D61" s="13">
        <v>4.4752103492063213</v>
      </c>
    </row>
    <row r="62" spans="2:4" x14ac:dyDescent="0.2">
      <c r="B62" s="13">
        <v>15</v>
      </c>
      <c r="C62" s="13">
        <v>68.547839076898711</v>
      </c>
      <c r="D62" s="13">
        <v>-2.5478390768987111</v>
      </c>
    </row>
    <row r="63" spans="2:4" x14ac:dyDescent="0.2">
      <c r="B63" s="13">
        <v>16</v>
      </c>
      <c r="C63" s="13">
        <v>50.064588205549008</v>
      </c>
      <c r="D63" s="13">
        <v>2.9354117944509923</v>
      </c>
    </row>
    <row r="64" spans="2:4" x14ac:dyDescent="0.2">
      <c r="B64" s="13">
        <v>17</v>
      </c>
      <c r="C64" s="13">
        <v>83.500744918337077</v>
      </c>
      <c r="D64" s="13">
        <v>-8.5007449183370767</v>
      </c>
    </row>
    <row r="65" spans="2:4" x14ac:dyDescent="0.2">
      <c r="B65" s="13">
        <v>18</v>
      </c>
      <c r="C65" s="13">
        <v>97.622125037982414</v>
      </c>
      <c r="D65" s="13">
        <v>1.3778749620175859</v>
      </c>
    </row>
    <row r="66" spans="2:4" x14ac:dyDescent="0.2">
      <c r="B66" s="13">
        <v>19</v>
      </c>
      <c r="C66" s="13">
        <v>82.624744404775015</v>
      </c>
      <c r="D66" s="13">
        <v>-1.624744404775015</v>
      </c>
    </row>
    <row r="67" spans="2:4" ht="12.75" thickBot="1" x14ac:dyDescent="0.25">
      <c r="B67" s="16">
        <v>20</v>
      </c>
      <c r="C67" s="16">
        <v>86.351120417868373</v>
      </c>
      <c r="D67" s="16">
        <v>1.6488795821316273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50F3-21D0-48B1-ACCB-B61B71821BE5}">
  <dimension ref="A1:I45"/>
  <sheetViews>
    <sheetView workbookViewId="0">
      <selection activeCell="B6" sqref="B6"/>
    </sheetView>
  </sheetViews>
  <sheetFormatPr defaultRowHeight="15" x14ac:dyDescent="0.25"/>
  <cols>
    <col min="2" max="2" width="46" bestFit="1" customWidth="1"/>
  </cols>
  <sheetData>
    <row r="1" spans="1:9" x14ac:dyDescent="0.25">
      <c r="A1" t="s">
        <v>13</v>
      </c>
    </row>
    <row r="2" spans="1:9" ht="15.75" thickBot="1" x14ac:dyDescent="0.3"/>
    <row r="3" spans="1:9" x14ac:dyDescent="0.25">
      <c r="A3" s="30" t="s">
        <v>14</v>
      </c>
      <c r="B3" s="30"/>
    </row>
    <row r="4" spans="1:9" x14ac:dyDescent="0.25">
      <c r="A4" s="27" t="s">
        <v>15</v>
      </c>
      <c r="B4" s="27">
        <v>1</v>
      </c>
    </row>
    <row r="5" spans="1:9" x14ac:dyDescent="0.25">
      <c r="A5" s="27" t="s">
        <v>16</v>
      </c>
      <c r="B5" s="27">
        <v>1</v>
      </c>
    </row>
    <row r="6" spans="1:9" x14ac:dyDescent="0.25">
      <c r="A6" s="27" t="s">
        <v>17</v>
      </c>
      <c r="B6" s="27">
        <v>1</v>
      </c>
    </row>
    <row r="7" spans="1:9" x14ac:dyDescent="0.25">
      <c r="A7" s="27" t="s">
        <v>18</v>
      </c>
      <c r="B7" s="27">
        <v>9.3966706386539678E-15</v>
      </c>
    </row>
    <row r="8" spans="1:9" ht="15.75" thickBot="1" x14ac:dyDescent="0.3">
      <c r="A8" s="28" t="s">
        <v>19</v>
      </c>
      <c r="B8" s="28">
        <v>20</v>
      </c>
    </row>
    <row r="10" spans="1:9" ht="15.75" thickBot="1" x14ac:dyDescent="0.3">
      <c r="A10" t="s">
        <v>41</v>
      </c>
    </row>
    <row r="11" spans="1:9" x14ac:dyDescent="0.25">
      <c r="A11" s="29"/>
      <c r="B11" s="29" t="s">
        <v>23</v>
      </c>
      <c r="C11" s="29" t="s">
        <v>24</v>
      </c>
      <c r="D11" s="29" t="s">
        <v>25</v>
      </c>
      <c r="E11" s="29" t="s">
        <v>26</v>
      </c>
      <c r="F11" s="29" t="s">
        <v>27</v>
      </c>
    </row>
    <row r="12" spans="1:9" x14ac:dyDescent="0.25">
      <c r="A12" s="27" t="s">
        <v>20</v>
      </c>
      <c r="B12" s="27">
        <v>2</v>
      </c>
      <c r="C12" s="27">
        <v>3066.7152004674372</v>
      </c>
      <c r="D12" s="27">
        <v>1533.3576002337186</v>
      </c>
      <c r="E12" s="27">
        <v>1.7365825819297131E+31</v>
      </c>
      <c r="F12" s="27">
        <v>2.3048869162859604E-258</v>
      </c>
    </row>
    <row r="13" spans="1:9" x14ac:dyDescent="0.25">
      <c r="A13" s="27" t="s">
        <v>21</v>
      </c>
      <c r="B13" s="27">
        <v>17</v>
      </c>
      <c r="C13" s="27">
        <v>1.5010561245528065E-27</v>
      </c>
      <c r="D13" s="27">
        <v>8.8297419091341561E-29</v>
      </c>
      <c r="E13" s="27"/>
      <c r="F13" s="27"/>
    </row>
    <row r="14" spans="1:9" ht="15.75" thickBot="1" x14ac:dyDescent="0.3">
      <c r="A14" s="28" t="s">
        <v>22</v>
      </c>
      <c r="B14" s="28">
        <v>19</v>
      </c>
      <c r="C14" s="28">
        <v>3066.7152004674372</v>
      </c>
      <c r="D14" s="28"/>
      <c r="E14" s="28"/>
      <c r="F14" s="28"/>
    </row>
    <row r="15" spans="1:9" ht="15.75" thickBot="1" x14ac:dyDescent="0.3"/>
    <row r="16" spans="1:9" x14ac:dyDescent="0.25">
      <c r="A16" s="29"/>
      <c r="B16" s="29" t="s">
        <v>28</v>
      </c>
      <c r="C16" s="29" t="s">
        <v>18</v>
      </c>
      <c r="D16" s="29" t="s">
        <v>29</v>
      </c>
      <c r="E16" s="29" t="s">
        <v>30</v>
      </c>
      <c r="F16" s="29" t="s">
        <v>31</v>
      </c>
      <c r="G16" s="29" t="s">
        <v>32</v>
      </c>
      <c r="H16" s="29" t="s">
        <v>33</v>
      </c>
      <c r="I16" s="29" t="s">
        <v>34</v>
      </c>
    </row>
    <row r="17" spans="1:9" x14ac:dyDescent="0.25">
      <c r="A17" s="27" t="s">
        <v>3</v>
      </c>
      <c r="B17" s="27">
        <v>-30.477038540807655</v>
      </c>
      <c r="C17" s="27">
        <v>2.0882838217407442E-14</v>
      </c>
      <c r="D17" s="27">
        <v>-1459429902368477.5</v>
      </c>
      <c r="E17" s="27">
        <v>8.8722410351870151E-249</v>
      </c>
      <c r="F17" s="27">
        <v>-30.477038540807698</v>
      </c>
      <c r="G17" s="27">
        <v>-30.477038540807612</v>
      </c>
      <c r="H17" s="27">
        <v>-30.477038540807698</v>
      </c>
      <c r="I17" s="27">
        <v>-30.477038540807612</v>
      </c>
    </row>
    <row r="18" spans="1:9" x14ac:dyDescent="0.25">
      <c r="A18" s="27" t="s">
        <v>0</v>
      </c>
      <c r="B18" s="27">
        <v>0.60207749218204742</v>
      </c>
      <c r="C18" s="27">
        <v>4.5256252561147167E-16</v>
      </c>
      <c r="D18" s="27">
        <v>1330374165135660.3</v>
      </c>
      <c r="E18" s="27">
        <v>4.2814785489175794E-248</v>
      </c>
      <c r="F18" s="27">
        <v>0.60207749218204643</v>
      </c>
      <c r="G18" s="27">
        <v>0.60207749218204842</v>
      </c>
      <c r="H18" s="27">
        <v>0.60207749218204643</v>
      </c>
      <c r="I18" s="27">
        <v>0.60207749218204842</v>
      </c>
    </row>
    <row r="19" spans="1:9" ht="15.75" thickBot="1" x14ac:dyDescent="0.3">
      <c r="A19" s="28" t="s">
        <v>2</v>
      </c>
      <c r="B19" s="28">
        <v>0.80168591650350796</v>
      </c>
      <c r="C19" s="28">
        <v>3.1281459852463576E-16</v>
      </c>
      <c r="D19" s="28">
        <v>2562814907886631.5</v>
      </c>
      <c r="E19" s="28">
        <v>6.1795280730523927E-253</v>
      </c>
      <c r="F19" s="28">
        <v>0.80168591650350729</v>
      </c>
      <c r="G19" s="28">
        <v>0.80168591650350862</v>
      </c>
      <c r="H19" s="28">
        <v>0.80168591650350729</v>
      </c>
      <c r="I19" s="28">
        <v>0.80168591650350862</v>
      </c>
    </row>
    <row r="23" spans="1:9" x14ac:dyDescent="0.25">
      <c r="A23" t="s">
        <v>35</v>
      </c>
    </row>
    <row r="24" spans="1:9" ht="15.75" thickBot="1" x14ac:dyDescent="0.3"/>
    <row r="25" spans="1:9" x14ac:dyDescent="0.25">
      <c r="A25" s="29" t="s">
        <v>36</v>
      </c>
      <c r="B25" s="29" t="s">
        <v>42</v>
      </c>
      <c r="C25" s="29" t="s">
        <v>38</v>
      </c>
    </row>
    <row r="26" spans="1:9" x14ac:dyDescent="0.25">
      <c r="A26" s="27">
        <v>1</v>
      </c>
      <c r="B26" s="27">
        <v>89.801296856129326</v>
      </c>
      <c r="C26" s="27">
        <v>4.2632564145606011E-14</v>
      </c>
    </row>
    <row r="27" spans="1:9" x14ac:dyDescent="0.25">
      <c r="A27" s="27">
        <v>2</v>
      </c>
      <c r="B27" s="27">
        <v>84.064852057185405</v>
      </c>
      <c r="C27" s="27">
        <v>4.2632564145606011E-14</v>
      </c>
    </row>
    <row r="28" spans="1:9" x14ac:dyDescent="0.25">
      <c r="A28" s="27">
        <v>3</v>
      </c>
      <c r="B28" s="27">
        <v>100.82886870399642</v>
      </c>
      <c r="C28" s="27">
        <v>2.8421709430404007E-14</v>
      </c>
    </row>
    <row r="29" spans="1:9" x14ac:dyDescent="0.25">
      <c r="A29" s="27">
        <v>4</v>
      </c>
      <c r="B29" s="27">
        <v>72.841249226136284</v>
      </c>
      <c r="C29" s="27">
        <v>5.6843418860808015E-14</v>
      </c>
    </row>
    <row r="30" spans="1:9" x14ac:dyDescent="0.25">
      <c r="A30" s="27">
        <v>5</v>
      </c>
      <c r="B30" s="27">
        <v>63.209310238910597</v>
      </c>
      <c r="C30" s="27">
        <v>2.8421709430404007E-14</v>
      </c>
    </row>
    <row r="31" spans="1:9" x14ac:dyDescent="0.25">
      <c r="A31" s="27">
        <v>6</v>
      </c>
      <c r="B31" s="27">
        <v>67.383930999320626</v>
      </c>
      <c r="C31" s="27">
        <v>5.6843418860808015E-14</v>
      </c>
    </row>
    <row r="32" spans="1:9" x14ac:dyDescent="0.25">
      <c r="A32" s="27">
        <v>7</v>
      </c>
      <c r="B32" s="27">
        <v>75.163211386700567</v>
      </c>
      <c r="C32" s="27">
        <v>2.8421709430404007E-14</v>
      </c>
    </row>
    <row r="33" spans="1:3" x14ac:dyDescent="0.25">
      <c r="A33" s="27">
        <v>8</v>
      </c>
      <c r="B33" s="27">
        <v>68.945755037854525</v>
      </c>
      <c r="C33" s="27">
        <v>2.8421709430404007E-14</v>
      </c>
    </row>
    <row r="34" spans="1:3" x14ac:dyDescent="0.25">
      <c r="A34" s="27">
        <v>9</v>
      </c>
      <c r="B34" s="27">
        <v>61.766275589204284</v>
      </c>
      <c r="C34" s="27">
        <v>3.5527136788005009E-14</v>
      </c>
    </row>
    <row r="35" spans="1:3" x14ac:dyDescent="0.25">
      <c r="A35" s="27">
        <v>10</v>
      </c>
      <c r="B35" s="27">
        <v>83.105755954677107</v>
      </c>
      <c r="C35" s="27">
        <v>2.8421709430404007E-14</v>
      </c>
    </row>
    <row r="36" spans="1:3" x14ac:dyDescent="0.25">
      <c r="A36" s="27">
        <v>11</v>
      </c>
      <c r="B36" s="27">
        <v>77.253448764201494</v>
      </c>
      <c r="C36" s="27">
        <v>2.8421709430404007E-14</v>
      </c>
    </row>
    <row r="37" spans="1:3" x14ac:dyDescent="0.25">
      <c r="A37" s="27">
        <v>12</v>
      </c>
      <c r="B37" s="27">
        <v>63.571532399985124</v>
      </c>
      <c r="C37" s="27">
        <v>2.8421709430404007E-14</v>
      </c>
    </row>
    <row r="38" spans="1:3" x14ac:dyDescent="0.25">
      <c r="A38" s="27">
        <v>13</v>
      </c>
      <c r="B38" s="27">
        <v>85.828561073493105</v>
      </c>
      <c r="C38" s="27">
        <v>4.2632564145606011E-14</v>
      </c>
    </row>
    <row r="39" spans="1:3" x14ac:dyDescent="0.25">
      <c r="A39" s="27">
        <v>14</v>
      </c>
      <c r="B39" s="27">
        <v>74.52478965079365</v>
      </c>
      <c r="C39" s="27">
        <v>2.8421709430404007E-14</v>
      </c>
    </row>
    <row r="40" spans="1:3" x14ac:dyDescent="0.25">
      <c r="A40" s="27">
        <v>15</v>
      </c>
      <c r="B40" s="27">
        <v>68.547839076898669</v>
      </c>
      <c r="C40" s="27">
        <v>5.6843418860808015E-14</v>
      </c>
    </row>
    <row r="41" spans="1:3" x14ac:dyDescent="0.25">
      <c r="A41" s="27">
        <v>16</v>
      </c>
      <c r="B41" s="27">
        <v>50.064588205548972</v>
      </c>
      <c r="C41" s="27">
        <v>3.5527136788005009E-14</v>
      </c>
    </row>
    <row r="42" spans="1:3" x14ac:dyDescent="0.25">
      <c r="A42" s="27">
        <v>17</v>
      </c>
      <c r="B42" s="27">
        <v>83.500744918337048</v>
      </c>
      <c r="C42" s="27">
        <v>4.2632564145606011E-14</v>
      </c>
    </row>
    <row r="43" spans="1:3" x14ac:dyDescent="0.25">
      <c r="A43" s="27">
        <v>18</v>
      </c>
      <c r="B43" s="27">
        <v>97.622125037982386</v>
      </c>
      <c r="C43" s="27">
        <v>2.8421709430404007E-14</v>
      </c>
    </row>
    <row r="44" spans="1:3" x14ac:dyDescent="0.25">
      <c r="A44" s="27">
        <v>19</v>
      </c>
      <c r="B44" s="27">
        <v>82.624744404774987</v>
      </c>
      <c r="C44" s="27">
        <v>2.8421709430404007E-14</v>
      </c>
    </row>
    <row r="45" spans="1:3" ht="15.75" thickBot="1" x14ac:dyDescent="0.3">
      <c r="A45" s="28">
        <v>20</v>
      </c>
      <c r="B45" s="28">
        <v>86.351120417868344</v>
      </c>
      <c r="C45" s="28">
        <v>2.8421709430404007E-14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0"/>
  <sheetViews>
    <sheetView topLeftCell="B3" zoomScale="175" zoomScaleNormal="175" workbookViewId="0">
      <selection activeCell="C5" sqref="C5:C24"/>
    </sheetView>
  </sheetViews>
  <sheetFormatPr defaultColWidth="8.85546875" defaultRowHeight="12" x14ac:dyDescent="0.2"/>
  <cols>
    <col min="1" max="1" width="2" style="1" customWidth="1"/>
    <col min="2" max="2" width="28.28515625" style="1" customWidth="1"/>
    <col min="3" max="3" width="27.140625" style="1" customWidth="1"/>
    <col min="4" max="4" width="27.28515625" style="1" customWidth="1"/>
    <col min="5" max="5" width="33.7109375" style="1" customWidth="1"/>
    <col min="6" max="6" width="34.42578125" style="1" customWidth="1"/>
    <col min="7" max="7" width="25.7109375" style="3" customWidth="1"/>
    <col min="8" max="16384" width="8.85546875" style="1"/>
  </cols>
  <sheetData>
    <row r="1" spans="2:7" ht="15.75" x14ac:dyDescent="0.25">
      <c r="B1" s="2" t="s">
        <v>10</v>
      </c>
      <c r="C1" s="2"/>
    </row>
    <row r="4" spans="2:7" x14ac:dyDescent="0.2">
      <c r="B4" s="4" t="s">
        <v>0</v>
      </c>
      <c r="C4" s="4" t="s">
        <v>2</v>
      </c>
      <c r="D4" s="4" t="s">
        <v>1</v>
      </c>
      <c r="E4" s="4" t="s">
        <v>7</v>
      </c>
      <c r="F4" s="4" t="s">
        <v>7</v>
      </c>
      <c r="G4" s="4" t="s">
        <v>8</v>
      </c>
    </row>
    <row r="5" spans="2:7" x14ac:dyDescent="0.2">
      <c r="B5" s="5">
        <v>80.599999999999994</v>
      </c>
      <c r="C5" s="3">
        <v>89.5</v>
      </c>
      <c r="D5" s="5">
        <v>90</v>
      </c>
      <c r="E5" s="5">
        <f>(C5*$C$38)+(B5*$C$39)+($C$40)</f>
        <v>89.801296856129369</v>
      </c>
      <c r="F5" s="5" cm="1">
        <f t="array" ref="F5:F24">TREND(D5:D24,B5:C24)</f>
        <v>89.801296856129369</v>
      </c>
      <c r="G5" s="7">
        <f>POWER(D5-E5,2)</f>
        <v>3.9482939384072699E-2</v>
      </c>
    </row>
    <row r="6" spans="2:7" x14ac:dyDescent="0.2">
      <c r="B6" s="5">
        <v>75.2</v>
      </c>
      <c r="C6" s="3">
        <v>86.4</v>
      </c>
      <c r="D6" s="5">
        <v>85</v>
      </c>
      <c r="E6" s="5">
        <f t="shared" ref="E6:E24" si="0">(C6*$C$38)+(B6*$C$39)+($C$40)</f>
        <v>84.064852057185448</v>
      </c>
      <c r="F6" s="5">
        <v>84.064852057185448</v>
      </c>
      <c r="G6" s="7">
        <f t="shared" ref="G6:G24" si="1">POWER(D6-E6,2)</f>
        <v>0.8745016749502893</v>
      </c>
    </row>
    <row r="7" spans="2:7" x14ac:dyDescent="0.2">
      <c r="B7" s="5">
        <v>86</v>
      </c>
      <c r="C7" s="3">
        <v>99.2</v>
      </c>
      <c r="D7" s="5">
        <v>107</v>
      </c>
      <c r="E7" s="5">
        <f t="shared" si="0"/>
        <v>100.82886870399645</v>
      </c>
      <c r="F7" s="5">
        <v>100.82886870399645</v>
      </c>
      <c r="G7" s="7">
        <f t="shared" si="1"/>
        <v>38.082861472514473</v>
      </c>
    </row>
    <row r="8" spans="2:7" x14ac:dyDescent="0.2">
      <c r="B8" s="5">
        <v>75.2</v>
      </c>
      <c r="C8" s="3">
        <v>72.400000000000006</v>
      </c>
      <c r="D8" s="5">
        <v>71</v>
      </c>
      <c r="E8" s="5">
        <f t="shared" si="0"/>
        <v>72.841249226136341</v>
      </c>
      <c r="F8" s="5">
        <v>72.841249226136341</v>
      </c>
      <c r="G8" s="7">
        <f t="shared" si="1"/>
        <v>3.3901987127476749</v>
      </c>
    </row>
    <row r="9" spans="2:7" x14ac:dyDescent="0.2">
      <c r="B9" s="5">
        <v>60.8</v>
      </c>
      <c r="C9" s="3">
        <v>71.2</v>
      </c>
      <c r="D9" s="5">
        <v>65</v>
      </c>
      <c r="E9" s="5">
        <f t="shared" si="0"/>
        <v>63.209310238910625</v>
      </c>
      <c r="F9" s="5">
        <v>63.209310238910625</v>
      </c>
      <c r="G9" s="7">
        <f t="shared" si="1"/>
        <v>3.2065698204703232</v>
      </c>
    </row>
    <row r="10" spans="2:7" x14ac:dyDescent="0.2">
      <c r="B10" s="5">
        <v>68</v>
      </c>
      <c r="C10" s="5">
        <v>71</v>
      </c>
      <c r="D10" s="5">
        <v>69</v>
      </c>
      <c r="E10" s="5">
        <f t="shared" si="0"/>
        <v>67.383930999320683</v>
      </c>
      <c r="F10" s="5">
        <v>67.383930999320683</v>
      </c>
      <c r="G10" s="7">
        <f t="shared" si="1"/>
        <v>2.611679014956648</v>
      </c>
    </row>
    <row r="11" spans="2:7" x14ac:dyDescent="0.2">
      <c r="B11" s="5">
        <v>71.599999999999994</v>
      </c>
      <c r="C11" s="5">
        <v>78</v>
      </c>
      <c r="D11" s="5">
        <v>67</v>
      </c>
      <c r="E11" s="5">
        <f t="shared" si="0"/>
        <v>75.163211386700596</v>
      </c>
      <c r="F11" s="5">
        <v>75.163211386700596</v>
      </c>
      <c r="G11" s="7">
        <f t="shared" si="1"/>
        <v>66.638020143958258</v>
      </c>
    </row>
    <row r="12" spans="2:7" x14ac:dyDescent="0.2">
      <c r="B12" s="5">
        <v>66.2</v>
      </c>
      <c r="C12" s="3">
        <v>74.3</v>
      </c>
      <c r="D12" s="5">
        <v>70</v>
      </c>
      <c r="E12" s="5">
        <f t="shared" si="0"/>
        <v>68.945755037854553</v>
      </c>
      <c r="F12" s="5">
        <v>68.945755037854553</v>
      </c>
      <c r="G12" s="7">
        <f t="shared" si="1"/>
        <v>1.1114324402090541</v>
      </c>
    </row>
    <row r="13" spans="2:7" x14ac:dyDescent="0.2">
      <c r="B13" s="5">
        <v>60.8</v>
      </c>
      <c r="C13" s="3">
        <v>69.400000000000006</v>
      </c>
      <c r="D13" s="5">
        <v>65</v>
      </c>
      <c r="E13" s="5">
        <f t="shared" si="0"/>
        <v>61.766275589204319</v>
      </c>
      <c r="F13" s="5">
        <v>61.766275589204319</v>
      </c>
      <c r="G13" s="7">
        <f t="shared" si="1"/>
        <v>10.456973564975872</v>
      </c>
    </row>
    <row r="14" spans="2:7" x14ac:dyDescent="0.2">
      <c r="B14" s="5">
        <v>78.800000000000011</v>
      </c>
      <c r="C14" s="3">
        <v>82.5</v>
      </c>
      <c r="D14" s="5">
        <v>81</v>
      </c>
      <c r="E14" s="5">
        <f t="shared" si="0"/>
        <v>83.105755954677136</v>
      </c>
      <c r="F14" s="5">
        <v>83.105755954677136</v>
      </c>
      <c r="G14" s="7">
        <f t="shared" si="1"/>
        <v>4.4342081406582157</v>
      </c>
    </row>
    <row r="15" spans="2:7" x14ac:dyDescent="0.2">
      <c r="B15" s="5">
        <v>78.800000000000011</v>
      </c>
      <c r="C15" s="3">
        <v>75.2</v>
      </c>
      <c r="D15" s="5">
        <v>73</v>
      </c>
      <c r="E15" s="5">
        <f t="shared" si="0"/>
        <v>77.253448764201522</v>
      </c>
      <c r="F15" s="5">
        <v>77.253448764201522</v>
      </c>
      <c r="G15" s="7">
        <f t="shared" si="1"/>
        <v>18.091826389687455</v>
      </c>
    </row>
    <row r="16" spans="2:7" x14ac:dyDescent="0.2">
      <c r="B16" s="5">
        <v>62.6</v>
      </c>
      <c r="C16" s="3">
        <v>70.3</v>
      </c>
      <c r="D16" s="5">
        <v>64</v>
      </c>
      <c r="E16" s="5">
        <f t="shared" si="0"/>
        <v>63.571532399985152</v>
      </c>
      <c r="F16" s="5">
        <v>63.571532399985152</v>
      </c>
      <c r="G16" s="7">
        <f t="shared" si="1"/>
        <v>0.18358448426248375</v>
      </c>
    </row>
    <row r="17" spans="2:7" x14ac:dyDescent="0.2">
      <c r="B17" s="5">
        <v>75.2</v>
      </c>
      <c r="C17" s="3">
        <v>88.6</v>
      </c>
      <c r="D17" s="5">
        <v>89</v>
      </c>
      <c r="E17" s="5">
        <f t="shared" si="0"/>
        <v>85.828561073493148</v>
      </c>
      <c r="F17" s="5">
        <v>85.828561073493148</v>
      </c>
      <c r="G17" s="7">
        <f t="shared" si="1"/>
        <v>10.058024864562933</v>
      </c>
    </row>
    <row r="18" spans="2:7" x14ac:dyDescent="0.2">
      <c r="B18" s="5">
        <v>75.2</v>
      </c>
      <c r="C18" s="3">
        <v>74.5</v>
      </c>
      <c r="D18" s="5">
        <v>79</v>
      </c>
      <c r="E18" s="5">
        <f t="shared" si="0"/>
        <v>74.524789650793679</v>
      </c>
      <c r="F18" s="5">
        <v>74.524789650793679</v>
      </c>
      <c r="G18" s="7">
        <f t="shared" si="1"/>
        <v>20.027507669643363</v>
      </c>
    </row>
    <row r="19" spans="2:7" x14ac:dyDescent="0.2">
      <c r="B19" s="5">
        <v>69.800000000000011</v>
      </c>
      <c r="C19" s="3">
        <v>71.099999999999994</v>
      </c>
      <c r="D19" s="5">
        <v>66</v>
      </c>
      <c r="E19" s="5">
        <f t="shared" si="0"/>
        <v>68.547839076898725</v>
      </c>
      <c r="F19" s="5">
        <v>68.547839076898725</v>
      </c>
      <c r="G19" s="7">
        <f t="shared" si="1"/>
        <v>6.4914839617721487</v>
      </c>
    </row>
    <row r="20" spans="2:7" x14ac:dyDescent="0.2">
      <c r="B20" s="5">
        <v>64.400000000000006</v>
      </c>
      <c r="C20" s="3">
        <v>52.1</v>
      </c>
      <c r="D20" s="5">
        <v>53</v>
      </c>
      <c r="E20" s="5">
        <f t="shared" si="0"/>
        <v>50.064588205549008</v>
      </c>
      <c r="F20" s="5">
        <v>50.064588205549008</v>
      </c>
      <c r="G20" s="7">
        <f t="shared" si="1"/>
        <v>8.616642403001995</v>
      </c>
    </row>
    <row r="21" spans="2:7" x14ac:dyDescent="0.2">
      <c r="B21" s="5">
        <v>71.599999999999994</v>
      </c>
      <c r="C21" s="3">
        <v>88.4</v>
      </c>
      <c r="D21" s="5">
        <v>75</v>
      </c>
      <c r="E21" s="5">
        <f t="shared" si="0"/>
        <v>83.500744918337091</v>
      </c>
      <c r="F21" s="5">
        <v>83.500744918337091</v>
      </c>
      <c r="G21" s="7">
        <f t="shared" si="1"/>
        <v>72.262664166633868</v>
      </c>
    </row>
    <row r="22" spans="2:7" x14ac:dyDescent="0.2">
      <c r="B22" s="5">
        <v>86</v>
      </c>
      <c r="C22" s="3">
        <v>95.2</v>
      </c>
      <c r="D22" s="5">
        <v>99</v>
      </c>
      <c r="E22" s="5">
        <f t="shared" si="0"/>
        <v>97.622125037982414</v>
      </c>
      <c r="F22" s="5">
        <v>97.622125037982414</v>
      </c>
      <c r="G22" s="7">
        <f t="shared" si="1"/>
        <v>1.8985394109549636</v>
      </c>
    </row>
    <row r="23" spans="2:7" x14ac:dyDescent="0.2">
      <c r="B23" s="5">
        <v>78.800000000000011</v>
      </c>
      <c r="C23" s="3">
        <v>81.900000000000006</v>
      </c>
      <c r="D23" s="5">
        <v>81</v>
      </c>
      <c r="E23" s="5">
        <f t="shared" si="0"/>
        <v>82.624744404775015</v>
      </c>
      <c r="F23" s="5">
        <v>82.624744404775015</v>
      </c>
      <c r="G23" s="7">
        <f t="shared" si="1"/>
        <v>2.639794380847718</v>
      </c>
    </row>
    <row r="24" spans="2:7" x14ac:dyDescent="0.2">
      <c r="B24" s="5">
        <v>77</v>
      </c>
      <c r="C24" s="3">
        <v>87.9</v>
      </c>
      <c r="D24" s="5">
        <v>88</v>
      </c>
      <c r="E24" s="5">
        <f t="shared" si="0"/>
        <v>86.351120417868373</v>
      </c>
      <c r="F24" s="5">
        <v>86.351120417868373</v>
      </c>
      <c r="G24" s="7">
        <f t="shared" si="1"/>
        <v>2.7188038763705697</v>
      </c>
    </row>
    <row r="25" spans="2:7" x14ac:dyDescent="0.2">
      <c r="G25" s="26">
        <f>SUM(G5:G24)</f>
        <v>273.83479953256239</v>
      </c>
    </row>
    <row r="26" spans="2:7" x14ac:dyDescent="0.2">
      <c r="G26" s="8"/>
    </row>
    <row r="27" spans="2:7" x14ac:dyDescent="0.2">
      <c r="B27" s="10" t="s">
        <v>12</v>
      </c>
      <c r="C27" s="3"/>
      <c r="D27" s="3"/>
      <c r="E27" s="3"/>
      <c r="G27" s="5"/>
    </row>
    <row r="28" spans="2:7" x14ac:dyDescent="0.2">
      <c r="B28" s="6"/>
      <c r="C28" s="6" t="s">
        <v>4</v>
      </c>
      <c r="D28" s="6" t="s">
        <v>5</v>
      </c>
      <c r="E28" s="6" t="s">
        <v>3</v>
      </c>
      <c r="G28" s="5"/>
    </row>
    <row r="29" spans="2:7" x14ac:dyDescent="0.2">
      <c r="B29" s="6" t="s">
        <v>9</v>
      </c>
      <c r="C29" s="9" cm="1">
        <f t="array" ref="C29:E29">LINEST(D5:D24,B5:C24)</f>
        <v>0.80168591650350762</v>
      </c>
      <c r="D29" s="9">
        <v>0.60207749218204754</v>
      </c>
      <c r="E29" s="9">
        <v>-30.477038540807605</v>
      </c>
      <c r="G29" s="5"/>
    </row>
    <row r="30" spans="2:7" x14ac:dyDescent="0.2">
      <c r="B30" s="6"/>
      <c r="C30" s="9"/>
      <c r="D30" s="9"/>
      <c r="E30" s="9"/>
    </row>
    <row r="31" spans="2:7" x14ac:dyDescent="0.2">
      <c r="B31" s="10" t="s">
        <v>11</v>
      </c>
      <c r="C31" s="5"/>
      <c r="D31" s="5"/>
      <c r="E31" s="5"/>
    </row>
    <row r="32" spans="2:7" x14ac:dyDescent="0.2">
      <c r="B32" s="6"/>
      <c r="C32" s="9" cm="1">
        <f t="array" ref="C32:E36">LINEST(D5:D24,B5:C24,,TRUE)</f>
        <v>0.80168591650350762</v>
      </c>
      <c r="D32" s="9">
        <v>0.60207749218204754</v>
      </c>
      <c r="E32" s="9">
        <v>-30.477038540807605</v>
      </c>
    </row>
    <row r="33" spans="2:5" x14ac:dyDescent="0.2">
      <c r="B33" s="6"/>
      <c r="C33" s="9">
        <v>0.1336081241074932</v>
      </c>
      <c r="D33" s="9">
        <v>0.1932967015397655</v>
      </c>
      <c r="E33" s="9">
        <v>8.9193945980380427</v>
      </c>
    </row>
    <row r="34" spans="2:5" x14ac:dyDescent="0.2">
      <c r="B34" s="6"/>
      <c r="C34" s="9">
        <v>0.91802703161678123</v>
      </c>
      <c r="D34" s="9">
        <v>4.0134684979788178</v>
      </c>
      <c r="E34" s="9" t="e">
        <v>#N/A</v>
      </c>
    </row>
    <row r="35" spans="2:5" x14ac:dyDescent="0.2">
      <c r="B35" s="6"/>
      <c r="C35" s="9">
        <v>95.19271929086419</v>
      </c>
      <c r="D35" s="9">
        <v>17</v>
      </c>
      <c r="E35" s="9" t="e">
        <v>#N/A</v>
      </c>
    </row>
    <row r="36" spans="2:5" x14ac:dyDescent="0.2">
      <c r="B36" s="6"/>
      <c r="C36" s="9">
        <v>3066.715200467439</v>
      </c>
      <c r="D36" s="9">
        <v>273.83479953256187</v>
      </c>
      <c r="E36" s="9" t="e">
        <v>#N/A</v>
      </c>
    </row>
    <row r="37" spans="2:5" x14ac:dyDescent="0.2">
      <c r="B37" s="10" t="s">
        <v>6</v>
      </c>
      <c r="C37" s="5"/>
      <c r="D37" s="5"/>
      <c r="E37" s="5"/>
    </row>
    <row r="38" spans="2:5" x14ac:dyDescent="0.2">
      <c r="B38" s="6" t="s">
        <v>4</v>
      </c>
      <c r="C38" s="9" cm="1">
        <f t="array" ref="C38">INDEX(LINEST(D5:D24,B5:C24),1)</f>
        <v>0.80168591650350762</v>
      </c>
      <c r="D38" s="9"/>
      <c r="E38" s="9"/>
    </row>
    <row r="39" spans="2:5" x14ac:dyDescent="0.2">
      <c r="B39" s="6" t="s">
        <v>5</v>
      </c>
      <c r="C39" s="9" cm="1">
        <f t="array" ref="C39">INDEX(LINEST(D5:D24,B5:C24),2)</f>
        <v>0.60207749218204754</v>
      </c>
      <c r="D39" s="9"/>
      <c r="E39" s="9"/>
    </row>
    <row r="40" spans="2:5" x14ac:dyDescent="0.2">
      <c r="B40" s="6" t="s">
        <v>3</v>
      </c>
      <c r="C40" s="9" cm="1">
        <f t="array" ref="C40">INDEX(LINEST(D5:D24,B5:C24),3)</f>
        <v>-30.477038540807605</v>
      </c>
      <c r="D40" s="9"/>
      <c r="E4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 Results</vt:lpstr>
      <vt:lpstr>Regression</vt:lpstr>
      <vt:lpstr>Icecream Sales (Mul Regression)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Abinash Dhakal</cp:lastModifiedBy>
  <dcterms:created xsi:type="dcterms:W3CDTF">2015-06-05T18:17:20Z</dcterms:created>
  <dcterms:modified xsi:type="dcterms:W3CDTF">2024-11-07T13:50:05Z</dcterms:modified>
</cp:coreProperties>
</file>