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7F7E993-D7A4-44FC-8F73-0C40A5B687AC}" xr6:coauthVersionLast="47" xr6:coauthVersionMax="47" xr10:uidLastSave="{00000000-0000-0000-0000-000000000000}"/>
  <bookViews>
    <workbookView xWindow="-108" yWindow="-108" windowWidth="23256" windowHeight="12456" xr2:uid="{CA95307B-59B5-4A40-ABED-A89455149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C30" i="1"/>
  <c r="D30" i="1"/>
  <c r="E30" i="1"/>
  <c r="B30" i="1"/>
  <c r="N28" i="1"/>
  <c r="N15" i="1"/>
  <c r="N16" i="1"/>
  <c r="N17" i="1"/>
  <c r="N18" i="1"/>
  <c r="N19" i="1"/>
  <c r="N20" i="1"/>
  <c r="N22" i="1"/>
  <c r="N23" i="1"/>
  <c r="N25" i="1"/>
  <c r="N26" i="1"/>
  <c r="N27" i="1"/>
  <c r="C28" i="1"/>
  <c r="D28" i="1"/>
  <c r="E28" i="1"/>
  <c r="B28" i="1"/>
  <c r="C11" i="1"/>
  <c r="D11" i="1"/>
  <c r="E11" i="1"/>
  <c r="B11" i="1"/>
  <c r="N8" i="1"/>
  <c r="N9" i="1"/>
  <c r="N10" i="1"/>
  <c r="N7" i="1"/>
  <c r="N11" i="1" s="1"/>
</calcChain>
</file>

<file path=xl/sharedStrings.xml><?xml version="1.0" encoding="utf-8"?>
<sst xmlns="http://schemas.openxmlformats.org/spreadsheetml/2006/main" count="55" uniqueCount="40">
  <si>
    <t>Personal Income,Expense Tracker</t>
  </si>
  <si>
    <t>Monthly Savings Target                       40000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</si>
  <si>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</si>
  <si>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</si>
  <si>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</si>
  <si>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</si>
  <si>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</si>
  <si>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</si>
  <si>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</si>
  <si>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</si>
  <si>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</si>
  <si>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</si>
  <si>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</si>
  <si>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</si>
  <si>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</si>
  <si>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</si>
  <si>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</si>
  <si>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Dividend,Stock Gair</t>
  </si>
  <si>
    <t>Freelancing</t>
  </si>
  <si>
    <t>Year to date</t>
  </si>
  <si>
    <t>Total</t>
  </si>
  <si>
    <t>INCOME</t>
  </si>
  <si>
    <t>EXPENSES</t>
  </si>
  <si>
    <t>Housing</t>
  </si>
  <si>
    <t>rent</t>
  </si>
  <si>
    <t>phone</t>
  </si>
  <si>
    <t>electricity</t>
  </si>
  <si>
    <t>gas</t>
  </si>
  <si>
    <t>others</t>
  </si>
  <si>
    <t>Food</t>
  </si>
  <si>
    <t>groceries</t>
  </si>
  <si>
    <t>dining out</t>
  </si>
  <si>
    <t>Transportation</t>
  </si>
  <si>
    <t>fuel</t>
  </si>
  <si>
    <t>bus/train/auto</t>
  </si>
  <si>
    <t>vehicle maintenance</t>
  </si>
  <si>
    <t>Savings</t>
  </si>
  <si>
    <t>1. separate tables</t>
  </si>
  <si>
    <t>2. total is an inbuilt featur of table</t>
  </si>
  <si>
    <t>3. conditional formatting is applied in savings cell that gets highlighted when savings is less than target.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</si>
</sst>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badi"/>
      <family val="2"/>
    </font>
    <font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0" xfId="0" applyFont="1" applyFill="1" applyAlignment="1">
      <alignment horizontal="center"/>
    </xf>
    <xf numFmtId="0" fontId="0" fillId="3" borderId="0" xfId="0" applyFill="1"/>
    <xf numFmtId="0" fontId="0" fillId="0" borderId="1" xfId="0" applyFont="1" applyBorder="1"/>
    <xf numFmtId="0" fontId="0" fillId="6" borderId="1" xfId="0" applyFont="1" applyFill="1" applyBorder="1"/>
    <xf numFmtId="0" fontId="0" fillId="4" borderId="2" xfId="0" applyFill="1" applyBorder="1" applyAlignment="1">
      <alignment horizontal="center"/>
    </xf>
    <xf numFmtId="0" fontId="3" fillId="5" borderId="0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0" fillId="4" borderId="1" xfId="0" applyFill="1" applyBorder="1" applyAlignment="1">
      <alignment horizontal="center"/>
    </xf>
    <xf numFmtId="0" fontId="1" fillId="5" borderId="3" xfId="0" applyFont="1" applyFill="1" applyBorder="1"/>
    <xf numFmtId="0" fontId="1" fillId="5" borderId="2" xfId="0" applyFont="1" applyFill="1" applyBorder="1"/>
    <xf numFmtId="0" fontId="1" fillId="5" borderId="4" xfId="0" applyFont="1" applyFill="1" applyBorder="1"/>
    <xf numFmtId="0" fontId="6" fillId="7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</dxfs>
  <tableStyles count="1" defaultTableStyle="TableStyleMedium2" defaultPivotStyle="PivotStyleLight16">
    <tableStyle name="Invisible" pivot="0" table="0" count="0" xr9:uid="{D0EB4519-6FBA-4A79-9913-94273D1AB9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D9FB1-8936-4DBB-9255-0725D1F0CD59}" name="income" displayName="income" ref="A6:N11" totalsRowCount="1" headerRowDxfId="10" tableBorderDxfId="11">
  <autoFilter ref="A6:N10" xr:uid="{AAAD9FB1-8936-4DBB-9255-0725D1F0CD59}"/>
  <tableColumns count="14">
    <tableColumn id="1" xr3:uid="{3339863C-AF36-47D4-9512-9B260DE6DAB1}" name="Item" totalsRowLabel="Total"/>
    <tableColumn id="2" xr3:uid="{AEEE96C9-F1FA-4E53-820F-89B8AC0AE7F8}" name="Jan" totalsRowFunction="sum"/>
    <tableColumn id="3" xr3:uid="{BA6CCD1B-D177-4171-B6B2-5BD29D8B420B}" name="Feb" totalsRowFunction="sum"/>
    <tableColumn id="4" xr3:uid="{3A7E0AA7-375D-4B22-9A51-CE973CD733E0}" name="Mar" totalsRowFunction="sum"/>
    <tableColumn id="5" xr3:uid="{C1745E94-8C17-497A-A32F-748C3F72B362}" name="Apr" totalsRowFunction="sum"/>
    <tableColumn id="6" xr3:uid="{62609162-098A-4855-B251-F0BD3BED4BDB}" name="May"/>
    <tableColumn id="7" xr3:uid="{D5A2363B-5CAA-4D64-822C-46CF9229D477}" name="Jun"/>
    <tableColumn id="8" xr3:uid="{ED3724AA-74F8-4A79-8F8A-9F578899C976}" name="Jul"/>
    <tableColumn id="9" xr3:uid="{5BA1B85F-A44A-4725-A57E-AF37DCAB56C7}" name="Aug"/>
    <tableColumn id="10" xr3:uid="{7DAB117E-7D3C-4034-9901-E19AE903ED9A}" name="Sep"/>
    <tableColumn id="11" xr3:uid="{0128FCCE-50C5-4000-9450-6926C95D5877}" name="Oct"/>
    <tableColumn id="12" xr3:uid="{7F10D7BD-7556-43CA-ADC1-1C0A100F0132}" name="Nov"/>
    <tableColumn id="13" xr3:uid="{4ECF2FF4-5390-447B-A26C-46F66EB3AA5E}" name="Dec"/>
    <tableColumn id="14" xr3:uid="{A1CA7192-1DC5-47E9-AD0D-3DB83A62FD72}" name="Year to date" totalsRowFunction="sum">
      <calculatedColumnFormula>SUM(Sheet1!$B7:$E7)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F2D08C-739D-4139-AD5F-997D7E6D920A}" name="Table3" displayName="Table3" ref="A14:N28" totalsRowCount="1" headerRowDxfId="7" headerRowBorderDxfId="8" tableBorderDxfId="9">
  <autoFilter ref="A14:N27" xr:uid="{1BF2D08C-739D-4139-AD5F-997D7E6D920A}"/>
  <tableColumns count="14">
    <tableColumn id="1" xr3:uid="{648B86FE-2F7B-4A42-BE03-C219029A5B17}" name="Item" totalsRowLabel="Total"/>
    <tableColumn id="2" xr3:uid="{189C1198-5778-46B7-829E-413952B738B4}" name="Jan" totalsRowFunction="sum"/>
    <tableColumn id="3" xr3:uid="{67210994-F052-419F-8018-3A54798A775B}" name="Feb" totalsRowFunction="sum"/>
    <tableColumn id="4" xr3:uid="{56D6FBA5-D1A7-45B9-91FE-7418D13569A2}" name="Mar" totalsRowFunction="sum"/>
    <tableColumn id="5" xr3:uid="{B3BB00A1-18F7-46F1-AEDD-F4759D421052}" name="Apr" totalsRowFunction="sum"/>
    <tableColumn id="6" xr3:uid="{456C3F0C-ABF2-482D-AEB3-E32D486B44F2}" name="May"/>
    <tableColumn id="7" xr3:uid="{D9385EA7-4D1B-4C25-A34D-7F11928ED50E}" name="Jun"/>
    <tableColumn id="8" xr3:uid="{E0D68DEE-D1EA-40FE-87FE-D439703A0EEE}" name="Jul"/>
    <tableColumn id="9" xr3:uid="{C787769B-C90E-460F-90EB-134ACA9CF75C}" name="Aug"/>
    <tableColumn id="10" xr3:uid="{1E841740-1CCE-4320-875E-9839EA3A8A64}" name="Sep"/>
    <tableColumn id="11" xr3:uid="{A55A18CC-9010-43D3-8C14-A93A6E4536CC}" name="Oct"/>
    <tableColumn id="12" xr3:uid="{56EE71A3-8DB0-4DC2-9ED5-7B636EE3D40F}" name="Nov"/>
    <tableColumn id="13" xr3:uid="{A29F7C14-DEA1-44DE-91E9-E1DA8340D6B7}" name="Dec"/>
    <tableColumn id="14" xr3:uid="{62825766-0083-4090-B7B2-8EDBC93673E3}" name="Year to date" totalsRowFunction="sum" dataDxfId="6">
      <calculatedColumnFormula>SUM(Table3[[#This Row],[Jan]:[Apr]])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8D2A-CCEC-4A9A-AE5D-BEF984503A0B}">
  <dimension ref="A1:P30"/>
  <sheetViews>
    <sheetView tabSelected="1" zoomScale="85" zoomScaleNormal="85" workbookViewId="0">
      <selection activeCell="P17" sqref="P17"/>
    </sheetView>
  </sheetViews>
  <sheetFormatPr defaultRowHeight="14.4" x14ac:dyDescent="0.3"/>
  <cols>
    <col min="1" max="1" width="17.33203125" customWidth="1"/>
    <col min="2" max="10" width="9.44140625" customWidth="1"/>
    <col min="11" max="13" width="10.44140625" customWidth="1"/>
    <col min="14" max="14" width="12.5546875" customWidth="1"/>
    <col min="16" max="16" width="145.109375" bestFit="1" customWidth="1"/>
  </cols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x14ac:dyDescent="0.3">
      <c r="A3" s="2" t="s">
        <v>1</v>
      </c>
      <c r="B3" s="2"/>
      <c r="C3" s="2"/>
      <c r="D3" s="2"/>
    </row>
    <row r="4" spans="1:16" ht="23.4" x14ac:dyDescent="0.45">
      <c r="P4" s="14" t="s">
        <v>37</v>
      </c>
    </row>
    <row r="5" spans="1:16" ht="23.4" x14ac:dyDescent="0.45">
      <c r="A5" s="5" t="s">
        <v>21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P5" s="14" t="s">
        <v>38</v>
      </c>
    </row>
    <row r="6" spans="1:16" ht="23.4" x14ac:dyDescent="0.4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6" t="s">
        <v>19</v>
      </c>
      <c r="P6" s="14" t="s">
        <v>39</v>
      </c>
    </row>
    <row r="7" spans="1:16" x14ac:dyDescent="0.3">
      <c r="A7" s="3" t="s">
        <v>15</v>
      </c>
      <c r="B7" s="3">
        <v>60000</v>
      </c>
      <c r="C7" s="3">
        <v>60000</v>
      </c>
      <c r="D7" s="3">
        <v>60000</v>
      </c>
      <c r="E7" s="3">
        <v>75000</v>
      </c>
      <c r="F7" s="3"/>
      <c r="G7" s="3"/>
      <c r="H7" s="3"/>
      <c r="I7" s="3"/>
      <c r="J7" s="3"/>
      <c r="K7" s="3"/>
      <c r="L7" s="3"/>
      <c r="M7" s="3"/>
      <c r="N7" s="3">
        <f>SUM(Sheet1!$B7:$E7)</f>
        <v>255000</v>
      </c>
    </row>
    <row r="8" spans="1:16" x14ac:dyDescent="0.3">
      <c r="A8" s="4" t="s">
        <v>16</v>
      </c>
      <c r="B8" s="4">
        <v>14000</v>
      </c>
      <c r="C8" s="4">
        <v>14000</v>
      </c>
      <c r="D8" s="4">
        <v>0</v>
      </c>
      <c r="E8" s="4">
        <v>15000</v>
      </c>
      <c r="F8" s="4"/>
      <c r="G8" s="4"/>
      <c r="H8" s="4"/>
      <c r="I8" s="4"/>
      <c r="J8" s="4"/>
      <c r="K8" s="4"/>
      <c r="L8" s="4"/>
      <c r="M8" s="4"/>
      <c r="N8" s="4">
        <f>SUM(Sheet1!$B8:$E8)</f>
        <v>43000</v>
      </c>
    </row>
    <row r="9" spans="1:16" x14ac:dyDescent="0.3">
      <c r="A9" s="3" t="s">
        <v>17</v>
      </c>
      <c r="B9" s="3">
        <v>2000</v>
      </c>
      <c r="C9" s="3">
        <v>600</v>
      </c>
      <c r="D9" s="3">
        <v>1400</v>
      </c>
      <c r="E9" s="3">
        <v>0</v>
      </c>
      <c r="F9" s="3"/>
      <c r="G9" s="3"/>
      <c r="H9" s="3"/>
      <c r="I9" s="3"/>
      <c r="J9" s="3"/>
      <c r="K9" s="3"/>
      <c r="L9" s="3"/>
      <c r="M9" s="3"/>
      <c r="N9" s="3">
        <f>SUM(Sheet1!$B9:$E9)</f>
        <v>4000</v>
      </c>
    </row>
    <row r="10" spans="1:16" x14ac:dyDescent="0.3">
      <c r="A10" s="4" t="s">
        <v>18</v>
      </c>
      <c r="B10" s="4">
        <v>0</v>
      </c>
      <c r="C10" s="4">
        <v>0</v>
      </c>
      <c r="D10" s="4">
        <v>0</v>
      </c>
      <c r="E10" s="4">
        <v>0</v>
      </c>
      <c r="F10" s="4"/>
      <c r="G10" s="4"/>
      <c r="H10" s="4"/>
      <c r="I10" s="4"/>
      <c r="J10" s="4"/>
      <c r="K10" s="4"/>
      <c r="L10" s="4"/>
      <c r="M10" s="4"/>
      <c r="N10" s="4">
        <f>SUM(Sheet1!$B10:$E10)</f>
        <v>0</v>
      </c>
    </row>
    <row r="11" spans="1:16" x14ac:dyDescent="0.3">
      <c r="A11" t="s">
        <v>20</v>
      </c>
      <c r="B11">
        <f>SUBTOTAL(109,income[Jan])</f>
        <v>76000</v>
      </c>
      <c r="C11">
        <f>SUBTOTAL(109,income[Feb])</f>
        <v>74600</v>
      </c>
      <c r="D11">
        <f>SUBTOTAL(109,income[Mar])</f>
        <v>61400</v>
      </c>
      <c r="E11">
        <f>SUBTOTAL(109,income[Apr])</f>
        <v>90000</v>
      </c>
      <c r="N11">
        <f>SUBTOTAL(109,income[Year to date])</f>
        <v>302000</v>
      </c>
    </row>
    <row r="12" spans="1:16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6" x14ac:dyDescent="0.3">
      <c r="A13" s="10" t="s">
        <v>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3">
      <c r="A14" s="11" t="s">
        <v>2</v>
      </c>
      <c r="B14" s="12" t="s">
        <v>3</v>
      </c>
      <c r="C14" s="12" t="s">
        <v>4</v>
      </c>
      <c r="D14" s="12" t="s">
        <v>5</v>
      </c>
      <c r="E14" s="12" t="s">
        <v>6</v>
      </c>
      <c r="F14" s="12" t="s">
        <v>7</v>
      </c>
      <c r="G14" s="12" t="s">
        <v>8</v>
      </c>
      <c r="H14" s="12" t="s">
        <v>9</v>
      </c>
      <c r="I14" s="12" t="s">
        <v>10</v>
      </c>
      <c r="J14" s="12" t="s">
        <v>11</v>
      </c>
      <c r="K14" s="12" t="s">
        <v>12</v>
      </c>
      <c r="L14" s="12" t="s">
        <v>13</v>
      </c>
      <c r="M14" s="12" t="s">
        <v>14</v>
      </c>
      <c r="N14" s="13" t="s">
        <v>19</v>
      </c>
    </row>
    <row r="15" spans="1:16" x14ac:dyDescent="0.3">
      <c r="A15" t="s">
        <v>23</v>
      </c>
      <c r="N15">
        <f>SUM(Table3[[#This Row],[Jan]:[Apr]])</f>
        <v>0</v>
      </c>
    </row>
    <row r="16" spans="1:16" x14ac:dyDescent="0.3">
      <c r="A16" t="s">
        <v>24</v>
      </c>
      <c r="B16">
        <v>23000</v>
      </c>
      <c r="C16">
        <v>23000</v>
      </c>
      <c r="D16">
        <v>23000</v>
      </c>
      <c r="E16">
        <v>22500</v>
      </c>
      <c r="N16">
        <f>SUM(Table3[[#This Row],[Jan]:[Apr]])</f>
        <v>91500</v>
      </c>
    </row>
    <row r="17" spans="1:14" x14ac:dyDescent="0.3">
      <c r="A17" t="s">
        <v>25</v>
      </c>
      <c r="B17">
        <v>400</v>
      </c>
      <c r="C17">
        <v>400</v>
      </c>
      <c r="D17">
        <v>400</v>
      </c>
      <c r="E17">
        <v>400</v>
      </c>
      <c r="N17">
        <f>SUM(Table3[[#This Row],[Jan]:[Apr]])</f>
        <v>1600</v>
      </c>
    </row>
    <row r="18" spans="1:14" x14ac:dyDescent="0.3">
      <c r="A18" t="s">
        <v>26</v>
      </c>
      <c r="B18">
        <v>1700</v>
      </c>
      <c r="C18">
        <v>1600</v>
      </c>
      <c r="D18">
        <v>2300</v>
      </c>
      <c r="E18">
        <v>2800</v>
      </c>
      <c r="N18">
        <f>SUM(Table3[[#This Row],[Jan]:[Apr]])</f>
        <v>8400</v>
      </c>
    </row>
    <row r="19" spans="1:14" x14ac:dyDescent="0.3">
      <c r="A19" t="s">
        <v>27</v>
      </c>
      <c r="B19">
        <v>800</v>
      </c>
      <c r="C19">
        <v>950</v>
      </c>
      <c r="D19">
        <v>940</v>
      </c>
      <c r="E19">
        <v>1020</v>
      </c>
      <c r="N19">
        <f>SUM(Table3[[#This Row],[Jan]:[Apr]])</f>
        <v>3710</v>
      </c>
    </row>
    <row r="20" spans="1:14" x14ac:dyDescent="0.3">
      <c r="A20" t="s">
        <v>28</v>
      </c>
      <c r="B20">
        <v>600</v>
      </c>
      <c r="C20">
        <v>230</v>
      </c>
      <c r="D20">
        <v>2350</v>
      </c>
      <c r="E20">
        <v>1540</v>
      </c>
      <c r="N20">
        <f>SUM(Table3[[#This Row],[Jan]:[Apr]])</f>
        <v>4720</v>
      </c>
    </row>
    <row r="21" spans="1:14" x14ac:dyDescent="0.3">
      <c r="A21" t="s">
        <v>29</v>
      </c>
    </row>
    <row r="22" spans="1:14" x14ac:dyDescent="0.3">
      <c r="A22" t="s">
        <v>30</v>
      </c>
      <c r="B22">
        <v>200</v>
      </c>
      <c r="C22">
        <v>180</v>
      </c>
      <c r="D22">
        <v>160</v>
      </c>
      <c r="E22">
        <v>210</v>
      </c>
      <c r="N22">
        <f>SUM(Table3[[#This Row],[Jan]:[Apr]])</f>
        <v>750</v>
      </c>
    </row>
    <row r="23" spans="1:14" x14ac:dyDescent="0.3">
      <c r="A23" t="s">
        <v>31</v>
      </c>
      <c r="B23">
        <v>50</v>
      </c>
      <c r="C23">
        <v>45</v>
      </c>
      <c r="D23">
        <v>37</v>
      </c>
      <c r="E23">
        <v>0</v>
      </c>
      <c r="N23">
        <f>SUM(Table3[[#This Row],[Jan]:[Apr]])</f>
        <v>132</v>
      </c>
    </row>
    <row r="24" spans="1:14" x14ac:dyDescent="0.3">
      <c r="A24" t="s">
        <v>32</v>
      </c>
    </row>
    <row r="25" spans="1:14" x14ac:dyDescent="0.3">
      <c r="A25" t="s">
        <v>33</v>
      </c>
      <c r="B25">
        <v>125</v>
      </c>
      <c r="C25">
        <v>100</v>
      </c>
      <c r="D25">
        <v>67</v>
      </c>
      <c r="E25">
        <v>140</v>
      </c>
      <c r="N25">
        <f>SUM(Table3[[#This Row],[Jan]:[Apr]])</f>
        <v>432</v>
      </c>
    </row>
    <row r="26" spans="1:14" x14ac:dyDescent="0.3">
      <c r="A26" t="s">
        <v>34</v>
      </c>
      <c r="B26">
        <v>10</v>
      </c>
      <c r="C26">
        <v>5</v>
      </c>
      <c r="D26">
        <v>9</v>
      </c>
      <c r="E26">
        <v>0</v>
      </c>
      <c r="N26">
        <f>SUM(Table3[[#This Row],[Jan]:[Apr]])</f>
        <v>24</v>
      </c>
    </row>
    <row r="27" spans="1:14" x14ac:dyDescent="0.3">
      <c r="A27" t="s">
        <v>35</v>
      </c>
      <c r="B27">
        <v>20</v>
      </c>
      <c r="C27">
        <v>45</v>
      </c>
      <c r="D27">
        <v>67</v>
      </c>
      <c r="E27">
        <v>120</v>
      </c>
      <c r="N27">
        <f>SUM(Table3[[#This Row],[Jan]:[Apr]])</f>
        <v>252</v>
      </c>
    </row>
    <row r="28" spans="1:14" x14ac:dyDescent="0.3">
      <c r="A28" t="s">
        <v>20</v>
      </c>
      <c r="B28">
        <f>SUBTOTAL(109,Table3[Jan])</f>
        <v>26905</v>
      </c>
      <c r="C28">
        <f>SUBTOTAL(109,Table3[Feb])</f>
        <v>26555</v>
      </c>
      <c r="D28">
        <f>SUBTOTAL(109,Table3[Mar])</f>
        <v>29330</v>
      </c>
      <c r="E28">
        <f>SUBTOTAL(109,Table3[Apr])</f>
        <v>28730</v>
      </c>
      <c r="N28">
        <f>SUBTOTAL(109,Table3[Year to date])</f>
        <v>111520</v>
      </c>
    </row>
    <row r="30" spans="1:14" x14ac:dyDescent="0.3">
      <c r="A30" s="2" t="s">
        <v>36</v>
      </c>
      <c r="B30" s="2">
        <f>income[[#Totals],[Jan]]-Table3[[#Totals],[Jan]]</f>
        <v>49095</v>
      </c>
      <c r="C30" s="2">
        <f>income[[#Totals],[Feb]]-Table3[[#Totals],[Feb]]</f>
        <v>48045</v>
      </c>
      <c r="D30" s="2">
        <f>income[[#Totals],[Mar]]-Table3[[#Totals],[Mar]]</f>
        <v>32070</v>
      </c>
      <c r="E30" s="2">
        <f>income[[#Totals],[Apr]]-Table3[[#Totals],[Apr]]</f>
        <v>61270</v>
      </c>
      <c r="F30" s="2"/>
      <c r="G30" s="2"/>
      <c r="H30" s="2"/>
      <c r="I30" s="2"/>
      <c r="J30" s="2"/>
      <c r="K30" s="2"/>
      <c r="L30" s="2"/>
      <c r="M30" s="2"/>
      <c r="N30" s="2">
        <f>income[[#Totals],[Year to date]]-Table3[[#Totals],[Year to date]]</f>
        <v>190480</v>
      </c>
    </row>
  </sheetData>
  <mergeCells count="3">
    <mergeCell ref="A5:N5"/>
    <mergeCell ref="A13:N13"/>
    <mergeCell ref="A1:N1"/>
  </mergeCells>
  <phoneticPr fontId="4" type="noConversion"/>
  <conditionalFormatting sqref="N30">
    <cfRule type="cellIs" dxfId="4" priority="3" operator="lessThan">
      <formula>$C$3</formula>
    </cfRule>
  </conditionalFormatting>
  <conditionalFormatting sqref="B30:E30">
    <cfRule type="cellIs" dxfId="0" priority="2" operator="lessThan">
      <formula>$C$3</formula>
    </cfRule>
    <cfRule type="cellIs" dxfId="1" priority="1" operator="lessThan">
      <formula>40000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 Karthikeyan</dc:creator>
  <cp:lastModifiedBy>Abinaya Karthikeyan</cp:lastModifiedBy>
  <dcterms:created xsi:type="dcterms:W3CDTF">2025-02-09T14:11:39Z</dcterms:created>
  <dcterms:modified xsi:type="dcterms:W3CDTF">2025-02-09T14:59:13Z</dcterms:modified>
</cp:coreProperties>
</file>