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hidePivotFieldList="1"/>
  <mc:AlternateContent xmlns:mc="http://schemas.openxmlformats.org/markup-compatibility/2006">
    <mc:Choice Requires="x15">
      <x15ac:absPath xmlns:x15ac="http://schemas.microsoft.com/office/spreadsheetml/2010/11/ac" url="E:\EXCEL CB\call centre dashboard\"/>
    </mc:Choice>
  </mc:AlternateContent>
  <xr:revisionPtr revIDLastSave="0" documentId="13_ncr:1_{BA0E8A3D-C711-46E4-B9B0-788DFCA515D6}" xr6:coauthVersionLast="47" xr6:coauthVersionMax="47" xr10:uidLastSave="{00000000-0000-0000-0000-000000000000}"/>
  <bookViews>
    <workbookView xWindow="-108" yWindow="-108" windowWidth="23256" windowHeight="12456" activeTab="1" xr2:uid="{26D4546B-D2A1-4444-8EAF-A6228F96F0C1}"/>
  </bookViews>
  <sheets>
    <sheet name="pivot" sheetId="5" r:id="rId1"/>
    <sheet name="Report" sheetId="6" r:id="rId2"/>
    <sheet name="Data" sheetId="2" r:id="rId3"/>
    <sheet name="Assets" sheetId="4" r:id="rId4"/>
  </sheets>
  <definedNames>
    <definedName name="_xlnm._FilterDatabase" localSheetId="2" hidden="1">Data!$B$3:$H$1003</definedName>
    <definedName name="_xlcn.WorksheetConnection_call_centre_report.xlsxcalls1" hidden="1">calls[]</definedName>
    <definedName name="_xlcn.WorksheetConnection_call_centre_report.xlsxcustomers1" hidden="1">customers[]</definedName>
    <definedName name="Slicer_Representative">#N/A</definedName>
  </definedNames>
  <calcPr calcId="191029"/>
  <pivotCaches>
    <pivotCache cacheId="0" r:id="rId5"/>
    <pivotCache cacheId="1" r:id="rId6"/>
    <pivotCache cacheId="2" r:id="rId7"/>
    <pivotCache cacheId="3" r:id="rId8"/>
    <pivotCache cacheId="252" r:id="rId9"/>
    <pivotCache cacheId="255" r:id="rId10"/>
    <pivotCache cacheId="258" r:id="rId11"/>
    <pivotCache cacheId="261" r:id="rId12"/>
    <pivotCache cacheId="264"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call_centre_report.xlsx!customers"/>
          <x15:modelTable id="calls" name="calls" connection="WorksheetConnection_call_centre_repor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0" i="6" l="1"/>
  <c r="L82" i="5"/>
  <c r="B15" i="6" s="1"/>
  <c r="K22" i="6" a="1"/>
  <c r="K22" i="6" s="1"/>
  <c r="J36" i="5"/>
  <c r="I39" i="5" s="1"/>
  <c r="F39" i="5" a="1"/>
  <c r="F39" i="5" s="1"/>
  <c r="L84" i="5" s="1"/>
  <c r="L86" i="5" s="1"/>
  <c r="B17"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L83" i="5" l="1"/>
  <c r="L85" i="5" s="1"/>
  <c r="B16" i="6" s="1"/>
  <c r="J40" i="5"/>
  <c r="I42" i="5"/>
  <c r="J43" i="5"/>
  <c r="I41" i="5"/>
  <c r="J42" i="5"/>
  <c r="I40" i="5"/>
  <c r="J41" i="5"/>
  <c r="I43" i="5"/>
  <c r="J39"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FB3E3C-CEEF-4FC7-85E3-80EEAC608DC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69E07A3-A093-441B-B3EE-5E0BBEBF5362}" name="WorksheetConnection_call_centre_report.xlsx!calls" type="102" refreshedVersion="8" minRefreshableVersion="5">
    <extLst>
      <ext xmlns:x15="http://schemas.microsoft.com/office/spreadsheetml/2010/11/main" uri="{DE250136-89BD-433C-8126-D09CA5730AF9}">
        <x15:connection id="calls" autoDelete="1">
          <x15:rangePr sourceName="_xlcn.WorksheetConnection_call_centre_report.xlsxcalls1"/>
        </x15:connection>
      </ext>
    </extLst>
  </connection>
  <connection id="3" xr16:uid="{4715B688-7DC5-4B73-A0B8-2B6D3385B5B1}" name="WorksheetConnection_call_centre_report.xlsx!customers" type="102" refreshedVersion="8" minRefreshableVersion="5">
    <extLst>
      <ext xmlns:x15="http://schemas.microsoft.com/office/spreadsheetml/2010/11/main" uri="{DE250136-89BD-433C-8126-D09CA5730AF9}">
        <x15:connection id="customers">
          <x15:rangePr sourceName="_xlcn.WorksheetConnection_call_centre_repor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<sst xmlns="http://schemas.openxmlformats.org/spreadsheetml/2006/main" count="3177" uniqueCount="1081">
  <si>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</si>
  <si>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</si>
  <si>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</si>
  <si>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</si>
  <si>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</si>
  <si>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</si>
  <si>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</si>
  <si>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</si>
  <si>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</si>
  <si>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</si>
  <si>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</si>
  <si>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</si>
  <si>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</si>
  <si>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</si>
  <si>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</si>
  <si>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</si>
  <si>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</si>
  <si>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</si>
  <si>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</si>
  <si>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</si>
  <si>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</si>
  <si>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</si>
  <si>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</si>
  <si>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</si>
  <si>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</si>
  <si>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</si>
  <si>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</si>
  <si>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</si>
  <si>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</si>
  <si>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</si>
  <si>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</si>
  <si>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</si>
  <si>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</si>
  <si>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</si>
  <si>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</si>
  <si>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</si>
  <si>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</si>
  <si>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</si>
  <si>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</si>
  <si>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</si>
  <si>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</si>
  <si>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</si>
  <si>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</si>
  <si>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</si>
  <si>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</si>
  <si>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</si>
  <si>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</si>
  <si>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</si>
  <si>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</si>
  <si>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</si>
  <si>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</si>
  <si>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</si>
  <si>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</si>
  <si>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</si>
  <si>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</si>
  <si>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</si>
  <si>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</si>
  <si>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</si>
  <si>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</si>
  <si>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</si>
  <si>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</si>
  <si>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</si>
  <si>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</si>
  <si>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</si>
  <si>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</si>
  <si>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</si>
  <si>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</si>
  <si>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</si>
  <si>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</si>
  <si>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</si>
  <si>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</si>
  <si>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</si>
  <si>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</si>
  <si>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</si>
  <si>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</si>
  <si>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</si>
  <si>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</si>
  <si>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</si>
  <si>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</si>
  <si>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</si>
  <si>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</si>
  <si>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</si>
  <si>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</si>
  <si>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</si>
  <si>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</si>
  <si>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</si>
  <si>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</si>
  <si>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</si>
  <si>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</si>
  <si>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</si>
  <si>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</si>
  <si>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</si>
  <si>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</si>
  <si>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</si>
  <si>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</si>
  <si>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</si>
  <si>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</si>
  <si>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</si>
  <si>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</si>
  <si>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</si>
  <si>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</si>
  <si>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</si>
  <si>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</si>
  <si>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</si>
  <si>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</si>
  <si>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</si>
  <si>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</si>
  <si>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</si>
  <si>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</si>
  <si>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</si>
  <si>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</si>
  <si>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</si>
  <si>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</si>
  <si>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</si>
  <si>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</si>
  <si>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</si>
  <si>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</si>
  <si>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</si>
  <si>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</si>
  <si>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</si>
  <si>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</si>
  <si>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</si>
  <si>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</si>
  <si>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</si>
  <si>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</si>
  <si>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</si>
  <si>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</si>
  <si>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</si>
  <si>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</si>
  <si>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</si>
  <si>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</si>
  <si>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</si>
  <si>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</si>
  <si>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</si>
  <si>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</si>
  <si>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</si>
  <si>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</si>
  <si>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</si>
  <si>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</si>
  <si>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</si>
  <si>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</si>
  <si>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</si>
  <si>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</si>
  <si>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</si>
  <si>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</si>
  <si>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</si>
  <si>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</si>
  <si>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</si>
  <si>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</si>
  <si>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</si>
  <si>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</si>
  <si>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</si>
  <si>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</si>
  <si>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</si>
  <si>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</si>
  <si>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</si>
  <si>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</si>
  <si>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</si>
  <si>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</si>
  <si>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</si>
  <si>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</si>
  <si>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</si>
  <si>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</si>
  <si>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</si>
  <si>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</si>
  <si>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</si>
  <si>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</si>
  <si>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</si>
  <si>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</si>
  <si>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</si>
  <si>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</si>
  <si>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</si>
  <si>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</si>
  <si>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</si>
  <si>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</si>
  <si>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</si>
  <si>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</si>
  <si>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</si>
  <si>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</si>
  <si>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</si>
  <si>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</si>
  <si>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</si>
  <si>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</si>
  <si>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</si>
  <si>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</si>
  <si>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</si>
  <si>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</si>
  <si>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</si>
  <si>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</si>
  <si>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</si>
  <si>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</si>
  <si>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</si>
  <si>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</si>
  <si>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</si>
  <si>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</si>
  <si>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</si>
  <si>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</si>
  <si>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</si>
  <si>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</si>
  <si>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</si>
  <si>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</si>
  <si>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</si>
  <si>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</si>
  <si>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</si>
  <si>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</si>
  <si>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</si>
  <si>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</si>
  <si>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</si>
  <si>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</si>
  <si>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</si>
  <si>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</si>
  <si>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</si>
  <si>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</si>
  <si>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</si>
  <si>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</si>
  <si>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</si>
  <si>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</si>
  <si>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</si>
  <si>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</si>
  <si>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</si>
  <si>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</si>
  <si>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</si>
  <si>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</si>
  <si>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</si>
  <si>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</si>
  <si>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</si>
  <si>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</si>
  <si>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</si>
  <si>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</si>
  <si>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</si>
  <si>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</si>
  <si>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</si>
  <si>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</si>
  <si>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</si>
  <si>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</si>
  <si>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</si>
  <si>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</si>
  <si>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</si>
  <si>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</si>
  <si>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</si>
  <si>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</si>
  <si>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</si>
  <si>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</si>
  <si>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</si>
  <si>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</si>
  <si>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</si>
  <si>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</si>
  <si>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</si>
  <si>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</si>
  <si>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</si>
  <si>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</si>
  <si>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</si>
  <si>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</si>
  <si>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</si>
  <si>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</si>
  <si>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</si>
  <si>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</si>
  <si>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</si>
  <si>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</si>
  <si>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</si>
  <si>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</si>
  <si>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</si>
  <si>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</si>
  <si>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</si>
  <si>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</si>
  <si>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</si>
  <si>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</si>
  <si>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</si>
  <si>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</si>
  <si>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</si>
  <si>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</si>
  <si>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</si>
  <si>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</si>
  <si>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</si>
  <si>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</si>
  <si>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</si>
  <si>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</si>
  <si>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</si>
  <si>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</si>
  <si>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</si>
  <si>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</si>
  <si>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</si>
  <si>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</si>
  <si>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</si>
  <si>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</si>
  <si>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</si>
  <si>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</si>
  <si>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</si>
  <si>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</si>
  <si>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</si>
  <si>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</si>
  <si>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</si>
  <si>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</si>
  <si>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</si>
  <si>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</si>
  <si>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</si>
  <si>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</si>
  <si>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</si>
  <si>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</si>
  <si>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</si>
  <si>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</si>
  <si>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</si>
  <si>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</si>
  <si>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</si>
  <si>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</si>
  <si>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</si>
  <si>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</si>
  <si>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</si>
  <si>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</si>
  <si>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</si>
  <si>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</si>
  <si>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</si>
  <si>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</si>
  <si>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</si>
  <si>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</si>
  <si>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</si>
  <si>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</si>
  <si>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</si>
  <si>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</si>
  <si>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</si>
  <si>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</si>
  <si>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</si>
  <si>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</si>
  <si>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</si>
  <si>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</si>
  <si>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</si>
  <si>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</si>
  <si>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</si>
  <si>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</si>
  <si>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</si>
  <si>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</si>
  <si>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</si>
  <si>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</si>
  <si>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</si>
  <si>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</si>
  <si>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</si>
  <si>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</si>
  <si>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</si>
  <si>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</si>
  <si>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</si>
  <si>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</si>
  <si>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</si>
  <si>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</si>
  <si>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</si>
  <si>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</si>
  <si>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</si>
  <si>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</si>
  <si>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</si>
  <si>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</si>
  <si>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</si>
  <si>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</si>
  <si>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</si>
  <si>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</si>
  <si>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</si>
  <si>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</si>
  <si>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</si>
  <si>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</si>
  <si>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</si>
  <si>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</si>
  <si>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</si>
  <si>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</si>
  <si>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</si>
  <si>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</si>
  <si>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</si>
  <si>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</si>
  <si>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</si>
  <si>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</si>
  <si>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</si>
  <si>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</si>
  <si>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</si>
  <si>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</si>
  <si>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</si>
  <si>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</si>
  <si>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</si>
  <si>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</si>
  <si>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</si>
  <si>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</si>
  <si>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</si>
  <si>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</si>
  <si>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</si>
  <si>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</si>
  <si>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</si>
  <si>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</si>
  <si>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</si>
  <si>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</si>
  <si>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</si>
  <si>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</si>
  <si>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</si>
  <si>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</si>
  <si>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</si>
  <si>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</si>
  <si>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</si>
  <si>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</si>
  <si>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</si>
  <si>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</si>
  <si>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</si>
  <si>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</si>
  <si>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</si>
  <si>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</si>
  <si>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</si>
  <si>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</si>
  <si>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</si>
  <si>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</si>
  <si>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</si>
  <si>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</si>
  <si>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</si>
  <si>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</si>
  <si>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</si>
  <si>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</si>
  <si>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</si>
  <si>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</si>
  <si>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</si>
  <si>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</si>
  <si>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</si>
  <si>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</si>
  <si>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</si>
  <si>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</si>
  <si>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</si>
  <si>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</si>
  <si>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</si>
  <si>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</si>
  <si>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</si>
  <si>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</si>
  <si>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</si>
  <si>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</si>
  <si>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</si>
  <si>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</si>
  <si>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</si>
  <si>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</si>
  <si>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</si>
  <si>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</si>
  <si>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</si>
  <si>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</si>
  <si>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</si>
  <si>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</si>
  <si>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</si>
  <si>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</si>
  <si>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</si>
  <si>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</si>
  <si>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</si>
  <si>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</si>
  <si>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</si>
  <si>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</si>
  <si>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</si>
  <si>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</si>
  <si>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</si>
  <si>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</si>
  <si>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</si>
  <si>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</si>
  <si>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</si>
  <si>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</si>
  <si>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</si>
  <si>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</si>
  <si>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</si>
  <si>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</si>
  <si>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</si>
  <si>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</si>
  <si>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</si>
  <si>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</si>
  <si>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</si>
  <si>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</si>
  <si>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</si>
  <si>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</si>
  <si>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</si>
  <si>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</si>
  <si>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</si>
  <si>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</si>
  <si>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</si>
  <si>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</si>
  <si>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</si>
  <si>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</si>
  <si>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</si>
  <si>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</si>
  <si>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</si>
  <si>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</si>
  <si>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</si>
  <si>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</si>
  <si>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</si>
  <si>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</si>
  <si>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</si>
  <si>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</si>
  <si>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</si>
  <si>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</si>
  <si>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</si>
  <si>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</si>
  <si>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</si>
  <si>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</si>
  <si>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</si>
  <si>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</si>
  <si>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</si>
  <si>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</si>
  <si>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</si>
  <si>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</si>
  <si>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</si>
  <si>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</si>
  <si>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</si>
  <si>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</si>
  <si>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</si>
  <si>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</si>
  <si>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</si>
  <si>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</si>
  <si>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</si>
  <si>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</si>
  <si>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</si>
  <si>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</si>
  <si>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</si>
  <si>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</si>
  <si>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</si>
  <si>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</si>
  <si>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</si>
  <si>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</si>
  <si>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</si>
  <si>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</si>
  <si>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</si>
  <si>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</si>
  <si>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</si>
  <si>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</si>
  <si>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</si>
  <si>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</si>
  <si>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</si>
  <si>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</si>
  <si>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</si>
  <si>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</si>
  <si>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</si>
  <si>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</si>
  <si>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</si>
  <si>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</si>
  <si>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</si>
  <si>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</si>
  <si>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</si>
  <si>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</si>
  <si>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</si>
  <si>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</si>
  <si>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</si>
  <si>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</si>
  <si>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</si>
  <si>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</si>
  <si>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</si>
  <si>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</si>
  <si>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</si>
  <si>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</si>
  <si>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</si>
  <si>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</si>
  <si>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</si>
  <si>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</si>
  <si>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</si>
  <si>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</si>
  <si>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</si>
  <si>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</si>
  <si>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</si>
  <si>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</si>
  <si>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</si>
  <si>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</si>
  <si>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</si>
  <si>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</si>
  <si>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</si>
  <si>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</si>
  <si>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</si>
  <si>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</si>
  <si>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</si>
  <si>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</si>
  <si>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</si>
  <si>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</si>
  <si>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</si>
  <si>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</si>
  <si>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</si>
  <si>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</si>
  <si>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</si>
  <si>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</si>
  <si>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</si>
  <si>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</si>
  <si>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</si>
  <si>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</si>
  <si>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</si>
  <si>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</si>
  <si>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</si>
  <si>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</si>
  <si>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</si>
  <si>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</si>
  <si>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</si>
  <si>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</si>
  <si>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</si>
  <si>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</si>
  <si>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</si>
  <si>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</si>
  <si>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</si>
  <si>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</si>
  <si>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</si>
  <si>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</si>
  <si>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</si>
  <si>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</si>
  <si>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</si>
  <si>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</si>
  <si>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</si>
  <si>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</si>
  <si>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</si>
  <si>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</si>
  <si>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</si>
  <si>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</si>
  <si>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</si>
  <si>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</si>
  <si>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</si>
  <si>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</si>
  <si>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</si>
  <si>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</si>
  <si>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</si>
  <si>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</si>
  <si>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</si>
  <si>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</si>
  <si>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</si>
  <si>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</si>
  <si>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</si>
  <si>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</si>
  <si>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</si>
  <si>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</si>
  <si>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</si>
  <si>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</si>
  <si>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</si>
  <si>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</si>
  <si>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</si>
  <si>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</si>
  <si>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</si>
  <si>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</si>
  <si>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</si>
  <si>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</si>
  <si>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</si>
  <si>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</si>
  <si>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</si>
  <si>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</si>
  <si>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</si>
  <si>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</si>
  <si>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</si>
  <si>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</si>
  <si>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</si>
  <si>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</si>
  <si>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</si>
  <si>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</si>
  <si>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</si>
  <si>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</si>
  <si>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</si>
  <si>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</si>
  <si>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</si>
  <si>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</si>
  <si>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</si>
  <si>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</si>
  <si>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</si>
  <si>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</si>
  <si>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</si>
  <si>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</si>
  <si>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</si>
  <si>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</si>
  <si>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</si>
  <si>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</si>
  <si>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</si>
  <si>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</si>
  <si>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</si>
  <si>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</si>
  <si>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</si>
  <si>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</si>
  <si>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</si>
  <si>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</si>
  <si>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</si>
  <si>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</si>
  <si>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</si>
  <si>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</si>
  <si>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</si>
  <si>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</si>
  <si>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</si>
  <si>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</si>
  <si>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</si>
  <si>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</si>
  <si>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</si>
  <si>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</si>
  <si>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</si>
  <si>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</si>
  <si>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</si>
  <si>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</si>
  <si>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</si>
  <si>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</si>
  <si>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</si>
  <si>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</si>
  <si>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</si>
  <si>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</si>
  <si>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</si>
  <si>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</si>
  <si>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</si>
  <si>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</si>
  <si>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</si>
  <si>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</si>
  <si>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</si>
  <si>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</si>
  <si>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</si>
  <si>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</si>
  <si>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</si>
  <si>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</si>
  <si>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</si>
  <si>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</si>
  <si>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</si>
  <si>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</si>
  <si>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</si>
  <si>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</si>
  <si>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</si>
  <si>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</si>
  <si>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</si>
  <si>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</si>
  <si>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</si>
  <si>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</si>
  <si>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</si>
  <si>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</si>
  <si>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</si>
  <si>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</si>
  <si>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</si>
  <si>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</si>
  <si>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</si>
  <si>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</si>
  <si>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</si>
  <si>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</si>
  <si>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</si>
  <si>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</si>
  <si>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</si>
  <si>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</si>
  <si>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</si>
  <si>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</si>
  <si>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</si>
  <si>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</si>
  <si>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</si>
  <si>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</si>
  <si>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</si>
  <si>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</si>
  <si>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</si>
  <si>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</si>
  <si>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</si>
  <si>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</si>
  <si>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</si>
  <si>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</si>
  <si>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</si>
  <si>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</si>
  <si>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</si>
  <si>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</si>
  <si>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</si>
  <si>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</si>
  <si>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</si>
  <si>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</si>
  <si>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</si>
  <si>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</si>
  <si>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</si>
  <si>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</si>
  <si>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</si>
  <si>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</si>
  <si>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</si>
  <si>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</si>
  <si>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</si>
  <si>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</si>
  <si>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</si>
  <si>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</si>
  <si>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</si>
  <si>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</si>
  <si>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</si>
  <si>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</si>
  <si>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</si>
  <si>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</si>
  <si>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</si>
  <si>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</si>
  <si>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</si>
  <si>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</si>
  <si>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</si>
  <si>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</si>
  <si>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</si>
  <si>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</si>
  <si>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</si>
  <si>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</si>
  <si>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</si>
  <si>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</si>
  <si>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</si>
  <si>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</si>
  <si>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</si>
  <si>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</si>
  <si>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</si>
  <si>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</si>
  <si>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</si>
  <si>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</si>
  <si>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</si>
  <si>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</si>
  <si>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</si>
  <si>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</si>
  <si>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</si>
  <si>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</si>
  <si>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</si>
  <si>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</si>
  <si>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</si>
  <si>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</si>
  <si>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</si>
  <si>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</si>
  <si>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</si>
  <si>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</si>
  <si>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</si>
  <si>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</si>
  <si>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</si>
  <si>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</si>
  <si>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</si>
  <si>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</si>
  <si>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</si>
  <si>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</si>
  <si>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</si>
  <si>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</si>
  <si>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</si>
  <si>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</si>
  <si>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</si>
  <si>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</si>
  <si>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</si>
  <si>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</si>
  <si>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</si>
  <si>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</si>
  <si>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</si>
  <si>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</si>
  <si>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</si>
  <si>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</si>
  <si>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</si>
  <si>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</si>
  <si>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</si>
  <si>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</si>
  <si>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</si>
  <si>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</si>
  <si>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</si>
  <si>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</si>
  <si>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</si>
  <si>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</si>
  <si>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</si>
  <si>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</si>
  <si>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</si>
  <si>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</si>
  <si>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</si>
  <si>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</si>
  <si>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</si>
  <si>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</si>
  <si>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</si>
  <si>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</si>
  <si>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</si>
  <si>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</si>
  <si>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</si>
  <si>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</si>
  <si>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</si>
  <si>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</si>
  <si>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</si>
  <si>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</si>
  <si>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</si>
  <si>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</si>
  <si>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</si>
  <si>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</si>
  <si>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</si>
  <si>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</si>
  <si>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</si>
  <si>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</si>
  <si>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</si>
  <si>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</si>
  <si>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</si>
  <si>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</si>
  <si>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</si>
  <si>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</si>
  <si>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</si>
  <si>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</si>
  <si>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</si>
  <si>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</si>
  <si>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</si>
  <si>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</si>
  <si>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</si>
  <si>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</si>
  <si>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</si>
  <si>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</si>
  <si>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</si>
  <si>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</si>
  <si>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</si>
  <si>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</si>
  <si>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</si>
  <si>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</si>
  <si>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</si>
  <si>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</si>
  <si>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</si>
  <si>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</si>
  <si>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</si>
  <si>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</si>
  <si>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</si>
  <si>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</si>
  <si>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</si>
  <si>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</si>
  <si>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</si>
  <si>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</si>
  <si>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</si>
  <si>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</si>
  <si>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</si>
  <si>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</si>
  <si>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</si>
  <si>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</si>
  <si>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</si>
  <si>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</si>
  <si>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</si>
  <si>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</si>
  <si>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</si>
  <si>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</si>
  <si>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</si>
  <si>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</si>
  <si>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</si>
  <si>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</si>
  <si>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</si>
  <si>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</si>
  <si>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</si>
  <si>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</si>
  <si>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</si>
  <si>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</si>
  <si>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</si>
  <si>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</si>
  <si>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</si>
  <si>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</si>
  <si>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</si>
  <si>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</si>
  <si>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</si>
  <si>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</si>
  <si>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</si>
  <si>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</si>
  <si>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</si>
  <si>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</si>
  <si>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</si>
  <si>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</si>
  <si>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</si>
  <si>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</si>
  <si>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</si>
  <si>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</si>
  <si>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</si>
  <si>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</si>
  <si>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</si>
  <si>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</si>
  <si>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</si>
  <si>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</si>
  <si>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</si>
  <si>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</si>
  <si>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</si>
  <si>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</si>
  <si>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</si>
  <si>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</si>
  <si>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</si>
  <si>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</si>
  <si>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</si>
  <si>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</si>
  <si>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</si>
  <si>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</si>
  <si>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</si>
  <si>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</si>
  <si>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</si>
  <si>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</si>
  <si>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</si>
  <si>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</si>
  <si>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</si>
  <si>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</si>
  <si>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</si>
  <si>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</si>
  <si>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</si>
  <si>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</si>
  <si>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</si>
  <si>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</si>
  <si>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</si>
  <si>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</si>
  <si>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</si>
  <si>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</si>
  <si>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</si>
  <si>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</si>
  <si>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</si>
  <si>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</si>
  <si>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</si>
  <si>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</si>
  <si>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</si>
  <si>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</si>
  <si>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</si>
  <si>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</si>
  <si>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</si>
  <si>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</si>
  <si>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</si>
  <si>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</si>
  <si>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</si>
  <si>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</si>
  <si>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</si>
  <si>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</si>
  <si>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</si>
  <si>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</si>
  <si>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</si>
  <si>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</si>
  <si>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</si>
  <si>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</si>
  <si>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</si>
  <si>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</si>
  <si>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</si>
  <si>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</si>
  <si>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</si>
  <si>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</si>
  <si>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</si>
  <si>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</si>
  <si>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</si>
  <si>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</si>
  <si>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</si>
  <si>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</si>
  <si>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</si>
  <si>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</si>
  <si>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</si>
  <si>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</si>
  <si>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</si>
  <si>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</si>
  <si>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</si>
  <si>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</si>
  <si>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</si>
  <si>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</si>
  <si>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</si>
  <si>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</si>
  <si>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</si>
  <si>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</si>
  <si>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</si>
  <si>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</si>
  <si>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</si>
  <si>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</si>
  <si>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</si>
  <si>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</si>
  <si>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</si>
  <si>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</si>
  <si>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</si>
  <si>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</si>
  <si>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</si>
  <si>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</si>
  <si>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</si>
  <si>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</si>
  <si>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</si>
  <si>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</si>
  <si>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</si>
  <si>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</si>
  <si>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</si>
  <si>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</si>
  <si>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</si>
  <si>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</si>
  <si>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</si>
  <si>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</si>
  <si>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</si>
  <si>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</si>
  <si>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</si>
  <si>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</si>
  <si>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</si>
  <si>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Call_count</t>
  </si>
  <si>
    <t>Total_Amount</t>
  </si>
  <si>
    <t>Total_Duration</t>
  </si>
  <si>
    <t>Avg_Rating</t>
  </si>
  <si>
    <t>5*_Rating</t>
  </si>
  <si>
    <t>Sunday</t>
  </si>
  <si>
    <t>Monday</t>
  </si>
  <si>
    <t>Tuesday</t>
  </si>
  <si>
    <t>Wednesday</t>
  </si>
  <si>
    <t>Thursday</t>
  </si>
  <si>
    <t>Friday</t>
  </si>
  <si>
    <t>Saturday</t>
  </si>
  <si>
    <t>Row Labels</t>
  </si>
  <si>
    <t>Grand Total</t>
  </si>
  <si>
    <t>Jan</t>
  </si>
  <si>
    <t>Feb</t>
  </si>
  <si>
    <t>Mar</t>
  </si>
  <si>
    <t>Apr</t>
  </si>
  <si>
    <t>May</t>
  </si>
  <si>
    <t>Jun</t>
  </si>
  <si>
    <t>Jul</t>
  </si>
  <si>
    <t>Aug</t>
  </si>
  <si>
    <t>Sep</t>
  </si>
  <si>
    <t>Oct</t>
  </si>
  <si>
    <t>Nov</t>
  </si>
  <si>
    <t>Dec</t>
  </si>
  <si>
    <t>Call_count2</t>
  </si>
  <si>
    <t>s.cells</t>
  </si>
  <si>
    <t>s.amount</t>
  </si>
  <si>
    <t>s_rep</t>
  </si>
  <si>
    <t>Column Labels</t>
  </si>
  <si>
    <t>Rep Summary</t>
  </si>
  <si>
    <t>% of calls</t>
  </si>
  <si>
    <t>call rank</t>
  </si>
  <si>
    <t>amount rank</t>
  </si>
  <si>
    <t xml:space="preserve">call </t>
  </si>
  <si>
    <t xml:space="preserve">Amount  </t>
  </si>
  <si>
    <t>labels for rep</t>
  </si>
  <si>
    <t>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</si>
</sst>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7" x14ac:knownFonts="1">
    <font>
      <sz val="11"/>
      <color theme="1"/>
      <name val="Avenir Next LT Pro"/>
      <family val="2"/>
      <scheme val="minor"/>
    </font>
    <font>
      <b/>
      <sz val="11"/>
      <color theme="1"/>
      <name val="Avenir Next LT Pro"/>
      <family val="2"/>
      <scheme val="minor"/>
    </font>
    <font>
      <sz val="8"/>
      <name val="Avenir Next LT Pro"/>
      <family val="2"/>
      <scheme val="minor"/>
    </font>
    <font>
      <sz val="18"/>
      <color theme="1"/>
      <name val="Aptos ExtraBold"/>
      <family val="2"/>
    </font>
    <font>
      <sz val="11"/>
      <color theme="1"/>
      <name val="Avenir Next LT Pro"/>
      <family val="2"/>
      <scheme val="minor"/>
    </font>
    <font>
      <sz val="8"/>
      <color theme="1"/>
      <name val="Avenir Next LT Pro"/>
      <family val="2"/>
      <scheme val="minor"/>
    </font>
    <font>
      <b/>
      <sz val="8"/>
      <color rgb="FF003566"/>
      <name val="Avenir Next LT Pro"/>
      <family val="2"/>
      <scheme val="minor"/>
    </font>
  </fonts>
  <fills count="4">
    <fill>
      <patternFill patternType="none"/>
    </fill>
    <fill>
      <patternFill patternType="gray125"/>
    </fill>
    <fill>
      <patternFill patternType="solid">
        <fgColor theme="7"/>
        <bgColor indexed="64"/>
      </patternFill>
    </fill>
    <fill>
      <patternFill patternType="solid">
        <fgColor theme="0" tint="-4.9989318521683403E-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4" fillId="0" borderId="0" applyFont="0" applyFill="0" applyBorder="0" applyAlignment="0" applyProtection="0"/>
  </cellStyleXfs>
  <cellXfs count="39">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3" fontId="0" fillId="0" borderId="0" xfId="0" applyNumberFormat="1"/>
    <xf numFmtId="165" fontId="0" fillId="0" borderId="0" xfId="0" applyNumberFormat="1"/>
    <xf numFmtId="166" fontId="0" fillId="0" borderId="0" xfId="0" applyNumberFormat="1"/>
    <xf numFmtId="1"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0" borderId="0" xfId="0" applyAlignment="1">
      <alignment horizontal="left" indent="1"/>
    </xf>
    <xf numFmtId="9" fontId="0" fillId="0" borderId="0" xfId="1" applyFont="1"/>
    <xf numFmtId="0" fontId="0" fillId="0" borderId="0" xfId="0" applyBorder="1"/>
    <xf numFmtId="0" fontId="5" fillId="0" borderId="0" xfId="0" applyFont="1"/>
    <xf numFmtId="0" fontId="0" fillId="3" borderId="0" xfId="0" applyFill="1" applyBorder="1" applyAlignment="1">
      <alignment horizontal="center"/>
    </xf>
    <xf numFmtId="0" fontId="0" fillId="3" borderId="0" xfId="0" applyFill="1" applyBorder="1"/>
    <xf numFmtId="0" fontId="0" fillId="3" borderId="0" xfId="0" applyFill="1"/>
    <xf numFmtId="0" fontId="5" fillId="3" borderId="0" xfId="0" applyFont="1" applyFill="1" applyBorder="1"/>
    <xf numFmtId="168" fontId="5" fillId="3" borderId="0" xfId="0" applyNumberFormat="1" applyFont="1" applyFill="1" applyBorder="1"/>
    <xf numFmtId="0" fontId="5" fillId="3" borderId="0" xfId="0" applyFont="1" applyFill="1" applyBorder="1" applyAlignment="1">
      <alignment horizontal="center" vertical="center"/>
    </xf>
    <xf numFmtId="0" fontId="6" fillId="3" borderId="0" xfId="0" applyFont="1" applyFill="1" applyBorder="1" applyAlignment="1">
      <alignment horizontal="center" vertical="center"/>
    </xf>
    <xf numFmtId="0" fontId="6" fillId="3" borderId="0" xfId="0" applyFont="1" applyFill="1" applyBorder="1"/>
  </cellXfs>
  <cellStyles count="2">
    <cellStyle name="Normal" xfId="0" builtinId="0"/>
    <cellStyle name="Percent" xfId="1" builtinId="5"/>
  </cellStyles>
  <dxfs count="24">
    <dxf>
      <font>
        <b/>
        <color theme="1"/>
      </font>
      <border>
        <bottom style="thin">
          <color theme="0" tint="-0.34998626667073579"/>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ill>
        <patternFill>
          <bgColor theme="2" tint="-9.9948118533890809E-2"/>
        </patternFill>
      </fill>
      <border>
        <left style="thin">
          <color auto="1"/>
        </left>
        <right style="thin">
          <color auto="1"/>
        </right>
        <top/>
        <bottom/>
        <vertical/>
        <horizontal/>
      </border>
    </dxf>
    <dxf>
      <fill>
        <patternFill>
          <bgColor theme="2" tint="-0.24994659260841701"/>
        </patternFill>
      </fill>
      <border>
        <left style="thin">
          <color auto="1"/>
        </left>
        <right style="thin">
          <color auto="1"/>
        </right>
        <top/>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venir Next LT Pro"/>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9"/>
        </bottom>
        <vertical/>
        <horizontal/>
      </border>
    </dxf>
    <dxf>
      <font>
        <color theme="1"/>
      </font>
      <border>
        <left style="thin">
          <color theme="9"/>
        </left>
        <right style="thin">
          <color theme="9"/>
        </right>
        <top style="thin">
          <color theme="9"/>
        </top>
        <bottom style="thin">
          <color theme="9"/>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bgColor rgb="FF003566"/>
        </patternFill>
      </fill>
    </dxf>
    <dxf>
      <border>
        <left style="thin">
          <color theme="0" tint="-0.14996795556505021"/>
        </left>
        <right style="thin">
          <color theme="0" tint="-0.14996795556505021"/>
        </right>
        <top style="thin">
          <color theme="0" tint="-0.14996795556505021"/>
        </top>
        <bottom style="thin">
          <color theme="0" tint="-0.14996795556505021"/>
        </bottom>
      </border>
    </dxf>
  </dxfs>
  <tableStyles count="7" defaultTableStyle="TableStyleMedium2" defaultPivotStyle="PivotStyleLight16">
    <tableStyle name="Invisible" pivot="0" table="0" count="0" xr9:uid="{98B79AE1-A812-4A15-94E9-C66E4F3E66A7}"/>
    <tableStyle name="Slicer Style 1" pivot="0" table="0" count="1" xr9:uid="{25BABDA2-DB3D-41F6-98D0-3EE7CBB0176F}">
      <tableStyleElement type="wholeTable" dxfId="23"/>
    </tableStyle>
    <tableStyle name="Slicer Style 2" pivot="0" table="0" count="2" xr9:uid="{FE456AA3-8A56-4FF4-93D6-C30888F289AC}">
      <tableStyleElement type="headerRow" dxfId="22"/>
    </tableStyle>
    <tableStyle name="Slicer Style 3" pivot="0" table="0" count="1" xr9:uid="{926F5C6C-E0B6-4B86-BA78-7F8842AB7111}"/>
    <tableStyle name="SlicerStyleDark1 2" pivot="0" table="0" count="10" xr9:uid="{48D11930-102A-4533-9E84-3AA197C94640}">
      <tableStyleElement type="wholeTable" dxfId="21"/>
      <tableStyleElement type="headerRow" dxfId="20"/>
    </tableStyle>
    <tableStyle name="SlicerStyleDark6 2" pivot="0" table="0" count="10" xr9:uid="{E4393D12-278D-46FE-A66D-E1DC3B4EAD14}">
      <tableStyleElement type="wholeTable" dxfId="19"/>
      <tableStyleElement type="headerRow" dxfId="18"/>
    </tableStyle>
    <tableStyle name="SlicerStyleOther1 2" pivot="0" table="0" count="10" xr9:uid="{74847932-3281-454F-A3F3-81AB02241DD5}">
      <tableStyleElement type="wholeTable" dxfId="1"/>
      <tableStyleElement type="headerRow" dxfId="0"/>
    </tableStyle>
  </tableStyles>
  <colors>
    <mruColors>
      <color rgb="FF003566"/>
      <color rgb="FFFFBC01"/>
      <color rgb="FF001D3D"/>
      <color rgb="FF00519A"/>
      <color rgb="FFFEDA00"/>
    </mruColors>
  </colors>
  <extLst>
    <ext xmlns:x14="http://schemas.microsoft.com/office/spreadsheetml/2009/9/main" uri="{46F421CA-312F-682f-3DD2-61675219B42D}">
      <x14:dxfs count="26">
        <dxf>
          <font>
            <color rgb="FF000000"/>
          </font>
          <fill>
            <patternFill patternType="solid">
              <fgColor auto="1"/>
              <bgColor theme="2" tint="-0.49998474074526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2" tint="-0.49998474074526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2" tint="-0.49998474074526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2" tint="-0.24994659260841701"/>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003566"/>
              </stop>
              <stop position="1">
                <color theme="0" tint="-5.0965910824915313E-2"/>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003566"/>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003566"/>
              </stop>
              <stop position="1">
                <color them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theme="0"/>
              </stop>
              <stop position="1">
                <color rgb="FF003566"/>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rgb="FF003566"/>
              <bgColor theme="9"/>
            </patternFill>
          </fill>
          <border>
            <left style="thin">
              <color theme="9"/>
            </left>
            <right style="thin">
              <color theme="9"/>
            </right>
            <top style="thin">
              <color theme="9"/>
            </top>
            <bottom style="thin">
              <color theme="9"/>
            </bottom>
            <vertical/>
            <horizontal/>
          </border>
        </dxf>
        <dxf>
          <fill>
            <patternFill>
              <bgColor theme="9" tint="0.79998168889431442"/>
            </patternFill>
          </fill>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00519A"/>
              </stop>
              <stop position="1">
                <color rgb="FF003566"/>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003566"/>
              </stop>
              <stop position="1">
                <color them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theme="4" tint="-0.25098422193060094"/>
              </stop>
              <stop position="1">
                <color theme="4" tint="0.80001220740379042"/>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003566"/>
              </stop>
              <stop position="1">
                <color them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patternType="mediumGray">
              <fgColor rgb="FF003566"/>
            </patternFill>
          </fill>
        </dxf>
        <dxf>
          <fill>
            <patternFill>
              <fgColor rgb="FF003566"/>
            </patternFill>
          </fill>
        </dxf>
      </x14:dxfs>
    </ext>
    <ext xmlns:x14="http://schemas.microsoft.com/office/spreadsheetml/2009/9/main" uri="{EB79DEF2-80B8-43e5-95BD-54CBDDF9020C}">
      <x14:slicerStyles defaultSlicerStyle="SlicerStyleLight1">
        <x14:slicerStyle name="Slicer Style 2">
          <x14:slicerStyleElements>
            <x14:slicerStyleElement type="selectedItemWithData" dxfId="25"/>
          </x14:slicerStyleElements>
        </x14:slicerStyle>
        <x14:slicerStyle name="Slicer Style 3">
          <x14:slicerStyleElements>
            <x14:slicerStyleElement type="selectedItemWithData" dxfId="24"/>
          </x14:slicerStyleElements>
        </x14:slicerStyle>
        <x14:slicerStyle name="SlicerStyleDark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6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[call_centre_report.xlsx]pivot!line chart</c:name>
    <c:fmtId val="33"/>
  </c:pivotSource>
  <c:chart>
    <c:title>
      <c:tx>
        <c:rich>
          <a:bodyPr rot="0" spcFirstLastPara="1" vertOverflow="ellipsis" vert="horz" wrap="square" anchor="ctr" anchorCtr="1"/>
          <a:lstStyle/>
          <a:p>
            <a:pPr>
              <a:defRPr sz="1000" b="0" i="0" u="none" strike="noStrike" kern="1200" spc="0" baseline="0">
                <a:ln>
                  <a:solidFill>
                    <a:srgbClr val="003566"/>
                  </a:solidFill>
                </a:ln>
                <a:solidFill>
                  <a:schemeClr val="tx1">
                    <a:lumMod val="65000"/>
                    <a:lumOff val="35000"/>
                  </a:schemeClr>
                </a:solidFill>
                <a:latin typeface="+mn-lt"/>
                <a:ea typeface="+mn-ea"/>
                <a:cs typeface="+mn-cs"/>
              </a:defRPr>
            </a:pPr>
            <a:r>
              <a:rPr lang="en-US" sz="1000">
                <a:solidFill>
                  <a:schemeClr val="bg2">
                    <a:lumMod val="50000"/>
                  </a:schemeClr>
                </a:solidFill>
              </a:rPr>
              <a:t>Call Trend</a:t>
            </a:r>
          </a:p>
        </c:rich>
      </c:tx>
      <c:layout>
        <c:manualLayout>
          <c:xMode val="edge"/>
          <c:yMode val="edge"/>
          <c:x val="4.7958223972003507E-2"/>
          <c:y val="2.7777777777777776E-2"/>
        </c:manualLayout>
      </c:layout>
      <c:overlay val="0"/>
      <c:spPr>
        <a:noFill/>
        <a:ln>
          <a:noFill/>
        </a:ln>
        <a:effectLst/>
      </c:spPr>
      <c:txPr>
        <a:bodyPr rot="0" spcFirstLastPara="1" vertOverflow="ellipsis" vert="horz" wrap="square" anchor="ctr" anchorCtr="1"/>
        <a:lstStyle/>
        <a:p>
          <a:pPr>
            <a:defRPr sz="1000" b="0" i="0" u="none" strike="noStrike" kern="1200" spc="0" baseline="0">
              <a:ln>
                <a:solidFill>
                  <a:srgbClr val="003566"/>
                </a:solid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3566"/>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3566"/>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3566"/>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3566"/>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45000">
                <a:srgbClr val="003566"/>
              </a:gs>
              <a:gs pos="100000">
                <a:schemeClr val="bg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3566"/>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3566"/>
            </a:solidFill>
            <a:prstDash val="sysDash"/>
            <a:round/>
          </a:ln>
          <a:effectLst/>
        </c:spPr>
        <c:marker>
          <c:symbol val="diamond"/>
          <c:size val="5"/>
          <c:spPr>
            <a:solidFill>
              <a:schemeClr val="accent4">
                <a:lumMod val="60000"/>
                <a:lumOff val="40000"/>
              </a:schemeClr>
            </a:solidFill>
            <a:ln w="25400">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03566"/>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3566"/>
            </a:solidFill>
            <a:prstDash val="sysDash"/>
            <a:round/>
          </a:ln>
          <a:effectLst/>
        </c:spPr>
        <c:marker>
          <c:symbol val="diamond"/>
          <c:size val="5"/>
          <c:spPr>
            <a:solidFill>
              <a:schemeClr val="accent4">
                <a:lumMod val="60000"/>
                <a:lumOff val="40000"/>
              </a:schemeClr>
            </a:solidFill>
            <a:ln w="25400">
              <a:noFill/>
            </a:ln>
            <a:effectLst/>
          </c:spPr>
        </c:marker>
      </c:pivotFmt>
      <c:pivotFmt>
        <c:idx val="7"/>
        <c:spPr>
          <a:ln w="28575" cap="rnd">
            <a:solidFill>
              <a:srgbClr val="003566"/>
            </a:solidFill>
            <a:prstDash val="sysDash"/>
            <a:round/>
          </a:ln>
          <a:effectLst/>
        </c:spPr>
        <c:marker>
          <c:symbol val="diamond"/>
          <c:size val="5"/>
          <c:spPr>
            <a:solidFill>
              <a:schemeClr val="accent4">
                <a:lumMod val="60000"/>
                <a:lumOff val="40000"/>
              </a:schemeClr>
            </a:solidFill>
            <a:ln w="25400">
              <a:noFill/>
            </a:ln>
            <a:effectLst/>
          </c:spPr>
        </c:marker>
      </c:pivotFmt>
      <c:pivotFmt>
        <c:idx val="8"/>
        <c:spPr>
          <a:ln w="28575" cap="rnd">
            <a:solidFill>
              <a:srgbClr val="003566"/>
            </a:solidFill>
            <a:prstDash val="sysDash"/>
            <a:round/>
          </a:ln>
          <a:effectLst/>
        </c:spPr>
        <c:marker>
          <c:symbol val="diamond"/>
          <c:size val="5"/>
          <c:spPr>
            <a:solidFill>
              <a:schemeClr val="accent4">
                <a:lumMod val="60000"/>
                <a:lumOff val="40000"/>
              </a:schemeClr>
            </a:solidFill>
            <a:ln w="25400">
              <a:noFill/>
            </a:ln>
            <a:effectLst/>
          </c:spPr>
        </c:marker>
      </c:pivotFmt>
      <c:pivotFmt>
        <c:idx val="9"/>
        <c:spPr>
          <a:ln w="28575" cap="rnd">
            <a:solidFill>
              <a:srgbClr val="003566"/>
            </a:solidFill>
            <a:prstDash val="sysDash"/>
            <a:round/>
          </a:ln>
          <a:effectLst/>
        </c:spPr>
        <c:marker>
          <c:symbol val="diamond"/>
          <c:size val="5"/>
          <c:spPr>
            <a:solidFill>
              <a:schemeClr val="accent4">
                <a:lumMod val="60000"/>
                <a:lumOff val="40000"/>
              </a:schemeClr>
            </a:solidFill>
            <a:ln w="25400">
              <a:noFill/>
            </a:ln>
            <a:effectLst/>
          </c:spPr>
        </c:marker>
      </c:pivotFmt>
    </c:pivotFmts>
    <c:plotArea>
      <c:layout>
        <c:manualLayout>
          <c:layoutTarget val="inner"/>
          <c:xMode val="edge"/>
          <c:yMode val="edge"/>
          <c:x val="7.0238407699037622E-2"/>
          <c:y val="0.17120370370370369"/>
          <c:w val="0.89920603674540678"/>
          <c:h val="0.72142716535433071"/>
        </c:manualLayout>
      </c:layout>
      <c:areaChart>
        <c:grouping val="stacked"/>
        <c:varyColors val="0"/>
        <c:ser>
          <c:idx val="1"/>
          <c:order val="1"/>
          <c:tx>
            <c:strRef>
              <c:f>pivot!$C$16</c:f>
              <c:strCache>
                <c:ptCount val="1"/>
                <c:pt idx="0">
                  <c:v>Call_count2</c:v>
                </c:pt>
              </c:strCache>
            </c:strRef>
          </c:tx>
          <c:spPr>
            <a:gradFill>
              <a:gsLst>
                <a:gs pos="45000">
                  <a:srgbClr val="003566"/>
                </a:gs>
                <a:gs pos="100000">
                  <a:schemeClr val="bg1"/>
                </a:gs>
              </a:gsLst>
              <a:lin ang="5400000" scaled="1"/>
            </a:gradFill>
            <a:ln>
              <a:noFill/>
            </a:ln>
            <a:effectLst/>
          </c:spPr>
          <c:cat>
            <c:strRef>
              <c:f>pivot!$A$17:$A$29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pivot!$C$17:$C$29</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4329-4144-84DB-C95563F8CAC5}"/>
            </c:ext>
          </c:extLst>
        </c:ser>
        <c:dLbls>
          <c:showLegendKey val="0"/>
          <c:showVal val="0"/>
          <c:showCatName val="0"/>
          <c:showSerName val="0"/>
          <c:showPercent val="0"/>
          <c:showBubbleSize val="0"/>
        </c:dLbls>
        <c:axId val="1807543055"/>
        <c:axId val="1807543535"/>
      </c:areaChart>
      <c:lineChart>
        <c:grouping val="standard"/>
        <c:varyColors val="0"/>
        <c:ser>
          <c:idx val="0"/>
          <c:order val="0"/>
          <c:tx>
            <c:strRef>
              <c:f>pivot!$B$16</c:f>
              <c:strCache>
                <c:ptCount val="1"/>
                <c:pt idx="0">
                  <c:v>Call_count</c:v>
                </c:pt>
              </c:strCache>
            </c:strRef>
          </c:tx>
          <c:spPr>
            <a:ln w="28575" cap="rnd">
              <a:solidFill>
                <a:srgbClr val="003566"/>
              </a:solidFill>
              <a:prstDash val="sysDash"/>
              <a:round/>
            </a:ln>
            <a:effectLst/>
          </c:spPr>
          <c:marker>
            <c:symbol val="diamond"/>
            <c:size val="5"/>
            <c:spPr>
              <a:solidFill>
                <a:schemeClr val="accent4">
                  <a:lumMod val="60000"/>
                  <a:lumOff val="40000"/>
                </a:schemeClr>
              </a:solidFill>
              <a:ln w="25400">
                <a:noFill/>
              </a:ln>
              <a:effectLst/>
            </c:spPr>
          </c:marker>
          <c:cat>
            <c:strRef>
              <c:f>pivot!$A$17:$A$29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pivot!$B$17:$B$29</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4329-4144-84DB-C95563F8CAC5}"/>
            </c:ext>
          </c:extLst>
        </c:ser>
        <c:dLbls>
          <c:showLegendKey val="0"/>
          <c:showVal val="0"/>
          <c:showCatName val="0"/>
          <c:showSerName val="0"/>
          <c:showPercent val="0"/>
          <c:showBubbleSize val="0"/>
        </c:dLbls>
        <c:marker val="1"/>
        <c:smooth val="0"/>
        <c:axId val="1807543055"/>
        <c:axId val="1807543535"/>
      </c:lineChart>
      <c:catAx>
        <c:axId val="1807543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b" anchorCtr="1"/>
          <a:lstStyle/>
          <a:p>
            <a:pPr>
              <a:defRPr sz="900" b="0" i="0" u="none" strike="noStrike" kern="1200" baseline="0">
                <a:ln>
                  <a:noFill/>
                </a:ln>
                <a:solidFill>
                  <a:srgbClr val="003566"/>
                </a:solidFill>
                <a:latin typeface="+mn-lt"/>
                <a:ea typeface="+mn-ea"/>
                <a:cs typeface="+mn-cs"/>
              </a:defRPr>
            </a:pPr>
            <a:endParaRPr lang="en-US"/>
          </a:p>
        </c:txPr>
        <c:crossAx val="1807543535"/>
        <c:crosses val="autoZero"/>
        <c:auto val="1"/>
        <c:lblAlgn val="ctr"/>
        <c:lblOffset val="100"/>
        <c:noMultiLvlLbl val="0"/>
      </c:catAx>
      <c:valAx>
        <c:axId val="180754353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rgbClr val="003566"/>
                </a:solidFill>
                <a:latin typeface="+mn-lt"/>
                <a:ea typeface="+mn-ea"/>
                <a:cs typeface="+mn-cs"/>
              </a:defRPr>
            </a:pPr>
            <a:endParaRPr lang="en-US"/>
          </a:p>
        </c:txPr>
        <c:crossAx val="18075430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rnd" cmpd="sng" algn="ctr">
      <a:noFill/>
      <a:round/>
    </a:ln>
    <a:effectLst/>
  </c:spPr>
  <c:txPr>
    <a:bodyPr/>
    <a:lstStyle/>
    <a:p>
      <a:pPr>
        <a:defRPr>
          <a:ln>
            <a:solidFill>
              <a:srgbClr val="003566"/>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rgbClr val="003566"/>
                </a:solidFill>
              </a:rPr>
              <a:t>Calls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9848278539477556E-2"/>
          <c:y val="0.13311825616291897"/>
          <c:w val="0.9274934130334872"/>
          <c:h val="0.82728464222020415"/>
        </c:manualLayout>
      </c:layout>
      <c:barChart>
        <c:barDir val="bar"/>
        <c:grouping val="clustered"/>
        <c:varyColors val="0"/>
        <c:ser>
          <c:idx val="0"/>
          <c:order val="0"/>
          <c:spPr>
            <a:gradFill>
              <a:gsLst>
                <a:gs pos="80000">
                  <a:srgbClr val="003566"/>
                </a:gs>
                <a:gs pos="100000">
                  <a:schemeClr val="bg1"/>
                </a:gs>
              </a:gsLst>
              <a:path path="circle">
                <a:fillToRect r="100000" b="100000"/>
              </a:path>
            </a:gradFill>
            <a:ln>
              <a:noFill/>
            </a:ln>
            <a:effectLst/>
          </c:spPr>
          <c:invertIfNegative val="0"/>
          <c:dPt>
            <c:idx val="1"/>
            <c:invertIfNegative val="0"/>
            <c:bubble3D val="0"/>
            <c:spPr>
              <a:gradFill>
                <a:gsLst>
                  <a:gs pos="80000">
                    <a:schemeClr val="bg2">
                      <a:lumMod val="50000"/>
                    </a:schemeClr>
                  </a:gs>
                  <a:gs pos="100000">
                    <a:schemeClr val="bg1"/>
                  </a:gs>
                </a:gsLst>
                <a:path path="circle">
                  <a:fillToRect r="100000" b="100000"/>
                </a:path>
              </a:gradFill>
              <a:ln>
                <a:noFill/>
              </a:ln>
              <a:effectLst/>
            </c:spPr>
            <c:extLst>
              <c:ext xmlns:c16="http://schemas.microsoft.com/office/drawing/2014/chart" uri="{C3380CC4-5D6E-409C-BE32-E72D297353CC}">
                <c16:uniqueId val="{00000000-0DBC-4460-84A9-FB102209E8FC}"/>
              </c:ext>
            </c:extLst>
          </c:dPt>
          <c:dPt>
            <c:idx val="2"/>
            <c:invertIfNegative val="0"/>
            <c:bubble3D val="0"/>
            <c:spPr>
              <a:gradFill>
                <a:gsLst>
                  <a:gs pos="80000">
                    <a:schemeClr val="bg2">
                      <a:lumMod val="50000"/>
                    </a:schemeClr>
                  </a:gs>
                  <a:gs pos="100000">
                    <a:schemeClr val="bg1"/>
                  </a:gs>
                </a:gsLst>
                <a:path path="circle">
                  <a:fillToRect r="100000" b="100000"/>
                </a:path>
              </a:gradFill>
              <a:ln>
                <a:noFill/>
              </a:ln>
              <a:effectLst/>
            </c:spPr>
            <c:extLst>
              <c:ext xmlns:c16="http://schemas.microsoft.com/office/drawing/2014/chart" uri="{C3380CC4-5D6E-409C-BE32-E72D297353CC}">
                <c16:uniqueId val="{00000001-0DBC-4460-84A9-FB102209E8FC}"/>
              </c:ext>
            </c:extLst>
          </c:dPt>
          <c:dPt>
            <c:idx val="3"/>
            <c:invertIfNegative val="0"/>
            <c:bubble3D val="0"/>
            <c:spPr>
              <a:gradFill>
                <a:gsLst>
                  <a:gs pos="80000">
                    <a:schemeClr val="bg2">
                      <a:lumMod val="50000"/>
                    </a:schemeClr>
                  </a:gs>
                  <a:gs pos="100000">
                    <a:schemeClr val="bg1"/>
                  </a:gs>
                </a:gsLst>
                <a:path path="circle">
                  <a:fillToRect r="100000" b="100000"/>
                </a:path>
              </a:gradFill>
              <a:ln>
                <a:noFill/>
              </a:ln>
              <a:effectLst/>
            </c:spPr>
            <c:extLst>
              <c:ext xmlns:c16="http://schemas.microsoft.com/office/drawing/2014/chart" uri="{C3380CC4-5D6E-409C-BE32-E72D297353CC}">
                <c16:uniqueId val="{00000002-0DBC-4460-84A9-FB102209E8FC}"/>
              </c:ext>
            </c:extLst>
          </c:dPt>
          <c:dPt>
            <c:idx val="4"/>
            <c:invertIfNegative val="0"/>
            <c:bubble3D val="0"/>
            <c:spPr>
              <a:gradFill>
                <a:gsLst>
                  <a:gs pos="80000">
                    <a:schemeClr val="bg2">
                      <a:lumMod val="50000"/>
                    </a:schemeClr>
                  </a:gs>
                  <a:gs pos="100000">
                    <a:schemeClr val="bg1"/>
                  </a:gs>
                </a:gsLst>
                <a:path path="circle">
                  <a:fillToRect r="100000" b="100000"/>
                </a:path>
              </a:gradFill>
              <a:ln>
                <a:noFill/>
              </a:ln>
              <a:effectLst/>
            </c:spPr>
            <c:extLst>
              <c:ext xmlns:c16="http://schemas.microsoft.com/office/drawing/2014/chart" uri="{C3380CC4-5D6E-409C-BE32-E72D297353CC}">
                <c16:uniqueId val="{00000003-0DBC-4460-84A9-FB102209E8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56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pivot!$F$39:$F$43</c:f>
              <c:strCache>
                <c:ptCount val="5"/>
                <c:pt idx="0">
                  <c:v>R01</c:v>
                </c:pt>
                <c:pt idx="1">
                  <c:v>R02</c:v>
                </c:pt>
                <c:pt idx="2">
                  <c:v>R03</c:v>
                </c:pt>
                <c:pt idx="3">
                  <c:v>R04</c:v>
                </c:pt>
                <c:pt idx="4">
                  <c:v>R05</c:v>
                </c:pt>
              </c:strCache>
            </c:strRef>
          </c:cat>
          <c:val>
            <c:numRef>
              <c:f>pivot!$G$39:$G$43</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ADCE-4A33-A944-9EE1607337F0}"/>
            </c:ext>
          </c:extLst>
        </c:ser>
        <c:ser>
          <c:idx val="1"/>
          <c:order val="1"/>
          <c:tx>
            <c:strRef>
              <c:f>pivot!$I$38</c:f>
              <c:strCache>
                <c:ptCount val="1"/>
                <c:pt idx="0">
                  <c:v>s.cells</c:v>
                </c:pt>
              </c:strCache>
            </c:strRef>
          </c:tx>
          <c:spPr>
            <a:gradFill flip="none" rotWithShape="1">
              <a:gsLst>
                <a:gs pos="65000">
                  <a:srgbClr val="003566"/>
                </a:gs>
                <a:gs pos="100000">
                  <a:schemeClr val="bg1"/>
                </a:gs>
              </a:gsLst>
              <a:path path="circle">
                <a:fillToRect r="100000" b="100000"/>
              </a:path>
              <a:tileRect l="-100000" t="-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pivot!$I$39:$I$43</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ADCE-4A33-A944-9EE1607337F0}"/>
            </c:ext>
          </c:extLst>
        </c:ser>
        <c:dLbls>
          <c:dLblPos val="outEnd"/>
          <c:showLegendKey val="0"/>
          <c:showVal val="1"/>
          <c:showCatName val="0"/>
          <c:showSerName val="0"/>
          <c:showPercent val="0"/>
          <c:showBubbleSize val="0"/>
        </c:dLbls>
        <c:gapWidth val="25"/>
        <c:overlap val="100"/>
        <c:axId val="1739764639"/>
        <c:axId val="1739765119"/>
      </c:barChart>
      <c:catAx>
        <c:axId val="1739764639"/>
        <c:scaling>
          <c:orientation val="maxMin"/>
        </c:scaling>
        <c:delete val="1"/>
        <c:axPos val="l"/>
        <c:numFmt formatCode="General" sourceLinked="1"/>
        <c:majorTickMark val="none"/>
        <c:minorTickMark val="none"/>
        <c:tickLblPos val="nextTo"/>
        <c:crossAx val="1739765119"/>
        <c:crosses val="autoZero"/>
        <c:auto val="1"/>
        <c:lblAlgn val="ctr"/>
        <c:lblOffset val="100"/>
        <c:noMultiLvlLbl val="0"/>
      </c:catAx>
      <c:valAx>
        <c:axId val="1739765119"/>
        <c:scaling>
          <c:orientation val="minMax"/>
          <c:min val="0"/>
        </c:scaling>
        <c:delete val="1"/>
        <c:axPos val="t"/>
        <c:numFmt formatCode="General" sourceLinked="1"/>
        <c:majorTickMark val="none"/>
        <c:minorTickMark val="none"/>
        <c:tickLblPos val="nextTo"/>
        <c:crossAx val="173976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rgbClr val="003566"/>
                </a:solidFill>
              </a:rPr>
              <a:t>Amount </a:t>
            </a:r>
            <a:r>
              <a:rPr lang="en-US" sz="1200" b="1" baseline="0">
                <a:solidFill>
                  <a:srgbClr val="003566"/>
                </a:solidFill>
              </a:rPr>
              <a:t> </a:t>
            </a:r>
            <a:endParaRPr lang="en-US" sz="1200" b="1">
              <a:solidFill>
                <a:srgbClr val="003566"/>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gradFill flip="none" rotWithShape="1">
              <a:gsLst>
                <a:gs pos="80000">
                  <a:srgbClr val="003566"/>
                </a:gs>
                <a:gs pos="100000">
                  <a:schemeClr val="bg1"/>
                </a:gs>
              </a:gsLst>
              <a:path path="circle">
                <a:fillToRect r="100000" b="100000"/>
              </a:path>
              <a:tileRect l="-100000" t="-100000"/>
            </a:gradFill>
            <a:ln>
              <a:noFill/>
            </a:ln>
            <a:effectLst/>
          </c:spPr>
          <c:invertIfNegative val="0"/>
          <c:dPt>
            <c:idx val="1"/>
            <c:invertIfNegative val="0"/>
            <c:bubble3D val="0"/>
            <c:spPr>
              <a:gradFill flip="none" rotWithShape="1">
                <a:gsLst>
                  <a:gs pos="80000">
                    <a:schemeClr val="bg2">
                      <a:lumMod val="50000"/>
                    </a:schemeClr>
                  </a:gs>
                  <a:gs pos="100000">
                    <a:schemeClr val="bg1"/>
                  </a:gs>
                </a:gsLst>
                <a:path path="circle">
                  <a:fillToRect r="100000" b="100000"/>
                </a:path>
                <a:tileRect l="-100000" t="-100000"/>
              </a:gradFill>
              <a:ln>
                <a:noFill/>
              </a:ln>
              <a:effectLst/>
            </c:spPr>
            <c:extLst>
              <c:ext xmlns:c16="http://schemas.microsoft.com/office/drawing/2014/chart" uri="{C3380CC4-5D6E-409C-BE32-E72D297353CC}">
                <c16:uniqueId val="{00000003-D99F-4D37-ACDD-EA3912CD6D0C}"/>
              </c:ext>
            </c:extLst>
          </c:dPt>
          <c:dPt>
            <c:idx val="2"/>
            <c:invertIfNegative val="0"/>
            <c:bubble3D val="0"/>
            <c:spPr>
              <a:gradFill flip="none" rotWithShape="1">
                <a:gsLst>
                  <a:gs pos="80000">
                    <a:schemeClr val="bg2">
                      <a:lumMod val="50000"/>
                    </a:schemeClr>
                  </a:gs>
                  <a:gs pos="100000">
                    <a:schemeClr val="bg1"/>
                  </a:gs>
                </a:gsLst>
                <a:path path="circle">
                  <a:fillToRect r="100000" b="100000"/>
                </a:path>
                <a:tileRect l="-100000" t="-100000"/>
              </a:gradFill>
              <a:ln>
                <a:noFill/>
              </a:ln>
              <a:effectLst/>
            </c:spPr>
            <c:extLst>
              <c:ext xmlns:c16="http://schemas.microsoft.com/office/drawing/2014/chart" uri="{C3380CC4-5D6E-409C-BE32-E72D297353CC}">
                <c16:uniqueId val="{00000002-D99F-4D37-ACDD-EA3912CD6D0C}"/>
              </c:ext>
            </c:extLst>
          </c:dPt>
          <c:dPt>
            <c:idx val="3"/>
            <c:invertIfNegative val="0"/>
            <c:bubble3D val="0"/>
            <c:spPr>
              <a:gradFill flip="none" rotWithShape="1">
                <a:gsLst>
                  <a:gs pos="80000">
                    <a:schemeClr val="bg2">
                      <a:lumMod val="50000"/>
                    </a:schemeClr>
                  </a:gs>
                  <a:gs pos="100000">
                    <a:schemeClr val="bg1"/>
                  </a:gs>
                </a:gsLst>
                <a:path path="circle">
                  <a:fillToRect r="100000" b="100000"/>
                </a:path>
                <a:tileRect l="-100000" t="-100000"/>
              </a:gradFill>
              <a:ln>
                <a:noFill/>
              </a:ln>
              <a:effectLst/>
            </c:spPr>
            <c:extLst>
              <c:ext xmlns:c16="http://schemas.microsoft.com/office/drawing/2014/chart" uri="{C3380CC4-5D6E-409C-BE32-E72D297353CC}">
                <c16:uniqueId val="{00000001-D99F-4D37-ACDD-EA3912CD6D0C}"/>
              </c:ext>
            </c:extLst>
          </c:dPt>
          <c:dPt>
            <c:idx val="4"/>
            <c:invertIfNegative val="0"/>
            <c:bubble3D val="0"/>
            <c:spPr>
              <a:gradFill flip="none" rotWithShape="1">
                <a:gsLst>
                  <a:gs pos="80000">
                    <a:schemeClr val="bg2">
                      <a:lumMod val="50000"/>
                    </a:schemeClr>
                  </a:gs>
                  <a:gs pos="100000">
                    <a:schemeClr val="bg1"/>
                  </a:gs>
                </a:gsLst>
                <a:path path="circle">
                  <a:fillToRect r="100000" b="100000"/>
                </a:path>
                <a:tileRect l="-100000" t="-100000"/>
              </a:gradFill>
              <a:ln>
                <a:noFill/>
              </a:ln>
              <a:effectLst/>
            </c:spPr>
            <c:extLst>
              <c:ext xmlns:c16="http://schemas.microsoft.com/office/drawing/2014/chart" uri="{C3380CC4-5D6E-409C-BE32-E72D297353CC}">
                <c16:uniqueId val="{00000000-D99F-4D37-ACDD-EA3912CD6D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3566"/>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pivot!$F$39:$F$43</c:f>
              <c:strCache>
                <c:ptCount val="5"/>
                <c:pt idx="0">
                  <c:v>R01</c:v>
                </c:pt>
                <c:pt idx="1">
                  <c:v>R02</c:v>
                </c:pt>
                <c:pt idx="2">
                  <c:v>R03</c:v>
                </c:pt>
                <c:pt idx="3">
                  <c:v>R04</c:v>
                </c:pt>
                <c:pt idx="4">
                  <c:v>R05</c:v>
                </c:pt>
              </c:strCache>
            </c:strRef>
          </c:cat>
          <c:val>
            <c:numRef>
              <c:f>pivot!$H$39:$H$43</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E08A-47C0-BB88-90429A2F0A50}"/>
            </c:ext>
          </c:extLst>
        </c:ser>
        <c:ser>
          <c:idx val="1"/>
          <c:order val="1"/>
          <c:tx>
            <c:strRef>
              <c:f>pivot!$J$38</c:f>
              <c:strCache>
                <c:ptCount val="1"/>
                <c:pt idx="0">
                  <c:v>s.amount</c:v>
                </c:pt>
              </c:strCache>
            </c:strRef>
          </c:tx>
          <c:spPr>
            <a:gradFill>
              <a:gsLst>
                <a:gs pos="80000">
                  <a:srgbClr val="003566"/>
                </a:gs>
                <a:gs pos="100000">
                  <a:schemeClr val="bg1"/>
                </a:gs>
              </a:gsLst>
              <a:path path="circle">
                <a:fillToRect r="100000" b="100000"/>
              </a:path>
            </a:gradFill>
            <a:ln>
              <a:noFill/>
            </a:ln>
            <a:effectLst/>
          </c:spPr>
          <c:invertIfNegative val="0"/>
          <c:val>
            <c:numRef>
              <c:f>pivot!$J$39:$J$43</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E08A-47C0-BB88-90429A2F0A50}"/>
            </c:ext>
          </c:extLst>
        </c:ser>
        <c:dLbls>
          <c:showLegendKey val="0"/>
          <c:showVal val="0"/>
          <c:showCatName val="0"/>
          <c:showSerName val="0"/>
          <c:showPercent val="0"/>
          <c:showBubbleSize val="0"/>
        </c:dLbls>
        <c:gapWidth val="25"/>
        <c:overlap val="100"/>
        <c:axId val="1739764639"/>
        <c:axId val="1739765119"/>
      </c:barChart>
      <c:catAx>
        <c:axId val="173976463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3566"/>
                </a:solidFill>
                <a:latin typeface="+mn-lt"/>
                <a:ea typeface="+mn-ea"/>
                <a:cs typeface="+mn-cs"/>
              </a:defRPr>
            </a:pPr>
            <a:endParaRPr lang="en-US"/>
          </a:p>
        </c:txPr>
        <c:crossAx val="1739765119"/>
        <c:crosses val="autoZero"/>
        <c:auto val="1"/>
        <c:lblAlgn val="ctr"/>
        <c:lblOffset val="100"/>
        <c:noMultiLvlLbl val="0"/>
      </c:catAx>
      <c:valAx>
        <c:axId val="1739765119"/>
        <c:scaling>
          <c:orientation val="minMax"/>
          <c:min val="0"/>
        </c:scaling>
        <c:delete val="1"/>
        <c:axPos val="t"/>
        <c:numFmt formatCode="&quot;$&quot;#,###.0,&quot;k&quot;" sourceLinked="1"/>
        <c:majorTickMark val="none"/>
        <c:minorTickMark val="none"/>
        <c:tickLblPos val="nextTo"/>
        <c:crossAx val="173976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[call_centre_report.xlsx]pivot!male vs female</c:name>
    <c:fmtId val="4"/>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800" b="1">
                <a:solidFill>
                  <a:srgbClr val="003566"/>
                </a:solidFill>
              </a:rPr>
              <a:t>FEMALE</a:t>
            </a:r>
            <a:r>
              <a:rPr lang="en-US" sz="800"/>
              <a:t> </a:t>
            </a:r>
            <a:r>
              <a:rPr lang="en-US" sz="800">
                <a:solidFill>
                  <a:sysClr val="windowText" lastClr="000000"/>
                </a:solidFill>
              </a:rPr>
              <a:t>vs</a:t>
            </a:r>
            <a:r>
              <a:rPr lang="en-US" sz="800" baseline="0"/>
              <a:t> </a:t>
            </a:r>
            <a:r>
              <a:rPr lang="en-US" sz="800" b="1" baseline="0">
                <a:solidFill>
                  <a:schemeClr val="bg1">
                    <a:lumMod val="65000"/>
                  </a:schemeClr>
                </a:solidFill>
              </a:rPr>
              <a:t>MALE</a:t>
            </a:r>
            <a:r>
              <a:rPr lang="en-US" sz="800" baseline="0">
                <a:solidFill>
                  <a:schemeClr val="bg1">
                    <a:lumMod val="65000"/>
                  </a:schemeClr>
                </a:solidFill>
              </a:rPr>
              <a:t> </a:t>
            </a:r>
            <a:r>
              <a:rPr lang="en-US" sz="800" baseline="0">
                <a:solidFill>
                  <a:sysClr val="windowText" lastClr="000000"/>
                </a:solidFill>
              </a:rPr>
              <a:t>Callers</a:t>
            </a:r>
            <a:endParaRPr lang="en-US" sz="800">
              <a:solidFill>
                <a:sysClr val="windowText" lastClr="000000"/>
              </a:solidFill>
            </a:endParaRPr>
          </a:p>
        </c:rich>
      </c:tx>
      <c:layout>
        <c:manualLayout>
          <c:xMode val="edge"/>
          <c:yMode val="edge"/>
          <c:x val="0.15778391247951939"/>
          <c:y val="3.970658811501570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rgbClr val="003566"/>
              </a:gs>
              <a:gs pos="100000">
                <a:schemeClr val="bg2">
                  <a:lumMod val="50000"/>
                </a:schemeClr>
              </a:gs>
            </a:gsLst>
            <a:lin ang="16200000" scaled="1"/>
            <a:tileRect/>
          </a:gradFill>
          <a:ln>
            <a:noFill/>
          </a:ln>
          <a:effectLst/>
        </c:spPr>
        <c:marker>
          <c:symbol val="none"/>
        </c:marker>
        <c:dLbl>
          <c:idx val="0"/>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98000">
                <a:schemeClr val="bg2">
                  <a:lumMod val="50000"/>
                </a:schemeClr>
              </a:gs>
              <a:gs pos="100000">
                <a:schemeClr val="bg1"/>
              </a:gs>
            </a:gsLst>
            <a:lin ang="5400000" scaled="1"/>
          </a:gradFill>
          <a:ln>
            <a:noFill/>
          </a:ln>
          <a:effectLst/>
        </c:spPr>
        <c:marker>
          <c:symbol val="none"/>
        </c:marker>
        <c:dLbl>
          <c:idx val="0"/>
          <c:spPr>
            <a:solidFill>
              <a:srgbClr val="003566"/>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pivot!$B$58:$B$59</c:f>
              <c:strCache>
                <c:ptCount val="1"/>
                <c:pt idx="0">
                  <c:v>Female</c:v>
                </c:pt>
              </c:strCache>
            </c:strRef>
          </c:tx>
          <c:spPr>
            <a:gradFill flip="none" rotWithShape="1">
              <a:gsLst>
                <a:gs pos="100000">
                  <a:srgbClr val="003566"/>
                </a:gs>
                <a:gs pos="100000">
                  <a:schemeClr val="bg2">
                    <a:lumMod val="50000"/>
                  </a:schemeClr>
                </a:gs>
              </a:gsLst>
              <a:lin ang="16200000" scaled="1"/>
              <a:tileRect/>
            </a:gradFill>
            <a:ln>
              <a:noFill/>
            </a:ln>
            <a:effectLst/>
          </c:spPr>
          <c:invertIfNegative val="0"/>
          <c:dLbls>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pivot!$A$60:$A$63</c:f>
              <c:strCache>
                <c:ptCount val="3"/>
                <c:pt idx="0">
                  <c:v>Cincinnati</c:v>
                </c:pt>
                <c:pt idx="1">
                  <c:v>Cleveland</c:v>
                </c:pt>
                <c:pt idx="2">
                  <c:v>Columbus</c:v>
                </c:pt>
              </c:strCache>
            </c:strRef>
          </c:cat>
          <c:val>
            <c:numRef>
              <c:f>pivot!$B$60:$B$63</c:f>
              <c:numCache>
                <c:formatCode>#,##0</c:formatCode>
                <c:ptCount val="3"/>
                <c:pt idx="0">
                  <c:v>144</c:v>
                </c:pt>
                <c:pt idx="1">
                  <c:v>326</c:v>
                </c:pt>
                <c:pt idx="2">
                  <c:v>129</c:v>
                </c:pt>
              </c:numCache>
            </c:numRef>
          </c:val>
          <c:extLst>
            <c:ext xmlns:c16="http://schemas.microsoft.com/office/drawing/2014/chart" uri="{C3380CC4-5D6E-409C-BE32-E72D297353CC}">
              <c16:uniqueId val="{00000000-A9C7-4FE6-9229-BACCBA9893DD}"/>
            </c:ext>
          </c:extLst>
        </c:ser>
        <c:ser>
          <c:idx val="1"/>
          <c:order val="1"/>
          <c:tx>
            <c:strRef>
              <c:f>pivot!$C$58:$C$59</c:f>
              <c:strCache>
                <c:ptCount val="1"/>
                <c:pt idx="0">
                  <c:v>Male</c:v>
                </c:pt>
              </c:strCache>
            </c:strRef>
          </c:tx>
          <c:spPr>
            <a:gradFill>
              <a:gsLst>
                <a:gs pos="98000">
                  <a:schemeClr val="bg2">
                    <a:lumMod val="50000"/>
                  </a:schemeClr>
                </a:gs>
                <a:gs pos="100000">
                  <a:schemeClr val="bg1"/>
                </a:gs>
              </a:gsLst>
              <a:lin ang="5400000" scaled="1"/>
            </a:gradFill>
            <a:ln>
              <a:noFill/>
            </a:ln>
            <a:effectLst/>
          </c:spPr>
          <c:invertIfNegative val="0"/>
          <c:dLbls>
            <c:spPr>
              <a:solidFill>
                <a:srgbClr val="003566"/>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pivot!$A$60:$A$63</c:f>
              <c:strCache>
                <c:ptCount val="3"/>
                <c:pt idx="0">
                  <c:v>Cincinnati</c:v>
                </c:pt>
                <c:pt idx="1">
                  <c:v>Cleveland</c:v>
                </c:pt>
                <c:pt idx="2">
                  <c:v>Columbus</c:v>
                </c:pt>
              </c:strCache>
            </c:strRef>
          </c:cat>
          <c:val>
            <c:numRef>
              <c:f>pivot!$C$60:$C$63</c:f>
              <c:numCache>
                <c:formatCode>#,##0</c:formatCode>
                <c:ptCount val="3"/>
                <c:pt idx="0">
                  <c:v>132</c:v>
                </c:pt>
                <c:pt idx="1">
                  <c:v>63</c:v>
                </c:pt>
                <c:pt idx="2">
                  <c:v>206</c:v>
                </c:pt>
              </c:numCache>
            </c:numRef>
          </c:val>
          <c:extLst>
            <c:ext xmlns:c16="http://schemas.microsoft.com/office/drawing/2014/chart" uri="{C3380CC4-5D6E-409C-BE32-E72D297353CC}">
              <c16:uniqueId val="{00000001-A9C7-4FE6-9229-BACCBA9893DD}"/>
            </c:ext>
          </c:extLst>
        </c:ser>
        <c:dLbls>
          <c:dLblPos val="inBase"/>
          <c:showLegendKey val="0"/>
          <c:showVal val="1"/>
          <c:showCatName val="0"/>
          <c:showSerName val="0"/>
          <c:showPercent val="0"/>
          <c:showBubbleSize val="0"/>
        </c:dLbls>
        <c:gapWidth val="25"/>
        <c:overlap val="100"/>
        <c:axId val="1504997583"/>
        <c:axId val="1505006223"/>
      </c:barChart>
      <c:catAx>
        <c:axId val="1504997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rgbClr val="003566"/>
                </a:solidFill>
                <a:latin typeface="+mn-lt"/>
                <a:ea typeface="+mn-ea"/>
                <a:cs typeface="+mn-cs"/>
              </a:defRPr>
            </a:pPr>
            <a:endParaRPr lang="en-US"/>
          </a:p>
        </c:txPr>
        <c:crossAx val="1505006223"/>
        <c:crosses val="autoZero"/>
        <c:auto val="1"/>
        <c:lblAlgn val="ctr"/>
        <c:lblOffset val="100"/>
        <c:noMultiLvlLbl val="0"/>
      </c:catAx>
      <c:valAx>
        <c:axId val="1505006223"/>
        <c:scaling>
          <c:orientation val="minMax"/>
        </c:scaling>
        <c:delete val="1"/>
        <c:axPos val="l"/>
        <c:numFmt formatCode="0%" sourceLinked="1"/>
        <c:majorTickMark val="out"/>
        <c:minorTickMark val="none"/>
        <c:tickLblPos val="nextTo"/>
        <c:crossAx val="150499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[call_centre_report.xlsx]pivot!ratings w call count</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rgbClr val="003566"/>
                </a:solidFill>
              </a:rPr>
              <a:t>Ratings</a:t>
            </a:r>
          </a:p>
        </c:rich>
      </c:tx>
      <c:layout>
        <c:manualLayout>
          <c:xMode val="edge"/>
          <c:yMode val="edge"/>
          <c:x val="6.5798556430446187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35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pivot!$B$67</c:f>
              <c:strCache>
                <c:ptCount val="1"/>
                <c:pt idx="0">
                  <c:v>Total</c:v>
                </c:pt>
              </c:strCache>
            </c:strRef>
          </c:tx>
          <c:spPr>
            <a:solidFill>
              <a:srgbClr val="0035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pivot!$A$68:$A$74</c:f>
              <c:strCache>
                <c:ptCount val="6"/>
                <c:pt idx="0">
                  <c:v>0</c:v>
                </c:pt>
                <c:pt idx="1">
                  <c:v>1</c:v>
                </c:pt>
                <c:pt idx="2">
                  <c:v>2</c:v>
                </c:pt>
                <c:pt idx="3">
                  <c:v>3</c:v>
                </c:pt>
                <c:pt idx="4">
                  <c:v>4</c:v>
                </c:pt>
                <c:pt idx="5">
                  <c:v>5</c:v>
                </c:pt>
              </c:strCache>
            </c:strRef>
          </c:cat>
          <c:val>
            <c:numRef>
              <c:f>pivot!$B$68:$B$74</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8EDF-4EDE-BDA2-38CE3B0DA958}"/>
            </c:ext>
          </c:extLst>
        </c:ser>
        <c:dLbls>
          <c:dLblPos val="outEnd"/>
          <c:showLegendKey val="0"/>
          <c:showVal val="1"/>
          <c:showCatName val="0"/>
          <c:showSerName val="0"/>
          <c:showPercent val="0"/>
          <c:showBubbleSize val="0"/>
        </c:dLbls>
        <c:gapWidth val="25"/>
        <c:overlap val="-27"/>
        <c:axId val="1254539888"/>
        <c:axId val="1254560048"/>
      </c:barChart>
      <c:catAx>
        <c:axId val="125453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3566"/>
                </a:solidFill>
                <a:latin typeface="+mn-lt"/>
                <a:ea typeface="+mn-ea"/>
                <a:cs typeface="+mn-cs"/>
              </a:defRPr>
            </a:pPr>
            <a:endParaRPr lang="en-US"/>
          </a:p>
        </c:txPr>
        <c:crossAx val="1254560048"/>
        <c:crosses val="autoZero"/>
        <c:auto val="1"/>
        <c:lblAlgn val="ctr"/>
        <c:lblOffset val="100"/>
        <c:noMultiLvlLbl val="0"/>
      </c:catAx>
      <c:valAx>
        <c:axId val="12545600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3566"/>
                </a:solidFill>
                <a:latin typeface="+mn-lt"/>
                <a:ea typeface="+mn-ea"/>
                <a:cs typeface="+mn-cs"/>
              </a:defRPr>
            </a:pPr>
            <a:endParaRPr lang="en-US"/>
          </a:p>
        </c:txPr>
        <c:crossAx val="1254539888"/>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4.svg"/><Relationship Id="rId13" Type="http://schemas.openxmlformats.org/officeDocument/2006/relationships/chart" Target="../charts/chart3.xml"/><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chart" Target="../charts/chart2.xml"/><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image" Target="../media/image12.svg"/><Relationship Id="rId11" Type="http://schemas.openxmlformats.org/officeDocument/2006/relationships/chart" Target="../charts/chart1.xml"/><Relationship Id="rId5" Type="http://schemas.openxmlformats.org/officeDocument/2006/relationships/image" Target="../media/image11.png"/><Relationship Id="rId15" Type="http://schemas.openxmlformats.org/officeDocument/2006/relationships/chart" Target="../charts/chart5.xml"/><Relationship Id="rId10" Type="http://schemas.openxmlformats.org/officeDocument/2006/relationships/image" Target="../media/image16.svg"/><Relationship Id="rId4" Type="http://schemas.openxmlformats.org/officeDocument/2006/relationships/image" Target="../media/image10.svg"/><Relationship Id="rId9" Type="http://schemas.openxmlformats.org/officeDocument/2006/relationships/image" Target="../media/image15.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4.svg"/><Relationship Id="rId13" Type="http://schemas.openxmlformats.org/officeDocument/2006/relationships/image" Target="../media/image9.pn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svg"/><Relationship Id="rId2" Type="http://schemas.openxmlformats.org/officeDocument/2006/relationships/image" Target="../media/image18.svg"/><Relationship Id="rId1" Type="http://schemas.openxmlformats.org/officeDocument/2006/relationships/image" Target="../media/image17.png"/><Relationship Id="rId6" Type="http://schemas.openxmlformats.org/officeDocument/2006/relationships/image" Target="../media/image22.sv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svg"/><Relationship Id="rId4" Type="http://schemas.openxmlformats.org/officeDocument/2006/relationships/image" Target="../media/image20.svg"/><Relationship Id="rId9" Type="http://schemas.openxmlformats.org/officeDocument/2006/relationships/image" Target="../media/image25.png"/><Relationship Id="rId14" Type="http://schemas.openxmlformats.org/officeDocument/2006/relationships/image" Target="../media/image29.svg"/></Relationships>
</file>

<file path=xl/drawings/drawing1.xml><?xml version="1.0" encoding="utf-8"?>
<xdr:wsDr xmlns:xdr="http://schemas.openxmlformats.org/drawingml/2006/spreadsheetDrawing" xmlns:a="http://schemas.openxmlformats.org/drawingml/2006/main">
  <xdr:twoCellAnchor>
    <xdr:from>
      <xdr:col>4</xdr:col>
      <xdr:colOff>126153</xdr:colOff>
      <xdr:row>2</xdr:row>
      <xdr:rowOff>76200</xdr:rowOff>
    </xdr:from>
    <xdr:to>
      <xdr:col>6</xdr:col>
      <xdr:colOff>309033</xdr:colOff>
      <xdr:row>6</xdr:row>
      <xdr:rowOff>160867</xdr:rowOff>
    </xdr:to>
    <xdr:grpSp>
      <xdr:nvGrpSpPr>
        <xdr:cNvPr id="10" name="Total calls KPI">
          <a:extLst>
            <a:ext uri="{FF2B5EF4-FFF2-40B4-BE49-F238E27FC236}">
              <a16:creationId xmlns:a16="http://schemas.microsoft.com/office/drawing/2014/main" id="{0A5BB11B-02A3-8D9D-B16C-7338EFA8028D}"/>
            </a:ext>
          </a:extLst>
        </xdr:cNvPr>
        <xdr:cNvGrpSpPr/>
      </xdr:nvGrpSpPr>
      <xdr:grpSpPr>
        <a:xfrm>
          <a:off x="2869353" y="448733"/>
          <a:ext cx="1520613" cy="829734"/>
          <a:chOff x="4210123" y="464820"/>
          <a:chExt cx="1546860" cy="807720"/>
        </a:xfrm>
      </xdr:grpSpPr>
      <xdr:sp macro="" textlink="pivot!A4">
        <xdr:nvSpPr>
          <xdr:cNvPr id="2" name="Rectangle: Rounded Corners 1">
            <a:extLst>
              <a:ext uri="{FF2B5EF4-FFF2-40B4-BE49-F238E27FC236}">
                <a16:creationId xmlns:a16="http://schemas.microsoft.com/office/drawing/2014/main" id="{16C4D878-998F-CD44-9C5F-D16ADE595DA7}"/>
              </a:ext>
            </a:extLst>
          </xdr:cNvPr>
          <xdr:cNvSpPr/>
        </xdr:nvSpPr>
        <xdr:spPr>
          <a:xfrm>
            <a:off x="4210123" y="464820"/>
            <a:ext cx="1546860" cy="80772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001">
            <a:schemeClr val="lt2"/>
          </a:fillRef>
          <a:effectRef idx="0">
            <a:schemeClr val="accent1"/>
          </a:effectRef>
          <a:fontRef idx="minor">
            <a:schemeClr val="lt1"/>
          </a:fontRef>
        </xdr:style>
        <xdr:txBody>
          <a:bodyPr vertOverflow="clip" horzOverflow="clip" rtlCol="0" anchor="ctr"/>
          <a:lstStyle/>
          <a:p>
            <a:pPr algn="ctr"/>
            <a:fld id="{1E9EE935-2365-4754-9B72-3AC0AE077785}" type="TxLink">
              <a:rPr lang="en-US" sz="1600" b="0" i="0" u="none" strike="noStrike">
                <a:solidFill>
                  <a:srgbClr val="003566"/>
                </a:solidFill>
                <a:latin typeface="Arial Black" panose="020B0A04020102020204" pitchFamily="34" charset="0"/>
              </a:rPr>
              <a:pPr algn="ctr"/>
              <a:t>1,000</a:t>
            </a:fld>
            <a:endParaRPr lang="en-US" sz="1600">
              <a:solidFill>
                <a:srgbClr val="003566"/>
              </a:solidFill>
              <a:latin typeface="Arial Black" panose="020B0A04020102020204" pitchFamily="34" charset="0"/>
            </a:endParaRPr>
          </a:p>
        </xdr:txBody>
      </xdr:sp>
      <xdr:sp macro="" textlink="">
        <xdr:nvSpPr>
          <xdr:cNvPr id="5" name="TextBox 4">
            <a:extLst>
              <a:ext uri="{FF2B5EF4-FFF2-40B4-BE49-F238E27FC236}">
                <a16:creationId xmlns:a16="http://schemas.microsoft.com/office/drawing/2014/main" id="{96D669B9-77F0-7789-13AB-10C00F4B1883}"/>
              </a:ext>
            </a:extLst>
          </xdr:cNvPr>
          <xdr:cNvSpPr txBox="1"/>
        </xdr:nvSpPr>
        <xdr:spPr>
          <a:xfrm>
            <a:off x="4446343" y="533400"/>
            <a:ext cx="100584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rgbClr val="001D3D"/>
                </a:solidFill>
              </a:rPr>
              <a:t>  Calls</a:t>
            </a:r>
          </a:p>
        </xdr:txBody>
      </xdr:sp>
      <xdr:sp macro="" textlink="pivot!A9">
        <xdr:nvSpPr>
          <xdr:cNvPr id="6" name="TextBox 5">
            <a:extLst>
              <a:ext uri="{FF2B5EF4-FFF2-40B4-BE49-F238E27FC236}">
                <a16:creationId xmlns:a16="http://schemas.microsoft.com/office/drawing/2014/main" id="{33164593-C73B-6CF5-8B15-7614772D228B}"/>
              </a:ext>
            </a:extLst>
          </xdr:cNvPr>
          <xdr:cNvSpPr txBox="1"/>
        </xdr:nvSpPr>
        <xdr:spPr>
          <a:xfrm>
            <a:off x="4720663" y="1028700"/>
            <a:ext cx="554394" cy="160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7730F8E-39A2-4977-BA07-FB719ADA0C2B}" type="TxLink">
              <a:rPr lang="en-US" sz="1000" b="0" i="0" u="none" strike="noStrike">
                <a:solidFill>
                  <a:srgbClr val="003566"/>
                </a:solidFill>
                <a:latin typeface="+mj-lt"/>
              </a:rPr>
              <a:pPr algn="ctr"/>
              <a:t>1,000</a:t>
            </a:fld>
            <a:endParaRPr lang="en-US" sz="1000" b="0">
              <a:solidFill>
                <a:srgbClr val="003566"/>
              </a:solidFill>
              <a:latin typeface="+mj-lt"/>
            </a:endParaRPr>
          </a:p>
        </xdr:txBody>
      </xdr:sp>
    </xdr:grpSp>
    <xdr:clientData/>
  </xdr:twoCellAnchor>
  <xdr:twoCellAnchor editAs="oneCell">
    <xdr:from>
      <xdr:col>4</xdr:col>
      <xdr:colOff>295137</xdr:colOff>
      <xdr:row>5</xdr:row>
      <xdr:rowOff>14395</xdr:rowOff>
    </xdr:from>
    <xdr:to>
      <xdr:col>4</xdr:col>
      <xdr:colOff>504465</xdr:colOff>
      <xdr:row>6</xdr:row>
      <xdr:rowOff>37253</xdr:rowOff>
    </xdr:to>
    <xdr:pic>
      <xdr:nvPicPr>
        <xdr:cNvPr id="7" name="Graphic 6" descr="Receiver with solid fill">
          <a:extLst>
            <a:ext uri="{FF2B5EF4-FFF2-40B4-BE49-F238E27FC236}">
              <a16:creationId xmlns:a16="http://schemas.microsoft.com/office/drawing/2014/main" id="{C36CB1DC-5D00-4361-B8D0-59AE372F48B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38337" y="945728"/>
          <a:ext cx="209328" cy="209125"/>
        </a:xfrm>
        <a:prstGeom prst="rect">
          <a:avLst/>
        </a:prstGeom>
      </xdr:spPr>
    </xdr:pic>
    <xdr:clientData/>
  </xdr:twoCellAnchor>
  <xdr:twoCellAnchor>
    <xdr:from>
      <xdr:col>6</xdr:col>
      <xdr:colOff>472234</xdr:colOff>
      <xdr:row>2</xdr:row>
      <xdr:rowOff>75665</xdr:rowOff>
    </xdr:from>
    <xdr:to>
      <xdr:col>9</xdr:col>
      <xdr:colOff>296334</xdr:colOff>
      <xdr:row>6</xdr:row>
      <xdr:rowOff>151864</xdr:rowOff>
    </xdr:to>
    <xdr:grpSp>
      <xdr:nvGrpSpPr>
        <xdr:cNvPr id="11" name="Total amount KPI">
          <a:extLst>
            <a:ext uri="{FF2B5EF4-FFF2-40B4-BE49-F238E27FC236}">
              <a16:creationId xmlns:a16="http://schemas.microsoft.com/office/drawing/2014/main" id="{20FC7ABE-9C8F-7452-3C83-BAB896BAD56E}"/>
            </a:ext>
          </a:extLst>
        </xdr:cNvPr>
        <xdr:cNvGrpSpPr/>
      </xdr:nvGrpSpPr>
      <xdr:grpSpPr>
        <a:xfrm>
          <a:off x="4553167" y="448198"/>
          <a:ext cx="1830700" cy="821266"/>
          <a:chOff x="6054163" y="480060"/>
          <a:chExt cx="1546859" cy="807720"/>
        </a:xfrm>
      </xdr:grpSpPr>
      <xdr:sp macro="" textlink="pivot!B4">
        <xdr:nvSpPr>
          <xdr:cNvPr id="40" name="Rectangle: Rounded Corners 39">
            <a:extLst>
              <a:ext uri="{FF2B5EF4-FFF2-40B4-BE49-F238E27FC236}">
                <a16:creationId xmlns:a16="http://schemas.microsoft.com/office/drawing/2014/main" id="{DD058685-E1BB-4E4F-B917-65433599F859}"/>
              </a:ext>
            </a:extLst>
          </xdr:cNvPr>
          <xdr:cNvSpPr/>
        </xdr:nvSpPr>
        <xdr:spPr>
          <a:xfrm>
            <a:off x="6054163" y="480060"/>
            <a:ext cx="1546859" cy="80772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001">
            <a:schemeClr val="lt2"/>
          </a:fillRef>
          <a:effectRef idx="0">
            <a:schemeClr val="accent1"/>
          </a:effectRef>
          <a:fontRef idx="minor">
            <a:schemeClr val="lt1"/>
          </a:fontRef>
        </xdr:style>
        <xdr:txBody>
          <a:bodyPr vertOverflow="clip" horzOverflow="clip" rtlCol="0" anchor="ctr"/>
          <a:lstStyle/>
          <a:p>
            <a:pPr marL="0" indent="0" algn="ctr"/>
            <a:fld id="{6E38B79B-94BC-4158-B403-13E1A891336D}" type="TxLink">
              <a:rPr lang="en-US" sz="1600" b="0" i="0" u="none" strike="noStrike">
                <a:solidFill>
                  <a:srgbClr val="003566"/>
                </a:solidFill>
                <a:latin typeface="Arial Black" panose="020B0A04020102020204" pitchFamily="34" charset="0"/>
                <a:ea typeface="+mn-ea"/>
                <a:cs typeface="+mn-cs"/>
              </a:rPr>
              <a:pPr marL="0" indent="0" algn="ctr"/>
              <a:t>$96,623</a:t>
            </a:fld>
            <a:endParaRPr lang="en-US" sz="1600" b="0" i="0" u="none" strike="noStrike">
              <a:solidFill>
                <a:srgbClr val="003566"/>
              </a:solidFill>
              <a:latin typeface="Arial Black" panose="020B0A04020102020204" pitchFamily="34" charset="0"/>
              <a:ea typeface="+mn-ea"/>
              <a:cs typeface="+mn-cs"/>
            </a:endParaRPr>
          </a:p>
        </xdr:txBody>
      </xdr:sp>
      <xdr:sp macro="" textlink="">
        <xdr:nvSpPr>
          <xdr:cNvPr id="41" name="TextBox 40">
            <a:extLst>
              <a:ext uri="{FF2B5EF4-FFF2-40B4-BE49-F238E27FC236}">
                <a16:creationId xmlns:a16="http://schemas.microsoft.com/office/drawing/2014/main" id="{326A1A8A-A9A6-45C0-A1FC-FB85E3006A1A}"/>
              </a:ext>
            </a:extLst>
          </xdr:cNvPr>
          <xdr:cNvSpPr txBox="1"/>
        </xdr:nvSpPr>
        <xdr:spPr>
          <a:xfrm>
            <a:off x="6191323" y="548640"/>
            <a:ext cx="1249679"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rgbClr val="001D3D"/>
                </a:solidFill>
              </a:rPr>
              <a:t> Amount</a:t>
            </a:r>
          </a:p>
        </xdr:txBody>
      </xdr:sp>
      <xdr:sp macro="" textlink="pivot!B9">
        <xdr:nvSpPr>
          <xdr:cNvPr id="42" name="TextBox 41">
            <a:extLst>
              <a:ext uri="{FF2B5EF4-FFF2-40B4-BE49-F238E27FC236}">
                <a16:creationId xmlns:a16="http://schemas.microsoft.com/office/drawing/2014/main" id="{224BDAE5-2702-48F3-9719-4EB2D8DDBC76}"/>
              </a:ext>
            </a:extLst>
          </xdr:cNvPr>
          <xdr:cNvSpPr txBox="1"/>
        </xdr:nvSpPr>
        <xdr:spPr>
          <a:xfrm>
            <a:off x="6412303" y="1043940"/>
            <a:ext cx="828713"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A983F51-5D4E-4292-A782-FFE9B3489BE4}" type="TxLink">
              <a:rPr lang="en-US" sz="1000" b="0" i="0" u="none" strike="noStrike">
                <a:solidFill>
                  <a:srgbClr val="003566"/>
                </a:solidFill>
                <a:latin typeface="+mj-lt"/>
                <a:ea typeface="+mn-ea"/>
                <a:cs typeface="+mn-cs"/>
              </a:rPr>
              <a:pPr marL="0" indent="0" algn="ctr"/>
              <a:t>$96,623</a:t>
            </a:fld>
            <a:endParaRPr lang="en-US" sz="1000" b="0" i="0" u="none" strike="noStrike">
              <a:solidFill>
                <a:srgbClr val="003566"/>
              </a:solidFill>
              <a:latin typeface="+mj-lt"/>
              <a:ea typeface="+mn-ea"/>
              <a:cs typeface="+mn-cs"/>
            </a:endParaRPr>
          </a:p>
        </xdr:txBody>
      </xdr:sp>
      <xdr:pic>
        <xdr:nvPicPr>
          <xdr:cNvPr id="43" name="Graphic 42">
            <a:extLst>
              <a:ext uri="{FF2B5EF4-FFF2-40B4-BE49-F238E27FC236}">
                <a16:creationId xmlns:a16="http://schemas.microsoft.com/office/drawing/2014/main" id="{0D4168CE-C4B5-4157-B09F-CE6EA88519B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6179210" y="929641"/>
            <a:ext cx="251460" cy="251460"/>
          </a:xfrm>
          <a:prstGeom prst="rect">
            <a:avLst/>
          </a:prstGeom>
        </xdr:spPr>
      </xdr:pic>
    </xdr:grpSp>
    <xdr:clientData/>
  </xdr:twoCellAnchor>
  <xdr:twoCellAnchor>
    <xdr:from>
      <xdr:col>9</xdr:col>
      <xdr:colOff>473615</xdr:colOff>
      <xdr:row>2</xdr:row>
      <xdr:rowOff>75354</xdr:rowOff>
    </xdr:from>
    <xdr:to>
      <xdr:col>12</xdr:col>
      <xdr:colOff>76200</xdr:colOff>
      <xdr:row>6</xdr:row>
      <xdr:rowOff>151553</xdr:rowOff>
    </xdr:to>
    <xdr:grpSp>
      <xdr:nvGrpSpPr>
        <xdr:cNvPr id="12" name="Total duratin KPI">
          <a:extLst>
            <a:ext uri="{FF2B5EF4-FFF2-40B4-BE49-F238E27FC236}">
              <a16:creationId xmlns:a16="http://schemas.microsoft.com/office/drawing/2014/main" id="{3F6DDAF6-3B8A-B4D3-6E44-16C07DF7FFAC}"/>
            </a:ext>
          </a:extLst>
        </xdr:cNvPr>
        <xdr:cNvGrpSpPr/>
      </xdr:nvGrpSpPr>
      <xdr:grpSpPr>
        <a:xfrm>
          <a:off x="6561148" y="447887"/>
          <a:ext cx="1736185" cy="821266"/>
          <a:chOff x="7903956" y="480060"/>
          <a:chExt cx="1548727" cy="807720"/>
        </a:xfrm>
      </xdr:grpSpPr>
      <xdr:sp macro="" textlink="pivot!C4">
        <xdr:nvSpPr>
          <xdr:cNvPr id="44" name="Rectangle: Rounded Corners 43">
            <a:extLst>
              <a:ext uri="{FF2B5EF4-FFF2-40B4-BE49-F238E27FC236}">
                <a16:creationId xmlns:a16="http://schemas.microsoft.com/office/drawing/2014/main" id="{2DA169F7-CA84-4A7F-B81E-CAC427B690B0}"/>
              </a:ext>
            </a:extLst>
          </xdr:cNvPr>
          <xdr:cNvSpPr/>
        </xdr:nvSpPr>
        <xdr:spPr>
          <a:xfrm>
            <a:off x="7903956" y="480060"/>
            <a:ext cx="1548727" cy="80772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001">
            <a:schemeClr val="lt2"/>
          </a:fillRef>
          <a:effectRef idx="0">
            <a:schemeClr val="accent1"/>
          </a:effectRef>
          <a:fontRef idx="minor">
            <a:schemeClr val="lt1"/>
          </a:fontRef>
        </xdr:style>
        <xdr:txBody>
          <a:bodyPr vertOverflow="clip" horzOverflow="clip" rtlCol="0" anchor="ctr"/>
          <a:lstStyle/>
          <a:p>
            <a:pPr marL="0" indent="0" algn="ctr"/>
            <a:fld id="{C9D368A0-BD6A-484F-B9DE-B6CEC03C81A0}" type="TxLink">
              <a:rPr lang="en-US" sz="1600" b="0" i="0" u="none" strike="noStrike">
                <a:solidFill>
                  <a:srgbClr val="003566"/>
                </a:solidFill>
                <a:latin typeface="Arial Black" panose="020B0A04020102020204" pitchFamily="34" charset="0"/>
                <a:ea typeface="+mn-ea"/>
                <a:cs typeface="+mn-cs"/>
              </a:rPr>
              <a:pPr marL="0" indent="0" algn="ctr"/>
              <a:t>89,850</a:t>
            </a:fld>
            <a:endParaRPr lang="en-US" sz="1600" b="0" i="0" u="none" strike="noStrike">
              <a:solidFill>
                <a:srgbClr val="003566"/>
              </a:solidFill>
              <a:latin typeface="Arial Black" panose="020B0A04020102020204" pitchFamily="34" charset="0"/>
              <a:ea typeface="+mn-ea"/>
              <a:cs typeface="+mn-cs"/>
            </a:endParaRPr>
          </a:p>
        </xdr:txBody>
      </xdr:sp>
      <xdr:sp macro="" textlink="">
        <xdr:nvSpPr>
          <xdr:cNvPr id="45" name="TextBox 44">
            <a:extLst>
              <a:ext uri="{FF2B5EF4-FFF2-40B4-BE49-F238E27FC236}">
                <a16:creationId xmlns:a16="http://schemas.microsoft.com/office/drawing/2014/main" id="{CDFE615F-1B4D-4108-8273-4F99E4AE5BA3}"/>
              </a:ext>
            </a:extLst>
          </xdr:cNvPr>
          <xdr:cNvSpPr txBox="1"/>
        </xdr:nvSpPr>
        <xdr:spPr>
          <a:xfrm>
            <a:off x="7980156" y="548640"/>
            <a:ext cx="1348741"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rgbClr val="001D3D"/>
                </a:solidFill>
              </a:rPr>
              <a:t>Total Duration</a:t>
            </a:r>
          </a:p>
        </xdr:txBody>
      </xdr:sp>
      <xdr:sp macro="" textlink="pivot!C9">
        <xdr:nvSpPr>
          <xdr:cNvPr id="46" name="TextBox 45">
            <a:extLst>
              <a:ext uri="{FF2B5EF4-FFF2-40B4-BE49-F238E27FC236}">
                <a16:creationId xmlns:a16="http://schemas.microsoft.com/office/drawing/2014/main" id="{7337DA6E-F624-495F-BDCE-69658BE02754}"/>
              </a:ext>
            </a:extLst>
          </xdr:cNvPr>
          <xdr:cNvSpPr txBox="1"/>
        </xdr:nvSpPr>
        <xdr:spPr>
          <a:xfrm>
            <a:off x="8416363" y="1043940"/>
            <a:ext cx="556261" cy="160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76E9468-EE93-4191-88BF-3F0DE1E2F19F}" type="TxLink">
              <a:rPr lang="en-US" sz="1000" b="0" i="0" u="none" strike="noStrike">
                <a:solidFill>
                  <a:srgbClr val="003566"/>
                </a:solidFill>
                <a:latin typeface="+mj-lt"/>
                <a:ea typeface="+mn-ea"/>
                <a:cs typeface="+mn-cs"/>
              </a:rPr>
              <a:pPr marL="0" indent="0" algn="ctr"/>
              <a:t>89,850</a:t>
            </a:fld>
            <a:endParaRPr lang="en-US" sz="1000" b="0" i="0" u="none" strike="noStrike">
              <a:solidFill>
                <a:srgbClr val="003566"/>
              </a:solidFill>
              <a:latin typeface="+mj-lt"/>
              <a:ea typeface="+mn-ea"/>
              <a:cs typeface="+mn-cs"/>
            </a:endParaRPr>
          </a:p>
        </xdr:txBody>
      </xdr:sp>
      <xdr:pic>
        <xdr:nvPicPr>
          <xdr:cNvPr id="47" name="Graphic 46">
            <a:extLst>
              <a:ext uri="{FF2B5EF4-FFF2-40B4-BE49-F238E27FC236}">
                <a16:creationId xmlns:a16="http://schemas.microsoft.com/office/drawing/2014/main" id="{E7D51307-C7D6-42F0-817A-DEC964E8C23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rot="20481188">
            <a:off x="8013763" y="944881"/>
            <a:ext cx="253326" cy="251460"/>
          </a:xfrm>
          <a:prstGeom prst="rect">
            <a:avLst/>
          </a:prstGeom>
        </xdr:spPr>
      </xdr:pic>
    </xdr:grpSp>
    <xdr:clientData/>
  </xdr:twoCellAnchor>
  <xdr:twoCellAnchor>
    <xdr:from>
      <xdr:col>12</xdr:col>
      <xdr:colOff>248989</xdr:colOff>
      <xdr:row>2</xdr:row>
      <xdr:rowOff>49954</xdr:rowOff>
    </xdr:from>
    <xdr:to>
      <xdr:col>14</xdr:col>
      <xdr:colOff>513357</xdr:colOff>
      <xdr:row>6</xdr:row>
      <xdr:rowOff>126153</xdr:rowOff>
    </xdr:to>
    <xdr:grpSp>
      <xdr:nvGrpSpPr>
        <xdr:cNvPr id="13" name="Average Rating KPI">
          <a:extLst>
            <a:ext uri="{FF2B5EF4-FFF2-40B4-BE49-F238E27FC236}">
              <a16:creationId xmlns:a16="http://schemas.microsoft.com/office/drawing/2014/main" id="{735F427C-C5E1-C137-E806-067376AC5B2D}"/>
            </a:ext>
          </a:extLst>
        </xdr:cNvPr>
        <xdr:cNvGrpSpPr/>
      </xdr:nvGrpSpPr>
      <xdr:grpSpPr>
        <a:xfrm>
          <a:off x="8470122" y="422487"/>
          <a:ext cx="1602102" cy="821266"/>
          <a:chOff x="9734623" y="480060"/>
          <a:chExt cx="1544994" cy="807720"/>
        </a:xfrm>
      </xdr:grpSpPr>
      <xdr:sp macro="" textlink="pivot!D4">
        <xdr:nvSpPr>
          <xdr:cNvPr id="48" name="Rectangle: Rounded Corners 47">
            <a:extLst>
              <a:ext uri="{FF2B5EF4-FFF2-40B4-BE49-F238E27FC236}">
                <a16:creationId xmlns:a16="http://schemas.microsoft.com/office/drawing/2014/main" id="{A37726D6-1C32-4FF2-8087-E47ACA5B822C}"/>
              </a:ext>
            </a:extLst>
          </xdr:cNvPr>
          <xdr:cNvSpPr/>
        </xdr:nvSpPr>
        <xdr:spPr>
          <a:xfrm>
            <a:off x="9734623" y="480060"/>
            <a:ext cx="1544994" cy="80772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001">
            <a:schemeClr val="lt2"/>
          </a:fillRef>
          <a:effectRef idx="0">
            <a:schemeClr val="accent1"/>
          </a:effectRef>
          <a:fontRef idx="minor">
            <a:schemeClr val="lt1"/>
          </a:fontRef>
        </xdr:style>
        <xdr:txBody>
          <a:bodyPr vertOverflow="clip" horzOverflow="clip" rtlCol="0" anchor="ctr"/>
          <a:lstStyle/>
          <a:p>
            <a:pPr marL="0" indent="0" algn="ctr"/>
            <a:fld id="{9B6EB1FC-21A6-4035-B499-5736F51A8372}" type="TxLink">
              <a:rPr lang="en-US" sz="1600" b="0" i="0" u="none" strike="noStrike">
                <a:solidFill>
                  <a:srgbClr val="003566"/>
                </a:solidFill>
                <a:latin typeface="Arial Black" panose="020B0A04020102020204" pitchFamily="34" charset="0"/>
                <a:ea typeface="+mn-ea"/>
                <a:cs typeface="+mn-cs"/>
              </a:rPr>
              <a:pPr marL="0" indent="0" algn="ctr"/>
              <a:t>3.9</a:t>
            </a:fld>
            <a:endParaRPr lang="en-US" sz="1600" b="0" i="0" u="none" strike="noStrike">
              <a:solidFill>
                <a:srgbClr val="003566"/>
              </a:solidFill>
              <a:latin typeface="Arial Black" panose="020B0A04020102020204" pitchFamily="34" charset="0"/>
              <a:ea typeface="+mn-ea"/>
              <a:cs typeface="+mn-cs"/>
            </a:endParaRPr>
          </a:p>
        </xdr:txBody>
      </xdr:sp>
      <xdr:sp macro="" textlink="">
        <xdr:nvSpPr>
          <xdr:cNvPr id="49" name="TextBox 48">
            <a:extLst>
              <a:ext uri="{FF2B5EF4-FFF2-40B4-BE49-F238E27FC236}">
                <a16:creationId xmlns:a16="http://schemas.microsoft.com/office/drawing/2014/main" id="{007C1D5D-AACE-4FFC-9987-E47DCF5CDCF5}"/>
              </a:ext>
            </a:extLst>
          </xdr:cNvPr>
          <xdr:cNvSpPr txBox="1"/>
        </xdr:nvSpPr>
        <xdr:spPr>
          <a:xfrm>
            <a:off x="9968977" y="548640"/>
            <a:ext cx="1007706"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rgbClr val="001D3D"/>
                </a:solidFill>
              </a:rPr>
              <a:t>Avg</a:t>
            </a:r>
            <a:r>
              <a:rPr lang="en-US" sz="1000" b="1" baseline="0">
                <a:solidFill>
                  <a:srgbClr val="001D3D"/>
                </a:solidFill>
              </a:rPr>
              <a:t> Rating</a:t>
            </a:r>
            <a:endParaRPr lang="en-US" sz="1000" b="1">
              <a:solidFill>
                <a:srgbClr val="001D3D"/>
              </a:solidFill>
            </a:endParaRPr>
          </a:p>
        </xdr:txBody>
      </xdr:sp>
      <xdr:sp macro="" textlink="pivot!D9">
        <xdr:nvSpPr>
          <xdr:cNvPr id="50" name="TextBox 49">
            <a:extLst>
              <a:ext uri="{FF2B5EF4-FFF2-40B4-BE49-F238E27FC236}">
                <a16:creationId xmlns:a16="http://schemas.microsoft.com/office/drawing/2014/main" id="{BBB89596-5604-4C37-AFA2-86ABF170DB2F}"/>
              </a:ext>
            </a:extLst>
          </xdr:cNvPr>
          <xdr:cNvSpPr txBox="1"/>
        </xdr:nvSpPr>
        <xdr:spPr>
          <a:xfrm>
            <a:off x="10245163" y="1043940"/>
            <a:ext cx="556260" cy="160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B76ED96-43F9-40DE-AA71-52A282FB30A4}" type="TxLink">
              <a:rPr lang="en-US" sz="1000" b="0" i="0" u="none" strike="noStrike">
                <a:solidFill>
                  <a:srgbClr val="003566"/>
                </a:solidFill>
                <a:latin typeface="+mj-lt"/>
                <a:ea typeface="+mn-ea"/>
                <a:cs typeface="+mn-cs"/>
              </a:rPr>
              <a:pPr marL="0" indent="0" algn="ctr"/>
              <a:t>3.9</a:t>
            </a:fld>
            <a:endParaRPr lang="en-US" sz="1000" b="0" i="0" u="none" strike="noStrike">
              <a:solidFill>
                <a:srgbClr val="003566"/>
              </a:solidFill>
              <a:latin typeface="+mj-lt"/>
              <a:ea typeface="+mn-ea"/>
              <a:cs typeface="+mn-cs"/>
            </a:endParaRPr>
          </a:p>
        </xdr:txBody>
      </xdr:sp>
      <xdr:pic>
        <xdr:nvPicPr>
          <xdr:cNvPr id="51" name="Graphic 50">
            <a:extLst>
              <a:ext uri="{FF2B5EF4-FFF2-40B4-BE49-F238E27FC236}">
                <a16:creationId xmlns:a16="http://schemas.microsoft.com/office/drawing/2014/main" id="{A76923FE-C5A5-4FDC-A8E7-F9558053EF5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9888283" y="929641"/>
            <a:ext cx="253326" cy="251460"/>
          </a:xfrm>
          <a:prstGeom prst="rect">
            <a:avLst/>
          </a:prstGeom>
        </xdr:spPr>
      </xdr:pic>
    </xdr:grpSp>
    <xdr:clientData/>
  </xdr:twoCellAnchor>
  <xdr:twoCellAnchor>
    <xdr:from>
      <xdr:col>15</xdr:col>
      <xdr:colOff>18489</xdr:colOff>
      <xdr:row>2</xdr:row>
      <xdr:rowOff>33022</xdr:rowOff>
    </xdr:from>
    <xdr:to>
      <xdr:col>16</xdr:col>
      <xdr:colOff>988484</xdr:colOff>
      <xdr:row>6</xdr:row>
      <xdr:rowOff>116841</xdr:rowOff>
    </xdr:to>
    <xdr:grpSp>
      <xdr:nvGrpSpPr>
        <xdr:cNvPr id="14" name="Group 13">
          <a:extLst>
            <a:ext uri="{FF2B5EF4-FFF2-40B4-BE49-F238E27FC236}">
              <a16:creationId xmlns:a16="http://schemas.microsoft.com/office/drawing/2014/main" id="{461E0B10-BCAC-6029-9056-1A378396294C}"/>
            </a:ext>
          </a:extLst>
        </xdr:cNvPr>
        <xdr:cNvGrpSpPr/>
      </xdr:nvGrpSpPr>
      <xdr:grpSpPr>
        <a:xfrm>
          <a:off x="10246222" y="405555"/>
          <a:ext cx="1638862" cy="828886"/>
          <a:chOff x="11548183" y="464820"/>
          <a:chExt cx="1542194" cy="807720"/>
        </a:xfrm>
      </xdr:grpSpPr>
      <xdr:sp macro="" textlink="pivot!E4">
        <xdr:nvSpPr>
          <xdr:cNvPr id="52" name="Rectangle: Rounded Corners 51">
            <a:extLst>
              <a:ext uri="{FF2B5EF4-FFF2-40B4-BE49-F238E27FC236}">
                <a16:creationId xmlns:a16="http://schemas.microsoft.com/office/drawing/2014/main" id="{7C088982-E3DE-4A31-8EE1-CB775778FC2C}"/>
              </a:ext>
            </a:extLst>
          </xdr:cNvPr>
          <xdr:cNvSpPr/>
        </xdr:nvSpPr>
        <xdr:spPr>
          <a:xfrm>
            <a:off x="11548183" y="464820"/>
            <a:ext cx="1542194" cy="807720"/>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001">
            <a:schemeClr val="lt2"/>
          </a:fillRef>
          <a:effectRef idx="0">
            <a:schemeClr val="accent1"/>
          </a:effectRef>
          <a:fontRef idx="minor">
            <a:schemeClr val="lt1"/>
          </a:fontRef>
        </xdr:style>
        <xdr:txBody>
          <a:bodyPr vertOverflow="clip" horzOverflow="clip" rtlCol="0" anchor="ctr"/>
          <a:lstStyle/>
          <a:p>
            <a:pPr marL="0" indent="0" algn="ctr"/>
            <a:fld id="{C7FB9E1A-FF0F-41A3-8D1F-57CEA11BCBB1}" type="TxLink">
              <a:rPr lang="en-US" sz="1600" b="0" i="0" u="none" strike="noStrike">
                <a:solidFill>
                  <a:srgbClr val="003566"/>
                </a:solidFill>
                <a:latin typeface="Arial Black" panose="020B0A04020102020204" pitchFamily="34" charset="0"/>
                <a:ea typeface="+mn-ea"/>
                <a:cs typeface="+mn-cs"/>
              </a:rPr>
              <a:pPr marL="0" indent="0" algn="ctr"/>
              <a:t>307</a:t>
            </a:fld>
            <a:endParaRPr lang="en-US" sz="1600" b="0" i="0" u="none" strike="noStrike">
              <a:solidFill>
                <a:srgbClr val="003566"/>
              </a:solidFill>
              <a:latin typeface="Arial Black" panose="020B0A04020102020204" pitchFamily="34" charset="0"/>
              <a:ea typeface="+mn-ea"/>
              <a:cs typeface="+mn-cs"/>
            </a:endParaRPr>
          </a:p>
        </xdr:txBody>
      </xdr:sp>
      <xdr:sp macro="" textlink="">
        <xdr:nvSpPr>
          <xdr:cNvPr id="53" name="TextBox 52">
            <a:extLst>
              <a:ext uri="{FF2B5EF4-FFF2-40B4-BE49-F238E27FC236}">
                <a16:creationId xmlns:a16="http://schemas.microsoft.com/office/drawing/2014/main" id="{2245E51C-9004-41C2-BA30-220E373302E7}"/>
              </a:ext>
            </a:extLst>
          </xdr:cNvPr>
          <xdr:cNvSpPr txBox="1"/>
        </xdr:nvSpPr>
        <xdr:spPr>
          <a:xfrm>
            <a:off x="11784403" y="533400"/>
            <a:ext cx="1003973"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rgbClr val="001D3D"/>
                </a:solidFill>
              </a:rPr>
              <a:t>5</a:t>
            </a:r>
            <a:r>
              <a:rPr lang="en-US" sz="1000" b="1" baseline="0">
                <a:solidFill>
                  <a:srgbClr val="001D3D"/>
                </a:solidFill>
              </a:rPr>
              <a:t> Star Rating</a:t>
            </a:r>
            <a:endParaRPr lang="en-US" sz="1000" b="1">
              <a:solidFill>
                <a:srgbClr val="001D3D"/>
              </a:solidFill>
            </a:endParaRPr>
          </a:p>
        </xdr:txBody>
      </xdr:sp>
      <xdr:sp macro="" textlink="pivot!E9">
        <xdr:nvSpPr>
          <xdr:cNvPr id="54" name="TextBox 53">
            <a:extLst>
              <a:ext uri="{FF2B5EF4-FFF2-40B4-BE49-F238E27FC236}">
                <a16:creationId xmlns:a16="http://schemas.microsoft.com/office/drawing/2014/main" id="{81624E22-FD46-4B6C-A8E3-FB4A516A0FCD}"/>
              </a:ext>
            </a:extLst>
          </xdr:cNvPr>
          <xdr:cNvSpPr txBox="1"/>
        </xdr:nvSpPr>
        <xdr:spPr>
          <a:xfrm>
            <a:off x="12056857" y="1028700"/>
            <a:ext cx="556259" cy="160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C52A3B-AE4E-4316-BE70-80E9CF283770}" type="TxLink">
              <a:rPr lang="en-US" sz="1000" b="0" i="0" u="none" strike="noStrike">
                <a:solidFill>
                  <a:srgbClr val="003566"/>
                </a:solidFill>
                <a:latin typeface="+mj-lt"/>
                <a:ea typeface="+mn-ea"/>
                <a:cs typeface="+mn-cs"/>
              </a:rPr>
              <a:pPr marL="0" indent="0" algn="ctr"/>
              <a:t>307</a:t>
            </a:fld>
            <a:endParaRPr lang="en-US" sz="1000" b="0" i="0" u="none" strike="noStrike">
              <a:solidFill>
                <a:srgbClr val="003566"/>
              </a:solidFill>
              <a:latin typeface="+mj-lt"/>
              <a:ea typeface="+mn-ea"/>
              <a:cs typeface="+mn-cs"/>
            </a:endParaRPr>
          </a:p>
        </xdr:txBody>
      </xdr:sp>
      <xdr:pic>
        <xdr:nvPicPr>
          <xdr:cNvPr id="55" name="Graphic 54">
            <a:extLst>
              <a:ext uri="{FF2B5EF4-FFF2-40B4-BE49-F238E27FC236}">
                <a16:creationId xmlns:a16="http://schemas.microsoft.com/office/drawing/2014/main" id="{9030F05B-EFBE-4CE5-949B-30A74BF67B5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11703709" y="914401"/>
            <a:ext cx="249594" cy="251460"/>
          </a:xfrm>
          <a:prstGeom prst="rect">
            <a:avLst/>
          </a:prstGeom>
        </xdr:spPr>
      </xdr:pic>
    </xdr:grpSp>
    <xdr:clientData/>
  </xdr:twoCellAnchor>
  <xdr:twoCellAnchor editAs="oneCell">
    <xdr:from>
      <xdr:col>16</xdr:col>
      <xdr:colOff>11107</xdr:colOff>
      <xdr:row>7</xdr:row>
      <xdr:rowOff>179753</xdr:rowOff>
    </xdr:from>
    <xdr:to>
      <xdr:col>17</xdr:col>
      <xdr:colOff>30693</xdr:colOff>
      <xdr:row>19</xdr:row>
      <xdr:rowOff>16933</xdr:rowOff>
    </xdr:to>
    <mc:AlternateContent xmlns:mc="http://schemas.openxmlformats.org/markup-compatibility/2006">
      <mc:Choice xmlns:a14="http://schemas.microsoft.com/office/drawing/2010/main" Requires="a14">
        <xdr:graphicFrame macro="">
          <xdr:nvGraphicFramePr>
            <xdr:cNvPr id="56" name=".">
              <a:extLst>
                <a:ext uri="{FF2B5EF4-FFF2-40B4-BE49-F238E27FC236}">
                  <a16:creationId xmlns:a16="http://schemas.microsoft.com/office/drawing/2014/main" id="{8FBF38BB-F1E2-482F-BAE7-988E7EE7EB1A}"/>
                </a:ext>
              </a:extLst>
            </xdr:cNvPr>
            <xdr:cNvGraphicFramePr/>
          </xdr:nvGraphicFramePr>
          <xdr:xfrm>
            <a:off x="0" y="0"/>
            <a:ext cx="0" cy="0"/>
          </xdr:xfrm>
          <a:graphic>
            <a:graphicData uri="http://schemas.microsoft.com/office/drawing/2010/slicer">
              <sle:slicer xmlns:sle="http://schemas.microsoft.com/office/drawing/2010/slicer" name="."/>
            </a:graphicData>
          </a:graphic>
        </xdr:graphicFrame>
      </mc:Choice>
      <mc:Fallback>
        <xdr:sp macro="" textlink="">
          <xdr:nvSpPr>
            <xdr:cNvPr id="0" name=""/>
            <xdr:cNvSpPr>
              <a:spLocks noTextEdit="1"/>
            </xdr:cNvSpPr>
          </xdr:nvSpPr>
          <xdr:spPr>
            <a:xfrm>
              <a:off x="10907707" y="1483620"/>
              <a:ext cx="1077919" cy="2072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114301</xdr:colOff>
      <xdr:row>8</xdr:row>
      <xdr:rowOff>9524</xdr:rowOff>
    </xdr:from>
    <xdr:to>
      <xdr:col>9</xdr:col>
      <xdr:colOff>122855</xdr:colOff>
      <xdr:row>19</xdr:row>
      <xdr:rowOff>9524</xdr:rowOff>
    </xdr:to>
    <xdr:graphicFrame macro="">
      <xdr:nvGraphicFramePr>
        <xdr:cNvPr id="58" name="Chart 57">
          <a:extLst>
            <a:ext uri="{FF2B5EF4-FFF2-40B4-BE49-F238E27FC236}">
              <a16:creationId xmlns:a16="http://schemas.microsoft.com/office/drawing/2014/main" id="{407E609C-97CC-4963-BEC7-F15F02F82D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445521</xdr:colOff>
      <xdr:row>20</xdr:row>
      <xdr:rowOff>5739</xdr:rowOff>
    </xdr:from>
    <xdr:to>
      <xdr:col>9</xdr:col>
      <xdr:colOff>581025</xdr:colOff>
      <xdr:row>39</xdr:row>
      <xdr:rowOff>9525</xdr:rowOff>
    </xdr:to>
    <xdr:graphicFrame macro="">
      <xdr:nvGraphicFramePr>
        <xdr:cNvPr id="60" name="Chart 59">
          <a:extLst>
            <a:ext uri="{FF2B5EF4-FFF2-40B4-BE49-F238E27FC236}">
              <a16:creationId xmlns:a16="http://schemas.microsoft.com/office/drawing/2014/main" id="{B5EC992E-A02A-4E80-8BDF-4FF271F0C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16933</xdr:colOff>
      <xdr:row>20</xdr:row>
      <xdr:rowOff>12637</xdr:rowOff>
    </xdr:from>
    <xdr:to>
      <xdr:col>5</xdr:col>
      <xdr:colOff>447906</xdr:colOff>
      <xdr:row>39</xdr:row>
      <xdr:rowOff>9526</xdr:rowOff>
    </xdr:to>
    <xdr:graphicFrame macro="">
      <xdr:nvGraphicFramePr>
        <xdr:cNvPr id="61" name="Chart 60">
          <a:extLst>
            <a:ext uri="{FF2B5EF4-FFF2-40B4-BE49-F238E27FC236}">
              <a16:creationId xmlns:a16="http://schemas.microsoft.com/office/drawing/2014/main" id="{2B630448-E3B7-4423-999A-8EE1C5B33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267208</xdr:colOff>
      <xdr:row>7</xdr:row>
      <xdr:rowOff>171449</xdr:rowOff>
    </xdr:from>
    <xdr:to>
      <xdr:col>15</xdr:col>
      <xdr:colOff>519248</xdr:colOff>
      <xdr:row>19</xdr:row>
      <xdr:rowOff>9524</xdr:rowOff>
    </xdr:to>
    <xdr:graphicFrame macro="">
      <xdr:nvGraphicFramePr>
        <xdr:cNvPr id="3" name="Chart 2">
          <a:extLst>
            <a:ext uri="{FF2B5EF4-FFF2-40B4-BE49-F238E27FC236}">
              <a16:creationId xmlns:a16="http://schemas.microsoft.com/office/drawing/2014/main" id="{3562C167-20BD-4B61-9A84-5F091966F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239992</xdr:colOff>
      <xdr:row>7</xdr:row>
      <xdr:rowOff>171450</xdr:rowOff>
    </xdr:from>
    <xdr:to>
      <xdr:col>12</xdr:col>
      <xdr:colOff>193338</xdr:colOff>
      <xdr:row>19</xdr:row>
      <xdr:rowOff>0</xdr:rowOff>
    </xdr:to>
    <xdr:graphicFrame macro="">
      <xdr:nvGraphicFramePr>
        <xdr:cNvPr id="4" name="Chart 3">
          <a:extLst>
            <a:ext uri="{FF2B5EF4-FFF2-40B4-BE49-F238E27FC236}">
              <a16:creationId xmlns:a16="http://schemas.microsoft.com/office/drawing/2014/main" id="{9A2004E9-29E7-4DA7-8A91-1282C06DE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7620</xdr:colOff>
      <xdr:row>2</xdr:row>
      <xdr:rowOff>84666</xdr:rowOff>
    </xdr:from>
    <xdr:to>
      <xdr:col>3</xdr:col>
      <xdr:colOff>586740</xdr:colOff>
      <xdr:row>6</xdr:row>
      <xdr:rowOff>166792</xdr:rowOff>
    </xdr:to>
    <xdr:sp macro="" textlink="">
      <xdr:nvSpPr>
        <xdr:cNvPr id="9" name="Rectangle: Rounded Corners 8">
          <a:extLst>
            <a:ext uri="{FF2B5EF4-FFF2-40B4-BE49-F238E27FC236}">
              <a16:creationId xmlns:a16="http://schemas.microsoft.com/office/drawing/2014/main" id="{9B98554B-A144-4F3A-9196-21945BA25F9D}"/>
            </a:ext>
          </a:extLst>
        </xdr:cNvPr>
        <xdr:cNvSpPr/>
      </xdr:nvSpPr>
      <xdr:spPr>
        <a:xfrm>
          <a:off x="744220" y="457199"/>
          <a:ext cx="1916853" cy="827193"/>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001">
          <a:schemeClr val="lt2"/>
        </a:fillRef>
        <a:effectRef idx="0">
          <a:schemeClr val="accent1"/>
        </a:effectRef>
        <a:fontRef idx="minor">
          <a:schemeClr val="lt1"/>
        </a:fontRef>
      </xdr:style>
      <xdr:txBody>
        <a:bodyPr vertOverflow="clip" horzOverflow="clip" rtlCol="0" anchor="ctr"/>
        <a:lstStyle/>
        <a:p>
          <a:pPr algn="ctr"/>
          <a:r>
            <a:rPr lang="en-US" sz="1200" b="0" i="0" u="none" strike="noStrike">
              <a:solidFill>
                <a:srgbClr val="003566"/>
              </a:solidFill>
              <a:latin typeface="Arial Black" panose="020B0A04020102020204" pitchFamily="34" charset="0"/>
            </a:rPr>
            <a:t>CALL</a:t>
          </a:r>
          <a:r>
            <a:rPr lang="en-US" sz="1200" b="0" i="0" u="none" strike="noStrike" baseline="0">
              <a:solidFill>
                <a:srgbClr val="003566"/>
              </a:solidFill>
              <a:latin typeface="Arial Black" panose="020B0A04020102020204" pitchFamily="34" charset="0"/>
            </a:rPr>
            <a:t> CENTRE </a:t>
          </a:r>
          <a:r>
            <a:rPr lang="en-US" sz="1200" b="0" i="0" u="none" strike="noStrike" baseline="0">
              <a:solidFill>
                <a:schemeClr val="tx1">
                  <a:lumMod val="50000"/>
                  <a:lumOff val="50000"/>
                </a:schemeClr>
              </a:solidFill>
              <a:latin typeface="Arial Black" panose="020B0A04020102020204" pitchFamily="34" charset="0"/>
            </a:rPr>
            <a:t>REPORT</a:t>
          </a:r>
          <a:endParaRPr lang="en-US" sz="1200" b="0" i="0" u="none" strike="noStrike">
            <a:solidFill>
              <a:schemeClr val="tx1">
                <a:lumMod val="50000"/>
                <a:lumOff val="50000"/>
              </a:schemeClr>
            </a:solidFill>
            <a:latin typeface="Arial Black" panose="020B0A040201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8</xdr:row>
      <xdr:rowOff>334368</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1</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7</xdr:col>
      <xdr:colOff>0</xdr:colOff>
      <xdr:row>12</xdr:row>
      <xdr:rowOff>0</xdr:rowOff>
    </xdr:from>
    <xdr:to>
      <xdr:col>7</xdr:col>
      <xdr:colOff>510208</xdr:colOff>
      <xdr:row>14</xdr:row>
      <xdr:rowOff>139148</xdr:rowOff>
    </xdr:to>
    <xdr:pic>
      <xdr:nvPicPr>
        <xdr:cNvPr id="9" name="Graphic 8" descr="Coins outline">
          <a:extLst>
            <a:ext uri="{FF2B5EF4-FFF2-40B4-BE49-F238E27FC236}">
              <a16:creationId xmlns:a16="http://schemas.microsoft.com/office/drawing/2014/main" id="{9CE85DDC-3E71-0B13-2525-65E5AC6557E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929809" y="2888974"/>
          <a:ext cx="510208" cy="510208"/>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53.975219444445" backgroundQuery="1" createdVersion="8" refreshedVersion="8" minRefreshableVersion="3" recordCount="0" supportSubquery="1" supportAdvancedDrill="1" xr:uid="{48BB2CD8-3125-4C60-A81E-1E867F504088}">
  <cacheSource type="external" connectionId="1"/>
  <cacheFields count="3">
    <cacheField name="[Measures].[Call_count]" caption="Call_count" numFmtId="0" hierarchy="17" level="32767"/>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2"/>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0"/>
      </fieldsUsage>
    </cacheHierarchy>
    <cacheHierarchy uniqueName="[Measures].[Total_Amount]" caption="Total_Amount" measure="1" displayFolder="" measureGroup="calls" count="0"/>
    <cacheHierarchy uniqueName="[Measures].[Total_Duration]" caption="Total_Duration" measure="1" displayFolder="" measureGroup="calls" count="0"/>
    <cacheHierarchy uniqueName="[Measures].[Avg_Rating]" caption="Avg_Rating" measure="1" displayFolder="" measureGroup="calls" count="0"/>
    <cacheHierarchy uniqueName="[Measures].[5*_Rating]" caption="5*_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53.83197835648" backgroundQuery="1" createdVersion="8" refreshedVersion="8" minRefreshableVersion="3" recordCount="0" supportSubquery="1" supportAdvancedDrill="1" xr:uid="{82CAF1FB-9BAF-4A14-AA66-F7940BAFFF08}">
  <cacheSource type="external" connectionId="1"/>
  <cacheFields count="5">
    <cacheField name="[Measures].[Call_count]" caption="Call_count" numFmtId="0" hierarchy="17" level="32767"/>
    <cacheField name="[Measures].[Total_Amount]" caption="Total_Amount" numFmtId="0" hierarchy="18" level="32767"/>
    <cacheField name="[Measures].[Total_Duration]" caption="Total_Duration" numFmtId="0" hierarchy="19" level="32767"/>
    <cacheField name="[Measures].[Avg_Rating]" caption="Avg_Rating" numFmtId="0" hierarchy="20" level="32767"/>
    <cacheField name="[Measures].[5*_Rating]" caption="5*_Rating" numFmtId="0" hierarchy="21"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0"/>
      </fieldsUsage>
    </cacheHierarchy>
    <cacheHierarchy uniqueName="[Measures].[Total_Amount]" caption="Total_Amount" measure="1" displayFolder="" measureGroup="calls" count="0" oneField="1">
      <fieldsUsage count="1">
        <fieldUsage x="1"/>
      </fieldsUsage>
    </cacheHierarchy>
    <cacheHierarchy uniqueName="[Measures].[Total_Duration]" caption="Total_Duration" measure="1" displayFolder="" measureGroup="calls" count="0" oneField="1">
      <fieldsUsage count="1">
        <fieldUsage x="2"/>
      </fieldsUsage>
    </cacheHierarchy>
    <cacheHierarchy uniqueName="[Measures].[Avg_Rating]" caption="Avg_Rating" measure="1" displayFolder="" measureGroup="calls" count="0" oneField="1">
      <fieldsUsage count="1">
        <fieldUsage x="3"/>
      </fieldsUsage>
    </cacheHierarchy>
    <cacheHierarchy uniqueName="[Measures].[5*_Rating]" caption="5*_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53.871794791667" backgroundQuery="1" createdVersion="8" refreshedVersion="8" minRefreshableVersion="3" recordCount="0" supportSubquery="1" supportAdvancedDrill="1" xr:uid="{F41C447A-FCA6-452B-86E0-AD304CBEF98E}">
  <cacheSource type="external" connectionId="1"/>
  <cacheFields count="3">
    <cacheField name="[calls].[Representative].[Representative]" caption="Representative" numFmtId="0" hierarchy="3" level="1">
      <sharedItems count="5">
        <s v="R01"/>
        <s v="R02"/>
        <s v="R03"/>
        <s v="R04"/>
        <s v="R05"/>
      </sharedItems>
    </cacheField>
    <cacheField name="[Measures].[Call_count]" caption="Call_count" numFmtId="0" hierarchy="17" level="32767"/>
    <cacheField name="[Measures].[Total_Amount]" caption="Total_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1"/>
      </fieldsUsage>
    </cacheHierarchy>
    <cacheHierarchy uniqueName="[Measures].[Total_Amount]" caption="Total_Amount" measure="1" displayFolder="" measureGroup="calls" count="0" oneField="1">
      <fieldsUsage count="1">
        <fieldUsage x="2"/>
      </fieldsUsage>
    </cacheHierarchy>
    <cacheHierarchy uniqueName="[Measures].[Total_Duration]" caption="Total_Duration" measure="1" displayFolder="" measureGroup="calls" count="0"/>
    <cacheHierarchy uniqueName="[Measures].[Avg_Rating]" caption="Avg_Rating" measure="1" displayFolder="" measureGroup="calls" count="0"/>
    <cacheHierarchy uniqueName="[Measures].[5*_Rating]" caption="5*_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54.001329976854" backgroundQuery="1" createdVersion="8" refreshedVersion="8" minRefreshableVersion="3" recordCount="0" supportSubquery="1" supportAdvancedDrill="1" xr:uid="{2DA2C8AD-6AB0-45B7-A054-EF5EA0588D9C}">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Total_Amount]" caption="Total_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cacheHierarchy uniqueName="[Measures].[Total_Amount]" caption="Total_Amount" measure="1" displayFolder="" measureGroup="calls" count="0" oneField="1">
      <fieldsUsage count="1">
        <fieldUsage x="3"/>
      </fieldsUsage>
    </cacheHierarchy>
    <cacheHierarchy uniqueName="[Measures].[Total_Duration]" caption="Total_Duration" measure="1" displayFolder="" measureGroup="calls" count="0"/>
    <cacheHierarchy uniqueName="[Measures].[Avg_Rating]" caption="Avg_Rating" measure="1" displayFolder="" measureGroup="calls" count="0"/>
    <cacheHierarchy uniqueName="[Measures].[5*_Rating]" caption="5*_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60.707941319444" backgroundQuery="1" createdVersion="8" refreshedVersion="8" minRefreshableVersion="3" recordCount="0" supportSubquery="1" supportAdvancedDrill="1" xr:uid="{236B02F6-CF0A-4470-BDEA-6F0973AD735E}">
  <cacheSource type="external" connectionId="1"/>
  <cacheFields count="6">
    <cacheField name="[Measures].[Call_count]" caption="Call_count" numFmtId="0" hierarchy="17" level="32767"/>
    <cacheField name="[Measures].[Total_Amount]" caption="Total_Amount" numFmtId="0" hierarchy="18" level="32767"/>
    <cacheField name="[Measures].[Total_Duration]" caption="Total_Duration" numFmtId="0" hierarchy="19" level="32767"/>
    <cacheField name="[Measures].[Avg_Rating]" caption="Avg_Rating" numFmtId="0" hierarchy="20" level="32767"/>
    <cacheField name="[Measures].[5*_Rating]" caption="5*_Rating" numFmtId="0" hierarchy="21"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0"/>
      </fieldsUsage>
    </cacheHierarchy>
    <cacheHierarchy uniqueName="[Measures].[Total_Amount]" caption="Total_Amount" measure="1" displayFolder="" measureGroup="calls" count="0" oneField="1">
      <fieldsUsage count="1">
        <fieldUsage x="1"/>
      </fieldsUsage>
    </cacheHierarchy>
    <cacheHierarchy uniqueName="[Measures].[Total_Duration]" caption="Total_Duration" measure="1" displayFolder="" measureGroup="calls" count="0" oneField="1">
      <fieldsUsage count="1">
        <fieldUsage x="2"/>
      </fieldsUsage>
    </cacheHierarchy>
    <cacheHierarchy uniqueName="[Measures].[Avg_Rating]" caption="Avg_Rating" measure="1" displayFolder="" measureGroup="calls" count="0" oneField="1">
      <fieldsUsage count="1">
        <fieldUsage x="3"/>
      </fieldsUsage>
    </cacheHierarchy>
    <cacheHierarchy uniqueName="[Measures].[5*_Rating]" caption="5*_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60.707941666667" backgroundQuery="1" createdVersion="8" refreshedVersion="8" minRefreshableVersion="3" recordCount="0" supportSubquery="1" supportAdvancedDrill="1" xr:uid="{2737E8FF-6D37-4FAF-8B5E-E92DFD32E82B}">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1T00:00:00" count="147">
        <d v="2023-01-03T00:00:00"/>
        <d v="2023-01-07T00:00:00"/>
        <d v="2023-01-08T00:00:00"/>
        <d v="2023-01-10T00:00:00"/>
        <d v="2023-01-17T00:00:00"/>
        <d v="2023-01-21T00:00:00"/>
        <d v="2023-01-24T00:00:00"/>
        <d v="2023-01-25T00:00:00"/>
        <d v="2023-01-27T00:00:00"/>
        <d v="2023-02-01T00:00:00"/>
        <d v="2023-02-07T00:00:00"/>
        <d v="2023-02-11T00:00:00"/>
        <d v="2023-02-13T00:00:00"/>
        <d v="2023-02-14T00:00:00"/>
        <d v="2023-02-15T00:00:00"/>
        <d v="2023-02-21T00:00:00"/>
        <d v="2023-02-23T00:00:00"/>
        <d v="2023-02-26T00:00:00"/>
        <d v="2023-02-28T00:00:00"/>
        <d v="2023-03-01T00:00:00"/>
        <d v="2023-03-02T00:00:00"/>
        <d v="2023-03-04T00:00:00"/>
        <d v="2023-03-06T00:00:00"/>
        <d v="2023-03-07T00:00:00"/>
        <d v="2023-03-10T00:00:00"/>
        <d v="2023-03-11T00:00:00"/>
        <d v="2023-03-12T00:00:00"/>
        <d v="2023-03-13T00:00:00"/>
        <d v="2023-03-14T00:00:00"/>
        <d v="2023-03-15T00:00:00"/>
        <d v="2023-03-16T00:00:00"/>
        <d v="2023-03-18T00:00:00"/>
        <d v="2023-03-21T00:00:00"/>
        <d v="2023-03-22T00:00:00"/>
        <d v="2023-03-23T00:00:00"/>
        <d v="2023-03-24T00:00:00"/>
        <d v="2023-03-26T00:00:00"/>
        <d v="2023-03-27T00:00:00"/>
        <d v="2023-03-29T00:00:00"/>
        <d v="2023-04-03T00:00:00"/>
        <d v="2023-04-07T00:00:00"/>
        <d v="2023-04-08T00:00:00"/>
        <d v="2023-04-09T00:00:00"/>
        <d v="2023-04-10T00:00:00"/>
        <d v="2023-04-11T00:00:00"/>
        <d v="2023-04-14T00:00:00"/>
        <d v="2023-04-16T00:00:00"/>
        <d v="2023-04-17T00:00:00"/>
        <d v="2023-04-21T00:00:00"/>
        <d v="2023-04-22T00:00:00"/>
        <d v="2023-04-23T00:00:00"/>
        <d v="2023-04-24T00:00:00"/>
        <d v="2023-04-27T00:00:00"/>
        <d v="2023-04-28T00:00:00"/>
        <d v="2023-04-29T00:00:00"/>
        <d v="2023-04-30T00:00:00"/>
        <d v="2023-05-02T00:00:00"/>
        <d v="2023-05-03T00:00:00"/>
        <d v="2023-05-06T00:00:00"/>
        <d v="2023-05-07T00:00:00"/>
        <d v="2023-05-10T00:00:00"/>
        <d v="2023-05-12T00:00:00"/>
        <d v="2023-05-14T00:00:00"/>
        <d v="2023-05-15T00:00:00"/>
        <d v="2023-05-16T00:00:00"/>
        <d v="2023-05-17T00:00:00"/>
        <d v="2023-05-22T00:00:00"/>
        <d v="2023-05-23T00:00:00"/>
        <d v="2023-05-25T00:00:00"/>
        <d v="2023-05-27T00:00:00"/>
        <d v="2023-05-29T00:00:00"/>
        <d v="2023-06-11T00:00:00"/>
        <d v="2023-06-15T00:00:00"/>
        <d v="2023-06-17T00:00:00"/>
        <d v="2023-06-18T00:00:00"/>
        <d v="2023-06-20T00:00:00"/>
        <d v="2023-06-24T00:00:00"/>
        <d v="2023-06-27T00:00:00"/>
        <d v="2023-06-29T00:00:00"/>
        <d v="2023-06-30T00:00:00"/>
        <d v="2023-07-01T00:00:00"/>
        <d v="2023-07-02T00:00:00"/>
        <d v="2023-07-05T00:00:00"/>
        <d v="2023-07-07T00:00:00"/>
        <d v="2023-07-08T00:00:00"/>
        <d v="2023-07-12T00:00:00"/>
        <d v="2023-07-15T00:00:00"/>
        <d v="2023-07-17T00:00:00"/>
        <d v="2023-07-18T00:00:00"/>
        <d v="2023-07-20T00:00:00"/>
        <d v="2023-07-21T00:00:00"/>
        <d v="2023-07-28T00:00:00"/>
        <d v="2023-07-29T00:00:00"/>
        <d v="2023-07-31T00:00:00"/>
        <d v="2023-08-04T00:00:00"/>
        <d v="2023-08-06T00:00:00"/>
        <d v="2023-08-13T00:00:00"/>
        <d v="2023-08-18T00:00:00"/>
        <d v="2023-08-19T00:00:00"/>
        <d v="2023-08-21T00:00:00"/>
        <d v="2023-08-23T00:00:00"/>
        <d v="2023-08-25T00:00:00"/>
        <d v="2023-08-26T00:00:00"/>
        <d v="2023-08-27T00:00:00"/>
        <d v="2023-09-01T00:00:00"/>
        <d v="2023-09-04T00:00:00"/>
        <d v="2023-09-06T00:00:00"/>
        <d v="2023-09-09T00:00:00"/>
        <d v="2023-09-24T00:00:00"/>
        <d v="2023-09-27T00:00:00"/>
        <d v="2023-09-28T00:00:00"/>
        <d v="2023-09-29T00:00:00"/>
        <d v="2023-09-30T00:00:00"/>
        <d v="2023-10-01T00:00:00"/>
        <d v="2023-10-03T00:00:00"/>
        <d v="2023-10-04T00:00:00"/>
        <d v="2023-10-05T00:00:00"/>
        <d v="2023-10-06T00:00:00"/>
        <d v="2023-10-10T00:00:00"/>
        <d v="2023-10-11T00:00:00"/>
        <d v="2023-10-12T00:00:00"/>
        <d v="2023-10-16T00:00:00"/>
        <d v="2023-10-19T00:00:00"/>
        <d v="2023-10-20T00:00:00"/>
        <d v="2023-10-22T00:00:00"/>
        <d v="2023-10-23T00:00:00"/>
        <d v="2023-10-28T00:00:00"/>
        <d v="2023-11-01T00:00:00"/>
        <d v="2023-11-02T00:00:00"/>
        <d v="2023-11-07T00:00:00"/>
        <d v="2023-11-09T00:00:00"/>
        <d v="2023-11-10T00:00:00"/>
        <d v="2023-11-11T00:00:00"/>
        <d v="2023-11-24T00:00:00"/>
        <d v="2023-11-26T00:00:00"/>
        <d v="2023-12-01T00:00:00"/>
        <d v="2023-12-05T00:00:00"/>
        <d v="2023-12-07T00:00:00"/>
        <d v="2023-12-14T00:00:00"/>
        <d v="2023-12-15T00:00:00"/>
        <d v="2023-12-16T00:00:00"/>
        <d v="2023-12-17T00:00:00"/>
        <d v="2023-12-20T00:00:00"/>
        <d v="2023-12-24T00:00:00"/>
        <d v="2023-12-27T00:00:00"/>
        <d v="2023-12-29T00:00:00"/>
        <d v="2023-12-30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_count]" caption="Call_count" numFmtId="0" hierarchy="17"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3"/>
      </fieldsUsage>
    </cacheHierarchy>
    <cacheHierarchy uniqueName="[Measures].[Total_Amount]" caption="Total_Amount" measure="1" displayFolder="" measureGroup="calls" count="0"/>
    <cacheHierarchy uniqueName="[Measures].[Total_Duration]" caption="Total_Duration" measure="1" displayFolder="" measureGroup="calls" count="0"/>
    <cacheHierarchy uniqueName="[Measures].[Avg_Rating]" caption="Avg_Rating" measure="1" displayFolder="" measureGroup="calls" count="0"/>
    <cacheHierarchy uniqueName="[Measures].[5*_Rating]" caption="5*_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60.707942129629" backgroundQuery="1" createdVersion="8" refreshedVersion="8" minRefreshableVersion="3" recordCount="0" supportSubquery="1" supportAdvancedDrill="1" xr:uid="{06C28AE4-5BB4-4B08-B03D-1779F54FE19C}">
  <cacheSource type="external" connectionId="1"/>
  <cacheFields count="3">
    <cacheField name="[calls].[Representative].[Representative]" caption="Representative" numFmtId="0" hierarchy="3" level="1">
      <sharedItems containsSemiMixedTypes="0" containsNonDate="0" containsString="0"/>
    </cacheField>
    <cacheField name="[Measures].[Call_count]" caption="Call_count" numFmtId="0" hierarchy="17" level="32767"/>
    <cacheField name="[calls].[Day of week].[Day of week]" caption="Day of week" numFmtId="0" hierarchy="8" level="1">
      <sharedItems count="7">
        <s v="Friday"/>
        <s v="Monday"/>
        <s v="Saturday"/>
        <s v="Sunday"/>
        <s v="Thursday"/>
        <s v="Tuesday"/>
        <s v="Wednesday"/>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2"/>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1"/>
      </fieldsUsage>
    </cacheHierarchy>
    <cacheHierarchy uniqueName="[Measures].[Total_Amount]" caption="Total_Amount" measure="1" displayFolder="" measureGroup="calls" count="0"/>
    <cacheHierarchy uniqueName="[Measures].[Total_Duration]" caption="Total_Duration" measure="1" displayFolder="" measureGroup="calls" count="0"/>
    <cacheHierarchy uniqueName="[Measures].[Avg_Rating]" caption="Avg_Rating" measure="1" displayFolder="" measureGroup="calls" count="0"/>
    <cacheHierarchy uniqueName="[Measures].[5*_Rating]" caption="5*_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60.707942476853" backgroundQuery="1" createdVersion="8" refreshedVersion="8" minRefreshableVersion="3" recordCount="0" supportSubquery="1" supportAdvancedDrill="1" xr:uid="{D85B11EE-88CC-47C7-A91C-0D16111691B6}">
  <cacheSource type="external" connectionId="1"/>
  <cacheFields count="1">
    <cacheField name="[calls].[Representative].[Representative]" caption="Representative" numFmtId="0" hierarchy="3" level="1">
      <sharedItems count="5">
        <s v="R01"/>
        <s v="R02"/>
        <s v="R03"/>
        <s v="R04"/>
        <s v="R05"/>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cacheHierarchy uniqueName="[Measures].[Total_Amount]" caption="Total_Amount" measure="1" displayFolder="" measureGroup="calls" count="0"/>
    <cacheHierarchy uniqueName="[Measures].[Total_Duration]" caption="Total_Duration" measure="1" displayFolder="" measureGroup="calls" count="0"/>
    <cacheHierarchy uniqueName="[Measures].[Avg_Rating]" caption="Avg_Rating" measure="1" displayFolder="" measureGroup="calls" count="0"/>
    <cacheHierarchy uniqueName="[Measures].[5*_Rating]" caption="5*_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60.707942824076" backgroundQuery="1" createdVersion="8" refreshedVersion="8" minRefreshableVersion="3" recordCount="0" supportSubquery="1" supportAdvancedDrill="1" xr:uid="{175167DE-7007-4BF7-B647-C66F9F4AE934}">
  <cacheSource type="external" connectionId="1"/>
  <cacheFields count="3">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Measures].[Call_count]" caption="Call_count" numFmtId="0" hierarchy="17"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1"/>
      </fieldsUsage>
    </cacheHierarchy>
    <cacheHierarchy uniqueName="[Measures].[Total_Amount]" caption="Total_Amount" measure="1" displayFolder="" measureGroup="calls" count="0"/>
    <cacheHierarchy uniqueName="[Measures].[Total_Duration]" caption="Total_Duration" measure="1" displayFolder="" measureGroup="calls" count="0"/>
    <cacheHierarchy uniqueName="[Measures].[Avg_Rating]" caption="Avg_Rating" measure="1" displayFolder="" measureGroup="calls" count="0"/>
    <cacheHierarchy uniqueName="[Measures].[5*_Rating]" caption="5*_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53.831973726854" backgroundQuery="1" createdVersion="3" refreshedVersion="8" minRefreshableVersion="3" recordCount="0" supportSubquery="1" supportAdvancedDrill="1" xr:uid="{88F3C54B-3525-4346-B8C8-6C4AEA501958}">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cacheHierarchy uniqueName="[Measures].[Total_Amount]" caption="Total_Amount" measure="1" displayFolder="" measureGroup="calls" count="0"/>
    <cacheHierarchy uniqueName="[Measures].[Total_Duration]" caption="Total_Duration" measure="1" displayFolder="" measureGroup="calls" count="0"/>
    <cacheHierarchy uniqueName="[Measures].[Avg_Rating]" caption="Avg_Rating" measure="1" displayFolder="" measureGroup="calls" count="0"/>
    <cacheHierarchy uniqueName="[Measures].[5*_Rating]" caption="5*_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5370717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B91B75-614F-4979-A851-BC2D6E64EBF4}" name="detailed"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6:G96"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19">
    <i>
      <x/>
    </i>
    <i r="1">
      <x/>
    </i>
    <i r="1">
      <x v="1"/>
    </i>
    <i r="1">
      <x v="2"/>
    </i>
    <i r="1">
      <x v="3"/>
    </i>
    <i>
      <x v="1"/>
    </i>
    <i r="1">
      <x v="4"/>
    </i>
    <i r="1">
      <x v="5"/>
    </i>
    <i r="1">
      <x v="6"/>
    </i>
    <i r="1">
      <x v="7"/>
    </i>
    <i r="1">
      <x v="8"/>
    </i>
    <i r="1">
      <x v="9"/>
    </i>
    <i>
      <x v="2"/>
    </i>
    <i r="1">
      <x v="10"/>
    </i>
    <i r="1">
      <x v="11"/>
    </i>
    <i r="1">
      <x v="12"/>
    </i>
    <i r="1">
      <x v="13"/>
    </i>
    <i r="1">
      <x v="14"/>
    </i>
    <i t="grand">
      <x/>
    </i>
  </rowItems>
  <colFields count="1">
    <field x="2"/>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4146EF-07BC-40B9-BFE6-B461A014446D}" name="ratings w call count" cacheId="2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67:B74"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fld="1" subtotal="count"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6E67B4-419B-4B5F-AB33-3B5277808134}" name="male vs fema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8:D63" firstHeaderRow="1" firstDataRow="2"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s>
  <rowFields count="1">
    <field x="1"/>
  </rowFields>
  <rowItems count="4">
    <i>
      <x/>
    </i>
    <i>
      <x v="1"/>
    </i>
    <i>
      <x v="2"/>
    </i>
    <i t="grand">
      <x/>
    </i>
  </rowItems>
  <colFields count="1">
    <field x="2"/>
  </colFields>
  <colItems count="3">
    <i>
      <x/>
    </i>
    <i>
      <x v="1"/>
    </i>
    <i t="grand">
      <x/>
    </i>
  </colItems>
  <dataFields count="1">
    <dataField fld="0" subtotal="count" baseField="0" baseItem="0"/>
  </dataFields>
  <chartFormats count="2">
    <chartFormat chart="4" format="4"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0338B3-05A8-4AA9-A39A-42DBED4F49E2}" name="rep_kpi" cacheId="25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_repor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9A7B9C-AF27-4CC4-B332-59A1379B4F27}" name="weekday_hbar" cacheId="25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6">
  <location ref="G16:H24"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sortType="ascending" defaultSubtotal="0" defaultAttributeDrillState="1">
      <items count="7">
        <item x="3"/>
        <item x="1"/>
        <item x="5"/>
        <item x="6"/>
        <item x="4"/>
        <item x="0"/>
        <item x="2"/>
      </items>
    </pivotField>
  </pivotFields>
  <rowFields count="1">
    <field x="2"/>
  </rowFields>
  <rowItems count="8">
    <i>
      <x/>
    </i>
    <i>
      <x v="1"/>
    </i>
    <i>
      <x v="2"/>
    </i>
    <i>
      <x v="3"/>
    </i>
    <i>
      <x v="4"/>
    </i>
    <i>
      <x v="5"/>
    </i>
    <i>
      <x v="6"/>
    </i>
    <i t="grand">
      <x/>
    </i>
  </rowItems>
  <colItems count="1">
    <i/>
  </colItems>
  <dataFields count="1">
    <dataField fld="1" subtotal="count" baseField="0" baseItem="0"/>
  </dataFields>
  <chartFormats count="3">
    <chartFormat chart="29"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_repor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F7ECF4-19D6-40DE-9B8E-7B2866270C2E}" name="line chart" cacheId="25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location ref="A16:C29"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_count2" fld="4" subtotal="count" baseField="0" baseItem="0">
      <extLst>
        <ext xmlns:x14="http://schemas.microsoft.com/office/spreadsheetml/2009/9/main" uri="{E15A36E0-9728-4e99-A89B-3F7291B0FE68}">
          <x14:dataField sourceField="3" uniqueName="[__Xl2].[Measures].[Call_count]"/>
        </ext>
      </extLst>
    </dataField>
  </dataFields>
  <chartFormats count="6">
    <chartFormat chart="33" format="4" series="1">
      <pivotArea type="data" outline="0" fieldPosition="0">
        <references count="1">
          <reference field="4294967294" count="1" selected="0">
            <x v="1"/>
          </reference>
        </references>
      </pivotArea>
    </chartFormat>
    <chartFormat chart="33" format="5" series="1">
      <pivotArea type="data" outline="0" fieldPosition="0">
        <references count="1">
          <reference field="4294967294" count="1" selected="0">
            <x v="0"/>
          </reference>
        </references>
      </pivotArea>
    </chartFormat>
    <chartFormat chart="33" format="6">
      <pivotArea type="data" outline="0" fieldPosition="0">
        <references count="2">
          <reference field="4294967294" count="1" selected="0">
            <x v="0"/>
          </reference>
          <reference field="2" count="1" selected="0">
            <x v="2"/>
          </reference>
        </references>
      </pivotArea>
    </chartFormat>
    <chartFormat chart="33" format="7">
      <pivotArea type="data" outline="0" fieldPosition="0">
        <references count="2">
          <reference field="4294967294" count="1" selected="0">
            <x v="0"/>
          </reference>
          <reference field="2" count="1" selected="0">
            <x v="5"/>
          </reference>
        </references>
      </pivotArea>
    </chartFormat>
    <chartFormat chart="33" format="8">
      <pivotArea type="data" outline="0" fieldPosition="0">
        <references count="2">
          <reference field="4294967294" count="1" selected="0">
            <x v="0"/>
          </reference>
          <reference field="2" count="1" selected="0">
            <x v="3"/>
          </reference>
        </references>
      </pivotArea>
    </chartFormat>
    <chartFormat chart="33" format="9">
      <pivotArea type="data" outline="0" fieldPosition="0">
        <references count="2">
          <reference field="4294967294" count="1" selected="0">
            <x v="0"/>
          </reference>
          <reference field="2" count="1" selected="0">
            <x v="11"/>
          </reference>
        </references>
      </pivotArea>
    </chartFormat>
  </chart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_repor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90CD74-C350-4366-920B-79553B96DFC9}" name="reps_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8:C4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_repor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F8D4B9-58AE-4BE2-B0A0-F63F6298A4F1}" name="normal_kpi"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_repor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0321F0-A487-44D4-AD14-5B63FA509454}" name="selected rep" cacheId="26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49:A54" firstHeaderRow="1" firstDataRow="1" firstDataCol="1"/>
  <pivotFields count="1">
    <pivotField axis="axisRow" allDrilled="1" subtotalTop="0" showAll="0" dataSourceSort="1" defaultSubtotal="0" defaultAttributeDrillState="1">
      <items count="5">
        <item x="0"/>
        <item x="1"/>
        <item x="2"/>
        <item x="3"/>
        <item x="4"/>
      </items>
    </pivotField>
  </pivotFields>
  <rowFields count="1">
    <field x="0"/>
  </rowFields>
  <rowItems count="5">
    <i>
      <x/>
    </i>
    <i>
      <x v="1"/>
    </i>
    <i>
      <x v="2"/>
    </i>
    <i>
      <x v="3"/>
    </i>
    <i>
      <x v="4"/>
    </i>
  </rowItem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_repor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rv>
  <rv s="1">
    <v>1</v>
    <v>5</v>
    <v>A person in a skirt and a cardigan
Description automatically generated</v>
  </rv>
  <rv s="1">
    <v>2</v>
    <v>5</v>
    <v>A person in a suit and tie
Description automatically generated</v>
  </rv>
  <rv s="1">
    <v>3</v>
    <v>5</v>
    <v>Business woman raising hand</v>
  </rv>
  <rv s="1">
    <v>4</v>
    <v>5</v>
    <v>Young businessman writing on notebook</v>
  </rv>
  <rv s="1">
    <v>5</v>
    <v>5</v>
    <v>Business woman shrugging</v>
  </rv>
  <rv s="0">
    <v>0</v>
    <v>5</v>
  </rv>
</rvData>
</file>

<file path=xl/richData/rdrichvaluestructure.xml><?xml version="1.0" encoding="utf-8"?>
<rvStructures xmlns="http://schemas.microsoft.com/office/spreadsheetml/2017/richdata" count="2">
  <s t="_localImage">
    <k n="_rvRel:LocalImageIdentifier" t="i"/>
    <k n="CalcOrigin" t="i"/>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85F859E6-5DCB-4B0A-8B30-A3EABA86440F}" sourceName="[calls].[Representative]">
  <pivotTables>
    <pivotTable tabId="5" name="rep_kpi"/>
    <pivotTable tabId="5" name="line chart"/>
    <pivotTable tabId="5" name="weekday_hbar"/>
    <pivotTable tabId="5" name="selected rep"/>
    <pivotTable tabId="5" name="ratings w call count"/>
  </pivotTables>
  <data>
    <olap pivotCacheId="553707170">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xr10:uid="{43BD6F67-AA78-4458-A96B-099C59116DB0}" cache="Slicer_Representative" level="1" style="SlicerStyleOther1 2"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7"/>
    <tableColumn id="5" xr3:uid="{5A35565E-8707-4DED-AD15-A0669D67B382}" name="Date of Call" dataDxfId="16"/>
    <tableColumn id="6" xr3:uid="{F2E4F158-B41F-47BC-8DF8-DFCADFEE4E40}" name="Purchase Amount"/>
    <tableColumn id="7" xr3:uid="{04B291B5-47BD-4F78-8FD8-D1551CCA6BD9}" name="Satisfaction Rating"/>
    <tableColumn id="8" xr3:uid="{6E4123C0-0B17-43B8-A142-A1E540CE974C}" name="FY" dataDxfId="15">
      <calculatedColumnFormula>IF(MONTH(calls[[#This Row],[Date of Call]])&lt;=6, YEAR(calls[[#This Row],[Date of Call]]), YEAR(calls[[#This Row],[Date of Call]])+1)</calculatedColumnFormula>
    </tableColumn>
    <tableColumn id="9" xr3:uid="{199FA271-5E9B-46CE-9BC6-2801F92CD17E}" name="Day of week" dataDxfId="14">
      <calculatedColumnFormula>TEXT(calls[[#This Row],[Date of Call]],"DDDD")</calculatedColumnFormula>
    </tableColumn>
    <tableColumn id="10" xr3:uid="{328CDB09-95B8-4D5E-9ED9-EF0D363735A1}" name="Duration Bucket" dataDxfId="13">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2">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1" headerRowBorderDxfId="10" tableBorderDxfId="9" totalsRowBorderDxfId="8">
  <autoFilter ref="Q3:T18" xr:uid="{27158F51-A707-4171-8A04-81FB0AABCBA5}"/>
  <tableColumns count="4">
    <tableColumn id="1" xr3:uid="{02688061-6A8C-4E23-B7FF-D00CD8B58CAC}" name="Customer ID" dataDxfId="7"/>
    <tableColumn id="2" xr3:uid="{771678B6-DB44-426B-9874-B4E421A440D5}" name="Gedner" dataDxfId="6"/>
    <tableColumn id="3" xr3:uid="{B0D41C62-587E-494D-B49A-603F2C05F8D3}" name="Age" dataDxfId="5"/>
    <tableColumn id="4" xr3:uid="{663F92D6-FE31-4D81-9E01-8D066DDC8A88}" name="City" dataDxfId="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LT pro">
      <a:majorFont>
        <a:latin typeface="Avenir Next LT Pro Demi"/>
        <a:ea typeface=""/>
        <a:cs typeface=""/>
      </a:majorFont>
      <a:minorFont>
        <a:latin typeface="Avenir Next LT Pro"/>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E0AB6-BAC1-4682-AB9C-5BDE0D7D12B4}">
  <dimension ref="A3:L96"/>
  <sheetViews>
    <sheetView topLeftCell="A33" workbookViewId="0">
      <selection activeCell="L95" sqref="L95"/>
    </sheetView>
  </sheetViews>
  <sheetFormatPr defaultRowHeight="14.4" x14ac:dyDescent="0.3"/>
  <cols>
    <col min="1" max="1" width="12.796875" bestFit="1" customWidth="1"/>
    <col min="2" max="2" width="10" bestFit="1" customWidth="1"/>
    <col min="3" max="3" width="11.19921875" bestFit="1" customWidth="1"/>
    <col min="4" max="4" width="11" bestFit="1" customWidth="1"/>
    <col min="5" max="5" width="9.59765625" bestFit="1" customWidth="1"/>
    <col min="6" max="6" width="8.59765625" bestFit="1" customWidth="1"/>
    <col min="7" max="7" width="12.796875" bestFit="1" customWidth="1"/>
    <col min="8" max="8" width="10" bestFit="1" customWidth="1"/>
    <col min="9" max="9" width="11.19921875" bestFit="1" customWidth="1"/>
    <col min="11" max="11" width="15.8984375" customWidth="1"/>
  </cols>
  <sheetData>
    <row r="3" spans="1:8" x14ac:dyDescent="0.3">
      <c r="A3" t="s">
        <v>1042</v>
      </c>
      <c r="B3" t="s">
        <v>1043</v>
      </c>
      <c r="C3" t="s">
        <v>1044</v>
      </c>
      <c r="D3" t="s">
        <v>1045</v>
      </c>
      <c r="E3" t="s">
        <v>1046</v>
      </c>
    </row>
    <row r="4" spans="1:8" x14ac:dyDescent="0.3">
      <c r="A4" s="20">
        <v>1000</v>
      </c>
      <c r="B4" s="21">
        <v>96623</v>
      </c>
      <c r="C4" s="20">
        <v>89850</v>
      </c>
      <c r="D4" s="22">
        <v>3.8854000000000033</v>
      </c>
      <c r="E4" s="23">
        <v>307</v>
      </c>
    </row>
    <row r="8" spans="1:8" x14ac:dyDescent="0.3">
      <c r="A8" t="s">
        <v>1042</v>
      </c>
      <c r="B8" t="s">
        <v>1043</v>
      </c>
      <c r="C8" t="s">
        <v>1044</v>
      </c>
      <c r="D8" t="s">
        <v>1045</v>
      </c>
      <c r="E8" t="s">
        <v>1046</v>
      </c>
    </row>
    <row r="9" spans="1:8" x14ac:dyDescent="0.3">
      <c r="A9" s="20">
        <v>1000</v>
      </c>
      <c r="B9" s="21">
        <v>96623</v>
      </c>
      <c r="C9" s="20">
        <v>89850</v>
      </c>
      <c r="D9" s="22">
        <v>3.8854000000000033</v>
      </c>
      <c r="E9" s="23">
        <v>307</v>
      </c>
    </row>
    <row r="16" spans="1:8" x14ac:dyDescent="0.3">
      <c r="A16" s="24" t="s">
        <v>1054</v>
      </c>
      <c r="B16" t="s">
        <v>1042</v>
      </c>
      <c r="C16" t="s">
        <v>1068</v>
      </c>
      <c r="G16" s="24" t="s">
        <v>1054</v>
      </c>
      <c r="H16" t="s">
        <v>1042</v>
      </c>
    </row>
    <row r="17" spans="1:8" x14ac:dyDescent="0.3">
      <c r="A17" s="25" t="s">
        <v>1056</v>
      </c>
      <c r="B17" s="20">
        <v>79</v>
      </c>
      <c r="C17" s="20">
        <v>79</v>
      </c>
      <c r="G17" s="25" t="s">
        <v>1047</v>
      </c>
      <c r="H17" s="20">
        <v>146</v>
      </c>
    </row>
    <row r="18" spans="1:8" x14ac:dyDescent="0.3">
      <c r="A18" s="25" t="s">
        <v>1057</v>
      </c>
      <c r="B18" s="20">
        <v>66</v>
      </c>
      <c r="C18" s="20">
        <v>66</v>
      </c>
      <c r="G18" s="25" t="s">
        <v>1048</v>
      </c>
      <c r="H18" s="20">
        <v>133</v>
      </c>
    </row>
    <row r="19" spans="1:8" x14ac:dyDescent="0.3">
      <c r="A19" s="25" t="s">
        <v>1058</v>
      </c>
      <c r="B19" s="20">
        <v>155</v>
      </c>
      <c r="C19" s="20">
        <v>155</v>
      </c>
      <c r="G19" s="25" t="s">
        <v>1049</v>
      </c>
      <c r="H19" s="20">
        <v>138</v>
      </c>
    </row>
    <row r="20" spans="1:8" x14ac:dyDescent="0.3">
      <c r="A20" s="25" t="s">
        <v>1059</v>
      </c>
      <c r="B20" s="20">
        <v>136</v>
      </c>
      <c r="C20" s="20">
        <v>136</v>
      </c>
      <c r="G20" s="25" t="s">
        <v>1050</v>
      </c>
      <c r="H20" s="20">
        <v>153</v>
      </c>
    </row>
    <row r="21" spans="1:8" x14ac:dyDescent="0.3">
      <c r="A21" s="25" t="s">
        <v>1060</v>
      </c>
      <c r="B21" s="20">
        <v>83</v>
      </c>
      <c r="C21" s="20">
        <v>83</v>
      </c>
      <c r="G21" s="25" t="s">
        <v>1051</v>
      </c>
      <c r="H21" s="20">
        <v>128</v>
      </c>
    </row>
    <row r="22" spans="1:8" x14ac:dyDescent="0.3">
      <c r="A22" s="25" t="s">
        <v>1061</v>
      </c>
      <c r="B22" s="20">
        <v>67</v>
      </c>
      <c r="C22" s="20">
        <v>67</v>
      </c>
      <c r="G22" s="25" t="s">
        <v>1052</v>
      </c>
      <c r="H22" s="20">
        <v>141</v>
      </c>
    </row>
    <row r="23" spans="1:8" x14ac:dyDescent="0.3">
      <c r="A23" s="25" t="s">
        <v>1062</v>
      </c>
      <c r="B23" s="20">
        <v>64</v>
      </c>
      <c r="C23" s="20">
        <v>64</v>
      </c>
      <c r="G23" s="25" t="s">
        <v>1053</v>
      </c>
      <c r="H23" s="20">
        <v>161</v>
      </c>
    </row>
    <row r="24" spans="1:8" x14ac:dyDescent="0.3">
      <c r="A24" s="25" t="s">
        <v>1063</v>
      </c>
      <c r="B24" s="20">
        <v>50</v>
      </c>
      <c r="C24" s="20">
        <v>50</v>
      </c>
      <c r="G24" s="25" t="s">
        <v>1055</v>
      </c>
      <c r="H24" s="20">
        <v>1000</v>
      </c>
    </row>
    <row r="25" spans="1:8" x14ac:dyDescent="0.3">
      <c r="A25" s="25" t="s">
        <v>1064</v>
      </c>
      <c r="B25" s="20">
        <v>76</v>
      </c>
      <c r="C25" s="20">
        <v>76</v>
      </c>
    </row>
    <row r="26" spans="1:8" x14ac:dyDescent="0.3">
      <c r="A26" s="25" t="s">
        <v>1065</v>
      </c>
      <c r="B26" s="20">
        <v>114</v>
      </c>
      <c r="C26" s="20">
        <v>114</v>
      </c>
    </row>
    <row r="27" spans="1:8" x14ac:dyDescent="0.3">
      <c r="A27" s="25" t="s">
        <v>1066</v>
      </c>
      <c r="B27" s="20">
        <v>57</v>
      </c>
      <c r="C27" s="20">
        <v>57</v>
      </c>
    </row>
    <row r="28" spans="1:8" x14ac:dyDescent="0.3">
      <c r="A28" s="25" t="s">
        <v>1067</v>
      </c>
      <c r="B28" s="20">
        <v>53</v>
      </c>
      <c r="C28" s="20">
        <v>53</v>
      </c>
    </row>
    <row r="29" spans="1:8" x14ac:dyDescent="0.3">
      <c r="A29" s="25" t="s">
        <v>1055</v>
      </c>
      <c r="B29" s="20">
        <v>1000</v>
      </c>
      <c r="C29" s="20">
        <v>1000</v>
      </c>
    </row>
    <row r="36" spans="1:10" x14ac:dyDescent="0.3">
      <c r="I36" t="s">
        <v>1071</v>
      </c>
      <c r="J36" t="str">
        <f>A50</f>
        <v>R01</v>
      </c>
    </row>
    <row r="38" spans="1:10" x14ac:dyDescent="0.3">
      <c r="A38" s="24" t="s">
        <v>1054</v>
      </c>
      <c r="B38" t="s">
        <v>1042</v>
      </c>
      <c r="C38" t="s">
        <v>1043</v>
      </c>
      <c r="I38" t="s">
        <v>1069</v>
      </c>
      <c r="J38" t="s">
        <v>1070</v>
      </c>
    </row>
    <row r="39" spans="1:10" x14ac:dyDescent="0.3">
      <c r="A39" s="25" t="s">
        <v>11</v>
      </c>
      <c r="B39" s="20">
        <v>189</v>
      </c>
      <c r="C39" s="21">
        <v>18415</v>
      </c>
      <c r="F39" t="str" cm="1">
        <f t="array" ref="F39:H43">A39:C43</f>
        <v>R01</v>
      </c>
      <c r="G39">
        <v>189</v>
      </c>
      <c r="H39" s="26">
        <v>18415</v>
      </c>
      <c r="I39">
        <f>IF(F39=$J$36,G39,NA())</f>
        <v>189</v>
      </c>
      <c r="J39">
        <f>IF(F39=$J$36,H39,NA())</f>
        <v>18415</v>
      </c>
    </row>
    <row r="40" spans="1:10" x14ac:dyDescent="0.3">
      <c r="A40" s="25" t="s">
        <v>9</v>
      </c>
      <c r="B40" s="20">
        <v>218</v>
      </c>
      <c r="C40" s="21">
        <v>20581</v>
      </c>
      <c r="F40" t="str">
        <v>R02</v>
      </c>
      <c r="G40">
        <v>218</v>
      </c>
      <c r="H40" s="26">
        <v>20581</v>
      </c>
      <c r="I40" t="e">
        <f t="shared" ref="I40:I43" si="0">IF(F40=$J$36,G40,NA())</f>
        <v>#N/A</v>
      </c>
      <c r="J40" t="e">
        <f t="shared" ref="J40:J43" si="1">IF(F40=$J$36,H40,NA())</f>
        <v>#N/A</v>
      </c>
    </row>
    <row r="41" spans="1:10" x14ac:dyDescent="0.3">
      <c r="A41" s="25" t="s">
        <v>6</v>
      </c>
      <c r="B41" s="20">
        <v>207</v>
      </c>
      <c r="C41" s="21">
        <v>20872</v>
      </c>
      <c r="F41" t="str">
        <v>R03</v>
      </c>
      <c r="G41">
        <v>207</v>
      </c>
      <c r="H41" s="26">
        <v>20872</v>
      </c>
      <c r="I41" t="e">
        <f t="shared" si="0"/>
        <v>#N/A</v>
      </c>
      <c r="J41" t="e">
        <f t="shared" si="1"/>
        <v>#N/A</v>
      </c>
    </row>
    <row r="42" spans="1:10" x14ac:dyDescent="0.3">
      <c r="A42" s="25" t="s">
        <v>13</v>
      </c>
      <c r="B42" s="20">
        <v>186</v>
      </c>
      <c r="C42" s="21">
        <v>16651</v>
      </c>
      <c r="F42" t="str">
        <v>R04</v>
      </c>
      <c r="G42">
        <v>186</v>
      </c>
      <c r="H42" s="26">
        <v>16651</v>
      </c>
      <c r="I42" t="e">
        <f t="shared" si="0"/>
        <v>#N/A</v>
      </c>
      <c r="J42" t="e">
        <f t="shared" si="1"/>
        <v>#N/A</v>
      </c>
    </row>
    <row r="43" spans="1:10" x14ac:dyDescent="0.3">
      <c r="A43" s="25" t="s">
        <v>10</v>
      </c>
      <c r="B43" s="20">
        <v>200</v>
      </c>
      <c r="C43" s="21">
        <v>20104</v>
      </c>
      <c r="F43" t="str">
        <v>R05</v>
      </c>
      <c r="G43">
        <v>200</v>
      </c>
      <c r="H43" s="26">
        <v>20104</v>
      </c>
      <c r="I43" t="e">
        <f t="shared" si="0"/>
        <v>#N/A</v>
      </c>
      <c r="J43" t="e">
        <f t="shared" si="1"/>
        <v>#N/A</v>
      </c>
    </row>
    <row r="44" spans="1:10" x14ac:dyDescent="0.3">
      <c r="A44" s="25" t="s">
        <v>1055</v>
      </c>
      <c r="B44" s="20">
        <v>1000</v>
      </c>
      <c r="C44" s="21">
        <v>96623</v>
      </c>
    </row>
    <row r="49" spans="1:4" x14ac:dyDescent="0.3">
      <c r="A49" s="24" t="s">
        <v>1054</v>
      </c>
    </row>
    <row r="50" spans="1:4" x14ac:dyDescent="0.3">
      <c r="A50" s="25" t="s">
        <v>11</v>
      </c>
    </row>
    <row r="51" spans="1:4" x14ac:dyDescent="0.3">
      <c r="A51" s="25" t="s">
        <v>9</v>
      </c>
    </row>
    <row r="52" spans="1:4" x14ac:dyDescent="0.3">
      <c r="A52" s="25" t="s">
        <v>6</v>
      </c>
    </row>
    <row r="53" spans="1:4" x14ac:dyDescent="0.3">
      <c r="A53" s="25" t="s">
        <v>13</v>
      </c>
    </row>
    <row r="54" spans="1:4" x14ac:dyDescent="0.3">
      <c r="A54" s="25" t="s">
        <v>10</v>
      </c>
    </row>
    <row r="58" spans="1:4" x14ac:dyDescent="0.3">
      <c r="A58" s="24" t="s">
        <v>1042</v>
      </c>
      <c r="B58" s="24" t="s">
        <v>1072</v>
      </c>
    </row>
    <row r="59" spans="1:4" x14ac:dyDescent="0.3">
      <c r="A59" s="24" t="s">
        <v>1054</v>
      </c>
      <c r="B59" t="s">
        <v>999</v>
      </c>
      <c r="C59" t="s">
        <v>998</v>
      </c>
      <c r="D59" t="s">
        <v>1055</v>
      </c>
    </row>
    <row r="60" spans="1:4" x14ac:dyDescent="0.3">
      <c r="A60" s="25" t="s">
        <v>1002</v>
      </c>
      <c r="B60" s="20">
        <v>144</v>
      </c>
      <c r="C60" s="20">
        <v>132</v>
      </c>
      <c r="D60" s="20">
        <v>276</v>
      </c>
    </row>
    <row r="61" spans="1:4" x14ac:dyDescent="0.3">
      <c r="A61" s="25" t="s">
        <v>1001</v>
      </c>
      <c r="B61" s="20">
        <v>326</v>
      </c>
      <c r="C61" s="20">
        <v>63</v>
      </c>
      <c r="D61" s="20">
        <v>389</v>
      </c>
    </row>
    <row r="62" spans="1:4" x14ac:dyDescent="0.3">
      <c r="A62" s="25" t="s">
        <v>1000</v>
      </c>
      <c r="B62" s="20">
        <v>129</v>
      </c>
      <c r="C62" s="20">
        <v>206</v>
      </c>
      <c r="D62" s="20">
        <v>335</v>
      </c>
    </row>
    <row r="63" spans="1:4" x14ac:dyDescent="0.3">
      <c r="A63" s="25" t="s">
        <v>1055</v>
      </c>
      <c r="B63" s="20">
        <v>599</v>
      </c>
      <c r="C63" s="20">
        <v>401</v>
      </c>
      <c r="D63" s="20">
        <v>1000</v>
      </c>
    </row>
    <row r="67" spans="1:7" x14ac:dyDescent="0.3">
      <c r="A67" s="24" t="s">
        <v>1054</v>
      </c>
      <c r="B67" t="s">
        <v>1042</v>
      </c>
    </row>
    <row r="68" spans="1:7" x14ac:dyDescent="0.3">
      <c r="A68" s="25">
        <v>0</v>
      </c>
      <c r="B68" s="20">
        <v>1</v>
      </c>
    </row>
    <row r="69" spans="1:7" x14ac:dyDescent="0.3">
      <c r="A69" s="25">
        <v>1</v>
      </c>
      <c r="B69" s="20">
        <v>8</v>
      </c>
    </row>
    <row r="70" spans="1:7" x14ac:dyDescent="0.3">
      <c r="A70" s="25">
        <v>2</v>
      </c>
      <c r="B70" s="20">
        <v>59</v>
      </c>
    </row>
    <row r="71" spans="1:7" x14ac:dyDescent="0.3">
      <c r="A71" s="25">
        <v>3</v>
      </c>
      <c r="B71" s="20">
        <v>197</v>
      </c>
    </row>
    <row r="72" spans="1:7" x14ac:dyDescent="0.3">
      <c r="A72" s="25">
        <v>4</v>
      </c>
      <c r="B72" s="20">
        <v>428</v>
      </c>
    </row>
    <row r="73" spans="1:7" x14ac:dyDescent="0.3">
      <c r="A73" s="25">
        <v>5</v>
      </c>
      <c r="B73" s="20">
        <v>307</v>
      </c>
    </row>
    <row r="74" spans="1:7" x14ac:dyDescent="0.3">
      <c r="A74" s="25" t="s">
        <v>1055</v>
      </c>
      <c r="B74" s="20">
        <v>1000</v>
      </c>
    </row>
    <row r="76" spans="1:7" x14ac:dyDescent="0.3">
      <c r="A76" s="24" t="s">
        <v>1043</v>
      </c>
      <c r="B76" s="24" t="s">
        <v>1072</v>
      </c>
    </row>
    <row r="77" spans="1:7" x14ac:dyDescent="0.3">
      <c r="A77" s="24" t="s">
        <v>1054</v>
      </c>
      <c r="B77" t="s">
        <v>11</v>
      </c>
      <c r="C77" t="s">
        <v>9</v>
      </c>
      <c r="D77" t="s">
        <v>6</v>
      </c>
      <c r="E77" t="s">
        <v>13</v>
      </c>
      <c r="F77" t="s">
        <v>10</v>
      </c>
      <c r="G77" t="s">
        <v>1055</v>
      </c>
    </row>
    <row r="78" spans="1:7" x14ac:dyDescent="0.3">
      <c r="A78" s="25" t="s">
        <v>1002</v>
      </c>
    </row>
    <row r="79" spans="1:7" x14ac:dyDescent="0.3">
      <c r="A79" s="27" t="s">
        <v>20</v>
      </c>
      <c r="B79" s="21">
        <v>891</v>
      </c>
      <c r="C79" s="21">
        <v>1332</v>
      </c>
      <c r="D79" s="21">
        <v>1282</v>
      </c>
      <c r="E79" s="21">
        <v>739</v>
      </c>
      <c r="F79" s="21">
        <v>560</v>
      </c>
      <c r="G79" s="21">
        <v>4804</v>
      </c>
    </row>
    <row r="80" spans="1:7" x14ac:dyDescent="0.3">
      <c r="A80" s="27" t="s">
        <v>12</v>
      </c>
      <c r="B80" s="21">
        <v>1991</v>
      </c>
      <c r="C80" s="21">
        <v>1886</v>
      </c>
      <c r="D80" s="21">
        <v>1206</v>
      </c>
      <c r="E80" s="21">
        <v>884</v>
      </c>
      <c r="F80" s="21">
        <v>1722</v>
      </c>
      <c r="G80" s="21">
        <v>7689</v>
      </c>
    </row>
    <row r="81" spans="1:12" x14ac:dyDescent="0.3">
      <c r="A81" s="27" t="s">
        <v>8</v>
      </c>
      <c r="B81" s="21">
        <v>1163</v>
      </c>
      <c r="C81" s="21">
        <v>1180</v>
      </c>
      <c r="D81" s="21">
        <v>1616</v>
      </c>
      <c r="E81" s="21">
        <v>1043</v>
      </c>
      <c r="F81" s="21">
        <v>1747</v>
      </c>
      <c r="G81" s="21">
        <v>6749</v>
      </c>
      <c r="K81" t="s">
        <v>1073</v>
      </c>
    </row>
    <row r="82" spans="1:12" x14ac:dyDescent="0.3">
      <c r="A82" s="27" t="s">
        <v>16</v>
      </c>
      <c r="B82" s="21">
        <v>1438</v>
      </c>
      <c r="C82" s="21">
        <v>1616</v>
      </c>
      <c r="D82" s="21">
        <v>866</v>
      </c>
      <c r="E82" s="21">
        <v>829</v>
      </c>
      <c r="F82" s="21">
        <v>2070</v>
      </c>
      <c r="G82" s="21">
        <v>6819</v>
      </c>
      <c r="K82" t="s">
        <v>1074</v>
      </c>
      <c r="L82" s="28">
        <f>A9/A4</f>
        <v>1</v>
      </c>
    </row>
    <row r="83" spans="1:12" x14ac:dyDescent="0.3">
      <c r="A83" s="25" t="s">
        <v>1001</v>
      </c>
      <c r="K83" t="s">
        <v>1077</v>
      </c>
      <c r="L83">
        <f>_xlfn.XLOOKUP(A50,F39:F43,G39:G43)</f>
        <v>189</v>
      </c>
    </row>
    <row r="84" spans="1:12" x14ac:dyDescent="0.3">
      <c r="A84" s="27" t="s">
        <v>24</v>
      </c>
      <c r="B84" s="21">
        <v>1233</v>
      </c>
      <c r="C84" s="21">
        <v>223</v>
      </c>
      <c r="D84" s="21">
        <v>1680</v>
      </c>
      <c r="E84" s="21">
        <v>990</v>
      </c>
      <c r="F84" s="21">
        <v>1508</v>
      </c>
      <c r="G84" s="21">
        <v>5634</v>
      </c>
      <c r="K84" t="s">
        <v>1078</v>
      </c>
      <c r="L84">
        <f>_xlfn.XLOOKUP(A50,F39:F43,H39:H43)</f>
        <v>18415</v>
      </c>
    </row>
    <row r="85" spans="1:12" x14ac:dyDescent="0.3">
      <c r="A85" s="27" t="s">
        <v>15</v>
      </c>
      <c r="B85" s="21">
        <v>1598</v>
      </c>
      <c r="C85" s="21">
        <v>1907</v>
      </c>
      <c r="D85" s="21">
        <v>869</v>
      </c>
      <c r="E85" s="21">
        <v>1426</v>
      </c>
      <c r="F85" s="21">
        <v>1416</v>
      </c>
      <c r="G85" s="21">
        <v>7216</v>
      </c>
      <c r="K85" t="s">
        <v>1075</v>
      </c>
      <c r="L85">
        <f>_xlfn.RANK.AVG(L83,G39:G43)</f>
        <v>4</v>
      </c>
    </row>
    <row r="86" spans="1:12" x14ac:dyDescent="0.3">
      <c r="A86" s="27" t="s">
        <v>5</v>
      </c>
      <c r="B86" s="21">
        <v>900</v>
      </c>
      <c r="C86" s="21">
        <v>1016</v>
      </c>
      <c r="D86" s="21">
        <v>960</v>
      </c>
      <c r="E86" s="21">
        <v>940</v>
      </c>
      <c r="F86" s="21">
        <v>1193</v>
      </c>
      <c r="G86" s="21">
        <v>5009</v>
      </c>
      <c r="K86" t="s">
        <v>1076</v>
      </c>
      <c r="L86">
        <f>_xlfn.RANK.AVG(L84,H39:H43)</f>
        <v>4</v>
      </c>
    </row>
    <row r="87" spans="1:12" x14ac:dyDescent="0.3">
      <c r="A87" s="27" t="s">
        <v>18</v>
      </c>
      <c r="B87" s="21">
        <v>900</v>
      </c>
      <c r="C87" s="21">
        <v>1470</v>
      </c>
      <c r="D87" s="21">
        <v>1617</v>
      </c>
      <c r="E87" s="21">
        <v>1314</v>
      </c>
      <c r="F87" s="21">
        <v>941</v>
      </c>
      <c r="G87" s="21">
        <v>6242</v>
      </c>
    </row>
    <row r="88" spans="1:12" x14ac:dyDescent="0.3">
      <c r="A88" s="27" t="s">
        <v>14</v>
      </c>
      <c r="B88" s="21">
        <v>1255</v>
      </c>
      <c r="C88" s="21">
        <v>516</v>
      </c>
      <c r="D88" s="21">
        <v>1874</v>
      </c>
      <c r="E88" s="21">
        <v>1863</v>
      </c>
      <c r="F88" s="21">
        <v>1722</v>
      </c>
      <c r="G88" s="21">
        <v>7230</v>
      </c>
    </row>
    <row r="89" spans="1:12" x14ac:dyDescent="0.3">
      <c r="A89" s="27" t="s">
        <v>19</v>
      </c>
      <c r="B89" s="21">
        <v>1138</v>
      </c>
      <c r="C89" s="21">
        <v>1898</v>
      </c>
      <c r="D89" s="21">
        <v>1482</v>
      </c>
      <c r="E89" s="21">
        <v>846</v>
      </c>
      <c r="F89" s="21">
        <v>1154</v>
      </c>
      <c r="G89" s="21">
        <v>6518</v>
      </c>
      <c r="K89" t="s">
        <v>1079</v>
      </c>
    </row>
    <row r="90" spans="1:12" x14ac:dyDescent="0.3">
      <c r="A90" s="25" t="s">
        <v>1000</v>
      </c>
    </row>
    <row r="91" spans="1:12" x14ac:dyDescent="0.3">
      <c r="A91" s="27" t="s">
        <v>17</v>
      </c>
      <c r="B91" s="21">
        <v>1655</v>
      </c>
      <c r="C91" s="21">
        <v>805</v>
      </c>
      <c r="D91" s="21">
        <v>2263</v>
      </c>
      <c r="E91" s="21">
        <v>987</v>
      </c>
      <c r="F91" s="21">
        <v>1075</v>
      </c>
      <c r="G91" s="21">
        <v>6785</v>
      </c>
    </row>
    <row r="92" spans="1:12" x14ac:dyDescent="0.3">
      <c r="A92" s="27" t="s">
        <v>23</v>
      </c>
      <c r="B92" s="21">
        <v>1104</v>
      </c>
      <c r="C92" s="21">
        <v>2280</v>
      </c>
      <c r="D92" s="21">
        <v>1445</v>
      </c>
      <c r="E92" s="21">
        <v>1722</v>
      </c>
      <c r="F92" s="21">
        <v>1196</v>
      </c>
      <c r="G92" s="21">
        <v>7747</v>
      </c>
    </row>
    <row r="93" spans="1:12" x14ac:dyDescent="0.3">
      <c r="A93" s="27" t="s">
        <v>7</v>
      </c>
      <c r="B93" s="21">
        <v>372</v>
      </c>
      <c r="C93" s="21">
        <v>1818</v>
      </c>
      <c r="D93" s="21">
        <v>1346</v>
      </c>
      <c r="E93" s="21">
        <v>1156</v>
      </c>
      <c r="F93" s="21">
        <v>1484</v>
      </c>
      <c r="G93" s="21">
        <v>6176</v>
      </c>
    </row>
    <row r="94" spans="1:12" x14ac:dyDescent="0.3">
      <c r="A94" s="27" t="s">
        <v>22</v>
      </c>
      <c r="B94" s="21">
        <v>1415</v>
      </c>
      <c r="C94" s="21">
        <v>1271</v>
      </c>
      <c r="D94" s="21">
        <v>1214</v>
      </c>
      <c r="E94" s="21">
        <v>1135</v>
      </c>
      <c r="F94" s="21">
        <v>1566</v>
      </c>
      <c r="G94" s="21">
        <v>6601</v>
      </c>
    </row>
    <row r="95" spans="1:12" x14ac:dyDescent="0.3">
      <c r="A95" s="27" t="s">
        <v>21</v>
      </c>
      <c r="B95" s="21">
        <v>1362</v>
      </c>
      <c r="C95" s="21">
        <v>1363</v>
      </c>
      <c r="D95" s="21">
        <v>1152</v>
      </c>
      <c r="E95" s="21">
        <v>777</v>
      </c>
      <c r="F95" s="21">
        <v>750</v>
      </c>
      <c r="G95" s="21">
        <v>5404</v>
      </c>
      <c r="K95" t="s">
        <v>1080</v>
      </c>
    </row>
    <row r="96" spans="1:12" x14ac:dyDescent="0.3">
      <c r="A96" s="25" t="s">
        <v>1055</v>
      </c>
      <c r="B96" s="21">
        <v>18415</v>
      </c>
      <c r="C96" s="21">
        <v>20581</v>
      </c>
      <c r="D96" s="21">
        <v>20872</v>
      </c>
      <c r="E96" s="21">
        <v>16651</v>
      </c>
      <c r="F96" s="21">
        <v>20104</v>
      </c>
      <c r="G96" s="21">
        <v>96623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21C71-7D8C-4581-AAE6-E688EAF83D1F}">
  <dimension ref="A9:Q40"/>
  <sheetViews>
    <sheetView showGridLines="0" tabSelected="1" zoomScale="90" zoomScaleNormal="90" workbookViewId="0">
      <selection activeCell="A11" sqref="A11"/>
    </sheetView>
  </sheetViews>
  <sheetFormatPr defaultRowHeight="14.4" x14ac:dyDescent="0.3"/>
  <cols>
    <col min="1" max="1" width="9.69921875" customWidth="1"/>
    <col min="11" max="11" width="10.3984375" customWidth="1"/>
    <col min="17" max="17" width="13.8984375" customWidth="1"/>
    <col min="19" max="19" width="11.796875" customWidth="1"/>
    <col min="20" max="25" width="11.59765625" bestFit="1" customWidth="1"/>
  </cols>
  <sheetData>
    <row r="9" spans="1:17" x14ac:dyDescent="0.3">
      <c r="A9" s="29"/>
      <c r="B9" s="32"/>
      <c r="C9" s="32"/>
      <c r="D9" s="32"/>
      <c r="Q9" s="33"/>
    </row>
    <row r="10" spans="1:17" x14ac:dyDescent="0.3">
      <c r="A10" s="29"/>
      <c r="B10" s="31" t="e" vm="1">
        <f>IF(COUNTA(pivot!A50:A54)&gt;1,Assets!F9,_xlfn.XLOOKUP(pivot!A50,Assets!$E$3:$E$7,Assets!$F$3:$F$7))</f>
        <v>#VALUE!</v>
      </c>
      <c r="C10" s="31"/>
      <c r="D10" s="31"/>
      <c r="Q10" s="33"/>
    </row>
    <row r="11" spans="1:17" x14ac:dyDescent="0.3">
      <c r="A11" s="29"/>
      <c r="B11" s="31"/>
      <c r="C11" s="31"/>
      <c r="D11" s="31"/>
      <c r="Q11" s="33"/>
    </row>
    <row r="12" spans="1:17" x14ac:dyDescent="0.3">
      <c r="A12" s="29"/>
      <c r="B12" s="31"/>
      <c r="C12" s="31"/>
      <c r="D12" s="31"/>
      <c r="Q12" s="33"/>
    </row>
    <row r="13" spans="1:17" x14ac:dyDescent="0.3">
      <c r="A13" s="29"/>
      <c r="B13" s="31"/>
      <c r="C13" s="31"/>
      <c r="D13" s="31"/>
      <c r="Q13" s="33"/>
    </row>
    <row r="14" spans="1:17" x14ac:dyDescent="0.3">
      <c r="A14" s="29"/>
      <c r="B14" s="32"/>
      <c r="C14" s="32"/>
      <c r="D14" s="32"/>
      <c r="Q14" s="33"/>
    </row>
    <row r="15" spans="1:17" x14ac:dyDescent="0.3">
      <c r="A15" s="29"/>
      <c r="B15" s="31" t="str">
        <f>"% of calls : " &amp; TEXT(pivot!L82,"0%")</f>
        <v>% of calls : 100%</v>
      </c>
      <c r="C15" s="31"/>
      <c r="D15" s="31"/>
      <c r="Q15" s="33"/>
    </row>
    <row r="16" spans="1:17" x14ac:dyDescent="0.3">
      <c r="A16" s="29"/>
      <c r="B16" s="31" t="str">
        <f>IF(COUNTA(pivot!A50:A54)&gt;1,"Call Rank : 1","Call Rank : " &amp; pivot!L85)</f>
        <v>Call Rank : 1</v>
      </c>
      <c r="C16" s="31"/>
      <c r="D16" s="31"/>
      <c r="Q16" s="33"/>
    </row>
    <row r="17" spans="1:17" x14ac:dyDescent="0.3">
      <c r="A17" s="29"/>
      <c r="B17" s="31" t="str">
        <f>IF(COUNTA(pivot!A50:A54)&gt;1,"Amount Rank : 1","Amount Rank : " &amp; pivot!L86)</f>
        <v>Amount Rank : 1</v>
      </c>
      <c r="C17" s="31"/>
      <c r="D17" s="31"/>
      <c r="Q17" s="33"/>
    </row>
    <row r="18" spans="1:17" x14ac:dyDescent="0.3">
      <c r="A18" s="29"/>
      <c r="B18" s="32"/>
      <c r="C18" s="32"/>
      <c r="D18" s="32"/>
      <c r="Q18" s="33"/>
    </row>
    <row r="19" spans="1:17" x14ac:dyDescent="0.3">
      <c r="A19" s="29"/>
      <c r="B19" s="32"/>
      <c r="C19" s="32"/>
      <c r="D19" s="32"/>
      <c r="Q19" s="33"/>
    </row>
    <row r="21" spans="1:17" ht="10.8" customHeight="1" x14ac:dyDescent="0.3">
      <c r="K21" s="36"/>
      <c r="L21" s="37" t="s">
        <v>11</v>
      </c>
      <c r="M21" s="37" t="s">
        <v>9</v>
      </c>
      <c r="N21" s="37" t="s">
        <v>6</v>
      </c>
      <c r="O21" s="37" t="s">
        <v>13</v>
      </c>
      <c r="P21" s="37" t="s">
        <v>10</v>
      </c>
      <c r="Q21" s="37" t="s">
        <v>1055</v>
      </c>
    </row>
    <row r="22" spans="1:17" ht="9" customHeight="1" x14ac:dyDescent="0.3">
      <c r="K22" s="38" t="str" cm="1">
        <f t="array" ref="K22:Q39">IF(pivot!A78:G95="","",pivot!A78:G95)</f>
        <v>Cincinnati</v>
      </c>
      <c r="L22" s="34" t="str">
        <v/>
      </c>
      <c r="M22" s="34" t="str">
        <v/>
      </c>
      <c r="N22" s="34" t="str">
        <v/>
      </c>
      <c r="O22" s="34" t="str">
        <v/>
      </c>
      <c r="P22" s="34" t="str">
        <v/>
      </c>
      <c r="Q22" s="34" t="str">
        <v/>
      </c>
    </row>
    <row r="23" spans="1:17" ht="11.4" customHeight="1" x14ac:dyDescent="0.3">
      <c r="K23" s="34" t="str">
        <v>C0003</v>
      </c>
      <c r="L23" s="35">
        <v>891</v>
      </c>
      <c r="M23" s="35">
        <v>1332</v>
      </c>
      <c r="N23" s="35">
        <v>1282</v>
      </c>
      <c r="O23" s="35">
        <v>739</v>
      </c>
      <c r="P23" s="35">
        <v>560</v>
      </c>
      <c r="Q23" s="35">
        <v>4804</v>
      </c>
    </row>
    <row r="24" spans="1:17" ht="10.8" customHeight="1" x14ac:dyDescent="0.3">
      <c r="K24" s="34" t="str">
        <v>C0004</v>
      </c>
      <c r="L24" s="35">
        <v>1991</v>
      </c>
      <c r="M24" s="35">
        <v>1886</v>
      </c>
      <c r="N24" s="35">
        <v>1206</v>
      </c>
      <c r="O24" s="35">
        <v>884</v>
      </c>
      <c r="P24" s="35">
        <v>1722</v>
      </c>
      <c r="Q24" s="35">
        <v>7689</v>
      </c>
    </row>
    <row r="25" spans="1:17" ht="10.199999999999999" customHeight="1" x14ac:dyDescent="0.3">
      <c r="K25" s="34" t="str">
        <v>C0011</v>
      </c>
      <c r="L25" s="35">
        <v>1163</v>
      </c>
      <c r="M25" s="35">
        <v>1180</v>
      </c>
      <c r="N25" s="35">
        <v>1616</v>
      </c>
      <c r="O25" s="35">
        <v>1043</v>
      </c>
      <c r="P25" s="35">
        <v>1747</v>
      </c>
      <c r="Q25" s="35">
        <v>6749</v>
      </c>
    </row>
    <row r="26" spans="1:17" ht="10.199999999999999" customHeight="1" x14ac:dyDescent="0.3">
      <c r="K26" s="34" t="str">
        <v>C0012</v>
      </c>
      <c r="L26" s="35">
        <v>1438</v>
      </c>
      <c r="M26" s="35">
        <v>1616</v>
      </c>
      <c r="N26" s="35">
        <v>866</v>
      </c>
      <c r="O26" s="35">
        <v>829</v>
      </c>
      <c r="P26" s="35">
        <v>2070</v>
      </c>
      <c r="Q26" s="35">
        <v>6819</v>
      </c>
    </row>
    <row r="27" spans="1:17" ht="9" customHeight="1" x14ac:dyDescent="0.3">
      <c r="K27" s="38" t="str">
        <v>Cleveland</v>
      </c>
      <c r="L27" s="35" t="str">
        <v/>
      </c>
      <c r="M27" s="35" t="str">
        <v/>
      </c>
      <c r="N27" s="35" t="str">
        <v/>
      </c>
      <c r="O27" s="35" t="str">
        <v/>
      </c>
      <c r="P27" s="35" t="str">
        <v/>
      </c>
      <c r="Q27" s="35" t="str">
        <v/>
      </c>
    </row>
    <row r="28" spans="1:17" ht="9.6" customHeight="1" x14ac:dyDescent="0.3">
      <c r="K28" s="34" t="str">
        <v>C0002</v>
      </c>
      <c r="L28" s="35">
        <v>1233</v>
      </c>
      <c r="M28" s="35">
        <v>223</v>
      </c>
      <c r="N28" s="35">
        <v>1680</v>
      </c>
      <c r="O28" s="35">
        <v>990</v>
      </c>
      <c r="P28" s="35">
        <v>1508</v>
      </c>
      <c r="Q28" s="35">
        <v>5634</v>
      </c>
    </row>
    <row r="29" spans="1:17" ht="10.8" customHeight="1" x14ac:dyDescent="0.3">
      <c r="K29" s="34" t="str">
        <v>C0007</v>
      </c>
      <c r="L29" s="35">
        <v>1598</v>
      </c>
      <c r="M29" s="35">
        <v>1907</v>
      </c>
      <c r="N29" s="35">
        <v>869</v>
      </c>
      <c r="O29" s="35">
        <v>1426</v>
      </c>
      <c r="P29" s="35">
        <v>1416</v>
      </c>
      <c r="Q29" s="35">
        <v>7216</v>
      </c>
    </row>
    <row r="30" spans="1:17" ht="9.6" customHeight="1" x14ac:dyDescent="0.3">
      <c r="K30" s="34" t="str">
        <v>C0008</v>
      </c>
      <c r="L30" s="35">
        <v>900</v>
      </c>
      <c r="M30" s="35">
        <v>1016</v>
      </c>
      <c r="N30" s="35">
        <v>960</v>
      </c>
      <c r="O30" s="35">
        <v>940</v>
      </c>
      <c r="P30" s="35">
        <v>1193</v>
      </c>
      <c r="Q30" s="35">
        <v>5009</v>
      </c>
    </row>
    <row r="31" spans="1:17" ht="9.6" customHeight="1" x14ac:dyDescent="0.3">
      <c r="K31" s="34" t="str">
        <v>C0010</v>
      </c>
      <c r="L31" s="35">
        <v>900</v>
      </c>
      <c r="M31" s="35">
        <v>1470</v>
      </c>
      <c r="N31" s="35">
        <v>1617</v>
      </c>
      <c r="O31" s="35">
        <v>1314</v>
      </c>
      <c r="P31" s="35">
        <v>941</v>
      </c>
      <c r="Q31" s="35">
        <v>6242</v>
      </c>
    </row>
    <row r="32" spans="1:17" ht="10.8" customHeight="1" x14ac:dyDescent="0.3">
      <c r="K32" s="34" t="str">
        <v>C0013</v>
      </c>
      <c r="L32" s="35">
        <v>1255</v>
      </c>
      <c r="M32" s="35">
        <v>516</v>
      </c>
      <c r="N32" s="35">
        <v>1874</v>
      </c>
      <c r="O32" s="35">
        <v>1863</v>
      </c>
      <c r="P32" s="35">
        <v>1722</v>
      </c>
      <c r="Q32" s="35">
        <v>7230</v>
      </c>
    </row>
    <row r="33" spans="11:17" ht="10.199999999999999" customHeight="1" x14ac:dyDescent="0.3">
      <c r="K33" s="34" t="str">
        <v>C0015</v>
      </c>
      <c r="L33" s="35">
        <v>1138</v>
      </c>
      <c r="M33" s="35">
        <v>1898</v>
      </c>
      <c r="N33" s="35">
        <v>1482</v>
      </c>
      <c r="O33" s="35">
        <v>846</v>
      </c>
      <c r="P33" s="35">
        <v>1154</v>
      </c>
      <c r="Q33" s="35">
        <v>6518</v>
      </c>
    </row>
    <row r="34" spans="11:17" ht="9.6" customHeight="1" x14ac:dyDescent="0.3">
      <c r="K34" s="38" t="str">
        <v>Columbus</v>
      </c>
      <c r="L34" s="35" t="str">
        <v/>
      </c>
      <c r="M34" s="35" t="str">
        <v/>
      </c>
      <c r="N34" s="35" t="str">
        <v/>
      </c>
      <c r="O34" s="35" t="str">
        <v/>
      </c>
      <c r="P34" s="35" t="str">
        <v/>
      </c>
      <c r="Q34" s="35" t="str">
        <v/>
      </c>
    </row>
    <row r="35" spans="11:17" ht="9.6" customHeight="1" x14ac:dyDescent="0.3">
      <c r="K35" s="34" t="str">
        <v>C0001</v>
      </c>
      <c r="L35" s="35">
        <v>1655</v>
      </c>
      <c r="M35" s="35">
        <v>805</v>
      </c>
      <c r="N35" s="35">
        <v>2263</v>
      </c>
      <c r="O35" s="35">
        <v>987</v>
      </c>
      <c r="P35" s="35">
        <v>1075</v>
      </c>
      <c r="Q35" s="35">
        <v>6785</v>
      </c>
    </row>
    <row r="36" spans="11:17" ht="11.4" customHeight="1" x14ac:dyDescent="0.3">
      <c r="K36" s="34" t="str">
        <v>C0005</v>
      </c>
      <c r="L36" s="35">
        <v>1104</v>
      </c>
      <c r="M36" s="35">
        <v>2280</v>
      </c>
      <c r="N36" s="35">
        <v>1445</v>
      </c>
      <c r="O36" s="35">
        <v>1722</v>
      </c>
      <c r="P36" s="35">
        <v>1196</v>
      </c>
      <c r="Q36" s="35">
        <v>7747</v>
      </c>
    </row>
    <row r="37" spans="11:17" ht="10.8" customHeight="1" x14ac:dyDescent="0.3">
      <c r="K37" s="34" t="str">
        <v>C0006</v>
      </c>
      <c r="L37" s="35">
        <v>372</v>
      </c>
      <c r="M37" s="35">
        <v>1818</v>
      </c>
      <c r="N37" s="35">
        <v>1346</v>
      </c>
      <c r="O37" s="35">
        <v>1156</v>
      </c>
      <c r="P37" s="35">
        <v>1484</v>
      </c>
      <c r="Q37" s="35">
        <v>6176</v>
      </c>
    </row>
    <row r="38" spans="11:17" ht="10.199999999999999" customHeight="1" x14ac:dyDescent="0.3">
      <c r="K38" s="34" t="str">
        <v>C0009</v>
      </c>
      <c r="L38" s="35">
        <v>1415</v>
      </c>
      <c r="M38" s="35">
        <v>1271</v>
      </c>
      <c r="N38" s="35">
        <v>1214</v>
      </c>
      <c r="O38" s="35">
        <v>1135</v>
      </c>
      <c r="P38" s="35">
        <v>1566</v>
      </c>
      <c r="Q38" s="35">
        <v>6601</v>
      </c>
    </row>
    <row r="39" spans="11:17" ht="10.199999999999999" customHeight="1" x14ac:dyDescent="0.3">
      <c r="K39" s="34" t="str">
        <v>C0014</v>
      </c>
      <c r="L39" s="35">
        <v>1362</v>
      </c>
      <c r="M39" s="35">
        <v>1363</v>
      </c>
      <c r="N39" s="35">
        <v>1152</v>
      </c>
      <c r="O39" s="35">
        <v>777</v>
      </c>
      <c r="P39" s="35">
        <v>750</v>
      </c>
      <c r="Q39" s="35">
        <v>5404</v>
      </c>
    </row>
    <row r="40" spans="11:17" x14ac:dyDescent="0.3">
      <c r="K40" s="30"/>
      <c r="L40" s="30"/>
      <c r="M40" s="30"/>
      <c r="N40" s="30"/>
      <c r="O40" s="30"/>
      <c r="P40" s="30"/>
      <c r="Q40" s="30"/>
    </row>
  </sheetData>
  <mergeCells count="4">
    <mergeCell ref="B15:D15"/>
    <mergeCell ref="B16:D16"/>
    <mergeCell ref="B17:D17"/>
    <mergeCell ref="B10:D13"/>
  </mergeCells>
  <conditionalFormatting sqref="L21:Q39">
    <cfRule type="dataBar" priority="3">
      <dataBar>
        <cfvo type="num" val="0"/>
        <cfvo type="formula" val="($L$21:$Q$39)*2"/>
        <color rgb="FF003566"/>
      </dataBar>
      <extLst>
        <ext xmlns:x14="http://schemas.microsoft.com/office/spreadsheetml/2009/9/main" uri="{B025F937-C7B1-47D3-B67F-A62EFF666E3E}">
          <x14:id>{3A96895F-695E-4B67-B535-6C94D5182E8A}</x14:id>
        </ext>
      </extLst>
    </cfRule>
  </conditionalFormatting>
  <conditionalFormatting sqref="L21:P39">
    <cfRule type="dataBar" priority="17">
      <dataBar>
        <cfvo type="num" val="0"/>
        <cfvo type="formula" val="MAX($L$21:$P$39)*2"/>
        <color rgb="FF003566"/>
      </dataBar>
      <extLst>
        <ext xmlns:x14="http://schemas.microsoft.com/office/spreadsheetml/2009/9/main" uri="{B025F937-C7B1-47D3-B67F-A62EFF666E3E}">
          <x14:id>{25B6C1D7-C5D9-4A03-B5A4-86B94257300C}</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3A96895F-695E-4B67-B535-6C94D5182E8A}">
            <x14:dataBar minLength="0" maxLength="100" gradient="0">
              <x14:cfvo type="num">
                <xm:f>0</xm:f>
              </x14:cfvo>
              <x14:cfvo type="formula">
                <xm:f>($L$21:$Q$39)*2</xm:f>
              </x14:cfvo>
              <x14:negativeFillColor rgb="FFFF0000"/>
              <x14:axisColor rgb="FF000000"/>
            </x14:dataBar>
          </x14:cfRule>
          <xm:sqref>L21:Q39</xm:sqref>
        </x14:conditionalFormatting>
        <x14:conditionalFormatting xmlns:xm="http://schemas.microsoft.com/office/excel/2006/main">
          <x14:cfRule type="expression" priority="16" id="{C6281753-ACBF-4093-A0A0-36C2681A35CB}">
            <xm:f>L$21=pivot!$A$50</xm:f>
            <x14:dxf>
              <fill>
                <patternFill>
                  <bgColor theme="2" tint="-0.24994659260841701"/>
                </patternFill>
              </fill>
              <border>
                <left style="thin">
                  <color auto="1"/>
                </left>
                <right style="thin">
                  <color auto="1"/>
                </right>
                <top/>
                <bottom/>
                <vertical/>
                <horizontal/>
              </border>
            </x14:dxf>
          </x14:cfRule>
          <x14:cfRule type="dataBar" id="{25B6C1D7-C5D9-4A03-B5A4-86B94257300C}">
            <x14:dataBar minLength="0" maxLength="100">
              <x14:cfvo type="num">
                <xm:f>0</xm:f>
              </x14:cfvo>
              <x14:cfvo type="formula">
                <xm:f>MAX($L$21:$P$39)*2</xm:f>
              </x14:cfvo>
              <x14:negativeFillColor rgb="FFFF0000"/>
              <x14:axisColor rgb="FF000000"/>
            </x14:dataBar>
          </x14:cfRule>
          <xm:sqref>L21:P39</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A4" zoomScale="115" zoomScaleNormal="115" workbookViewId="0">
      <selection activeCell="L4" sqref="L4:L1003"/>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9"/>
  <sheetViews>
    <sheetView zoomScaleNormal="100" workbookViewId="0">
      <selection activeCell="F9" sqref="F9"/>
    </sheetView>
  </sheetViews>
  <sheetFormatPr defaultRowHeight="14.4" x14ac:dyDescent="0.3"/>
  <cols>
    <col min="5" max="5" width="10.8984375" customWidth="1"/>
    <col min="6" max="6" width="9.8984375" customWidth="1"/>
  </cols>
  <sheetData>
    <row r="2" spans="5:6" x14ac:dyDescent="0.3">
      <c r="E2" t="s">
        <v>1040</v>
      </c>
      <c r="F2" t="s">
        <v>1041</v>
      </c>
    </row>
    <row r="3" spans="5:6" ht="25.5" customHeight="1" x14ac:dyDescent="0.3">
      <c r="E3" t="s">
        <v>11</v>
      </c>
      <c r="F3" t="e" vm="2">
        <v>#VALUE!</v>
      </c>
    </row>
    <row r="4" spans="5:6" ht="25.5" customHeight="1" x14ac:dyDescent="0.3">
      <c r="E4" t="s">
        <v>9</v>
      </c>
      <c r="F4" t="e" vm="3">
        <v>#VALUE!</v>
      </c>
    </row>
    <row r="5" spans="5:6" ht="25.5" customHeight="1" x14ac:dyDescent="0.3">
      <c r="E5" t="s">
        <v>6</v>
      </c>
      <c r="F5" t="e" vm="4">
        <v>#VALUE!</v>
      </c>
    </row>
    <row r="6" spans="5:6" ht="25.5" customHeight="1" x14ac:dyDescent="0.3">
      <c r="E6" t="s">
        <v>13</v>
      </c>
      <c r="F6" t="e" vm="5">
        <v>#VALUE!</v>
      </c>
    </row>
    <row r="7" spans="5:6" ht="25.5" customHeight="1" x14ac:dyDescent="0.3">
      <c r="E7" t="s">
        <v>10</v>
      </c>
      <c r="F7" t="e" vm="6">
        <v>#VALUE!</v>
      </c>
    </row>
    <row r="9" spans="5:6" ht="36.6" customHeight="1" x14ac:dyDescent="0.3">
      <c r="F9"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Report</vt:lpstr>
      <vt:lpstr>Data</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Abinaya Karthikeyan</cp:lastModifiedBy>
  <dcterms:created xsi:type="dcterms:W3CDTF">2021-03-14T20:21:32Z</dcterms:created>
  <dcterms:modified xsi:type="dcterms:W3CDTF">2024-09-25T11:31:16Z</dcterms:modified>
</cp:coreProperties>
</file>