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89AD4BC6-86F1-4CA5-A48F-D831ED78DD68}" xr6:coauthVersionLast="47" xr6:coauthVersionMax="47" xr10:uidLastSave="{00000000-0000-0000-0000-000000000000}"/>
  <bookViews>
    <workbookView xWindow="-120" yWindow="-120" windowWidth="20730" windowHeight="11160" activeTab="4" xr2:uid="{C658AD03-FC96-4B29-B30B-71B777CC3688}"/>
  </bookViews>
  <sheets>
    <sheet name="Trend Analysis" sheetId="1" r:id="rId1"/>
    <sheet name="Financial Ratio Analysis" sheetId="2" r:id="rId2"/>
    <sheet name="Benchmarking" sheetId="3" r:id="rId3"/>
    <sheet name="Consolidation " sheetId="4" r:id="rId4"/>
    <sheet name="Key Difference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D7" i="4" s="1"/>
  <c r="D9" i="4" s="1"/>
  <c r="D11" i="4" s="1"/>
  <c r="C5" i="4"/>
  <c r="C7" i="4" s="1"/>
  <c r="C9" i="4" s="1"/>
  <c r="C11" i="4" s="1"/>
  <c r="B5" i="4"/>
  <c r="B7" i="4" s="1"/>
  <c r="B9" i="4" s="1"/>
  <c r="B11" i="4" s="1"/>
  <c r="U4" i="2"/>
  <c r="U5" i="2"/>
  <c r="U3" i="2"/>
  <c r="O5" i="2"/>
  <c r="N5" i="2"/>
  <c r="M5" i="2"/>
  <c r="O4" i="2"/>
  <c r="N4" i="2"/>
  <c r="M4" i="2"/>
  <c r="O3" i="2"/>
  <c r="N3" i="2"/>
  <c r="M3" i="2"/>
  <c r="F3" i="2"/>
  <c r="F4" i="2"/>
  <c r="F5" i="2"/>
  <c r="E4" i="2"/>
  <c r="E5" i="2"/>
  <c r="E5" i="1"/>
  <c r="E4" i="1"/>
  <c r="D5" i="1"/>
  <c r="D4" i="1"/>
  <c r="E3" i="2"/>
</calcChain>
</file>

<file path=xl/sharedStrings.xml><?xml version="1.0" encoding="utf-8"?>
<sst xmlns="http://schemas.openxmlformats.org/spreadsheetml/2006/main" count="108" uniqueCount="94">
  <si>
    <t>Year</t>
  </si>
  <si>
    <t>Revenue ($B)</t>
  </si>
  <si>
    <t>Net Income ($B)</t>
  </si>
  <si>
    <t>Revenue Growth (%)</t>
  </si>
  <si>
    <t>Net Income Growth (%)</t>
  </si>
  <si>
    <t>-</t>
  </si>
  <si>
    <t>Current Ratio</t>
  </si>
  <si>
    <t>Quick Ratio</t>
  </si>
  <si>
    <t>Gross Margin (%)</t>
  </si>
  <si>
    <t>Net Profit Margin (%)</t>
  </si>
  <si>
    <t>ROE (%)</t>
  </si>
  <si>
    <t>Profitability Analysis</t>
  </si>
  <si>
    <t>Debt-to-Equity Ratio</t>
  </si>
  <si>
    <t>Solvency Analysis</t>
  </si>
  <si>
    <t>Metric</t>
  </si>
  <si>
    <t>Apple (2023)</t>
  </si>
  <si>
    <t>Microsoft (2023)</t>
  </si>
  <si>
    <t>Alphabet (2023)</t>
  </si>
  <si>
    <t>Benchmarking Against Industry Peers (Microsoft &amp; Alphabet)</t>
  </si>
  <si>
    <t>Revenue</t>
  </si>
  <si>
    <t>Cost of Goods Sold (COGS)</t>
  </si>
  <si>
    <t>Gross Profit</t>
  </si>
  <si>
    <t>Operating Expenses</t>
  </si>
  <si>
    <t>Operating Income</t>
  </si>
  <si>
    <t>Interest &amp; Other Expenses</t>
  </si>
  <si>
    <t>Net Income Before Tax</t>
  </si>
  <si>
    <t>Income Tax</t>
  </si>
  <si>
    <t>Net Income</t>
  </si>
  <si>
    <t>Consolidated Income Statement (USD in Billions)</t>
  </si>
  <si>
    <t>Assets</t>
  </si>
  <si>
    <t>Cash &amp; Cash Equivalents</t>
  </si>
  <si>
    <t>Accounts Receivable</t>
  </si>
  <si>
    <t>Inventory</t>
  </si>
  <si>
    <t>Property, Plant &amp; Equipment</t>
  </si>
  <si>
    <t>Intangible Assets &amp; Goodwill</t>
  </si>
  <si>
    <t>Other Assets</t>
  </si>
  <si>
    <t>Total Assets</t>
  </si>
  <si>
    <t>Liabilities &amp; Equity</t>
  </si>
  <si>
    <t>Accounts Payable</t>
  </si>
  <si>
    <t>Long-Term Debt</t>
  </si>
  <si>
    <t>Shareholders' Equity</t>
  </si>
  <si>
    <t>Total Liabilities &amp; Equity</t>
  </si>
  <si>
    <t>Consolidated Balance Sheet (USD in Billions)</t>
  </si>
  <si>
    <t>Cash Flow from Operating Activities</t>
  </si>
  <si>
    <t>Depreciation &amp; Amortization</t>
  </si>
  <si>
    <t>Changes in Working Capital</t>
  </si>
  <si>
    <t>Net Cash from Operations</t>
  </si>
  <si>
    <t>Cash Flow from Investing Activities</t>
  </si>
  <si>
    <t>Capital Expenditures (CapEx)</t>
  </si>
  <si>
    <t>Acquisitions &amp; Investments</t>
  </si>
  <si>
    <t>Net Cash from Investing</t>
  </si>
  <si>
    <t>Cash Flow from Financing Activities</t>
  </si>
  <si>
    <t>Dividends Paid</t>
  </si>
  <si>
    <t>Share Buybacks</t>
  </si>
  <si>
    <t>Net Cash from Financing</t>
  </si>
  <si>
    <t>Net Increase (Decrease) in Cash</t>
  </si>
  <si>
    <t>Consolidated Cash Flow Statement</t>
  </si>
  <si>
    <t>Accounting Area</t>
  </si>
  <si>
    <t>U.S. GAAP (Apple's Reporting Standard)</t>
  </si>
  <si>
    <t>IFRS (International Reporting Standard)</t>
  </si>
  <si>
    <t>Impact on Apple’s Financials</t>
  </si>
  <si>
    <t>Revenue Recognition</t>
  </si>
  <si>
    <t>Follows ASC 606, recognizing revenue when control is transferred.</t>
  </si>
  <si>
    <t>IFRS 15 also follows a control-based approach but allows judgment in contract modifications.</t>
  </si>
  <si>
    <t>Minimal impact, as both frameworks align closely under new standards.</t>
  </si>
  <si>
    <t>Lease Accounting</t>
  </si>
  <si>
    <t>ASC 842 requires all leases (except short-term) to be recorded as assets/liabilities.</t>
  </si>
  <si>
    <t>IFRS 16 requires nearly all leases to be capitalized on the balance sheet.</t>
  </si>
  <si>
    <t>Apple’s lease obligations under IFRS would be slightly higher due to different discount rate treatments.</t>
  </si>
  <si>
    <t>Inventory Valuation</t>
  </si>
  <si>
    <t>Allows LIFO (Last-In-First-Out) and FIFO (First-In-First-Out), but Apple uses FIFO.</t>
  </si>
  <si>
    <t>Only FIFO is permitted under IFRS.</t>
  </si>
  <si>
    <t>No impact, as Apple already uses FIFO.</t>
  </si>
  <si>
    <t>Intangible Assets</t>
  </si>
  <si>
    <t>R&amp;D is expensed as incurred.</t>
  </si>
  <si>
    <t>IFRS allows R&amp;D capitalization if future economic benefits are expected.</t>
  </si>
  <si>
    <t>Apple’s R&amp;D expenses ($27.7B in 2023) could be partially capitalized under IFRS, increasing assets and net income.</t>
  </si>
  <si>
    <t>Goodwill &amp; Impairment</t>
  </si>
  <si>
    <t>Impairment is a two-step process; goodwill is not amortized.</t>
  </si>
  <si>
    <t>One-step impairment test; goodwill is not amortized.</t>
  </si>
  <si>
    <t>Potential differences in impairment calculations under IFRS.</t>
  </si>
  <si>
    <t>Financial Instruments</t>
  </si>
  <si>
    <t>Complex classification under ASC 320/815.</t>
  </si>
  <si>
    <t>IFRS 9 follows a simpler, principle-based classification.</t>
  </si>
  <si>
    <t>Apple’s financial assets and hedge accounting treatment may slightly differ under IFRS.</t>
  </si>
  <si>
    <t>Key Differences Between U.S. GAAP and IFRS</t>
  </si>
  <si>
    <t>Current Liabilities</t>
  </si>
  <si>
    <t>Current Assets</t>
  </si>
  <si>
    <t>Gross Profit (GP)</t>
  </si>
  <si>
    <t>Net Profit (NP)</t>
  </si>
  <si>
    <t>Shareholder’s Equity (SE)</t>
  </si>
  <si>
    <t>Total Debt (TD)</t>
  </si>
  <si>
    <t>Liquidity</t>
  </si>
  <si>
    <t>Trend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</si>
</sst>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0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3" borderId="0" xfId="0" applyFill="1"/>
    <xf numFmtId="0" fontId="2" fillId="2" borderId="0" xfId="0" applyFont="1" applyFill="1"/>
    <xf numFmtId="0" fontId="2" fillId="4" borderId="0" xfId="0" applyFont="1" applyFill="1"/>
    <xf numFmtId="3" fontId="0" fillId="0" borderId="0" xfId="0" applyNumberFormat="1"/>
    <xf numFmtId="0" fontId="0" fillId="0" borderId="0" xfId="0" applyFill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2" fillId="5" borderId="0" xfId="0" applyFont="1" applyFill="1"/>
    <xf numFmtId="0" fontId="2" fillId="6" borderId="0" xfId="0" applyFont="1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 Analysis'!$D$2:$D$3</c:f>
              <c:strCache>
                <c:ptCount val="2"/>
                <c:pt idx="0">
                  <c:v>Revenue Growth (%)</c:v>
                </c:pt>
                <c:pt idx="1">
                  <c:v>-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'Trend Analysis'!$A$4:$A$5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'Trend Analysis'!$D$4:$D$5</c:f>
              <c:numCache>
                <c:formatCode>0.00%</c:formatCode>
                <c:ptCount val="2"/>
                <c:pt idx="0">
                  <c:v>7.7934503307637612E-2</c:v>
                </c:pt>
                <c:pt idx="1">
                  <c:v>-2.7996855425658621E-2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1-4C21-8328-990D0555A5A2}"/>
            </c:ext>
          </c:extLst>
        </c:ser>
        <c:ser>
          <c:idx val="1"/>
          <c:order val="1"/>
          <c:tx>
            <c:strRef>
              <c:f>'Trend Analysis'!$E$2:$E$3</c:f>
              <c:strCache>
                <c:ptCount val="2"/>
                <c:pt idx="0">
                  <c:v>Net Income Growth (%)</c:v>
                </c:pt>
                <c:pt idx="1">
                  <c:v>-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'Trend Analysis'!$A$4:$A$5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'Trend Analysis'!$E$4:$E$5</c:f>
              <c:numCache>
                <c:formatCode>0.00%</c:formatCode>
                <c:ptCount val="2"/>
                <c:pt idx="0">
                  <c:v>5.4076890578791614E-2</c:v>
                </c:pt>
                <c:pt idx="1">
                  <c:v>-5.1302605210420744E-2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1-4C21-8328-990D0555A5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44989408"/>
        <c:axId val="1244987968"/>
      </c:barChart>
      <c:catAx>
        <c:axId val="124498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87968"/>
        <c:crosses val="autoZero"/>
        <c:auto val="1"/>
        <c:lblAlgn val="ctr"/>
        <c:lblOffset val="100"/>
        <c:noMultiLvlLbl val="0"/>
      </c:catAx>
      <c:valAx>
        <c:axId val="1244987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24498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Liquidity</a:t>
            </a:r>
            <a:r>
              <a:rPr lang="en-US" sz="1600" b="1" i="0" u="none" strike="noStrike" cap="all" normalizeH="0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Ratio Analysis'!$E$2</c:f>
              <c:strCache>
                <c:ptCount val="1"/>
                <c:pt idx="0">
                  <c:v>Current Ratio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'Financial Ratio Analysis'!$A$3:$A$5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'Financial Ratio Analysis'!$E$3:$E$5</c:f>
              <c:numCache>
                <c:formatCode>General</c:formatCode>
                <c:ptCount val="3"/>
                <c:pt idx="0">
                  <c:v>1.07</c:v>
                </c:pt>
                <c:pt idx="1">
                  <c:v>0.88</c:v>
                </c:pt>
                <c:pt idx="2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1-4732-A3AA-277840B7FAC3}"/>
            </c:ext>
          </c:extLst>
        </c:ser>
        <c:ser>
          <c:idx val="1"/>
          <c:order val="1"/>
          <c:tx>
            <c:strRef>
              <c:f>'Financial Ratio Analysis'!$F$2</c:f>
              <c:strCache>
                <c:ptCount val="1"/>
                <c:pt idx="0">
                  <c:v>Quick Ratio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'Financial Ratio Analysis'!$A$3:$A$5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'Financial Ratio Analysis'!$F$3:$F$5</c:f>
              <c:numCache>
                <c:formatCode>General</c:formatCode>
                <c:ptCount val="3"/>
                <c:pt idx="0">
                  <c:v>0.9</c:v>
                </c:pt>
                <c:pt idx="1">
                  <c:v>0.7</c:v>
                </c:pt>
                <c:pt idx="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1-4732-A3AA-277840B7F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034256"/>
        <c:axId val="1232035696"/>
      </c:lineChart>
      <c:catAx>
        <c:axId val="123203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35696"/>
        <c:crosses val="autoZero"/>
        <c:auto val="1"/>
        <c:lblAlgn val="ctr"/>
        <c:lblOffset val="100"/>
        <c:noMultiLvlLbl val="0"/>
      </c:catAx>
      <c:valAx>
        <c:axId val="123203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3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'Financial Ratio Analysis'!$H$3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'Financial Ratio Analysis'!$M$2:$O$2</c:f>
              <c:strCache>
                <c:ptCount val="3"/>
                <c:pt idx="0">
                  <c:v>Gross Margin (%)</c:v>
                </c:pt>
                <c:pt idx="1">
                  <c:v>Net Profit Margin (%)</c:v>
                </c:pt>
                <c:pt idx="2">
                  <c:v>ROE (%)</c:v>
                </c:pt>
              </c:strCache>
            </c:strRef>
          </c:cat>
          <c:val>
            <c:numRef>
              <c:f>'Financial Ratio Analysis'!$M$3:$O$3</c:f>
              <c:numCache>
                <c:formatCode>General</c:formatCode>
                <c:ptCount val="3"/>
                <c:pt idx="0">
                  <c:v>41.8</c:v>
                </c:pt>
                <c:pt idx="1">
                  <c:v>25.900000000000002</c:v>
                </c:pt>
                <c:pt idx="2">
                  <c:v>150.18428017080419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D-4B46-8EA8-CC77AC865212}"/>
            </c:ext>
          </c:extLst>
        </c:ser>
        <c:ser>
          <c:idx val="1"/>
          <c:order val="1"/>
          <c:tx>
            <c:strRef>
              <c:f>'Financial Ratio Analysis'!$H$4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'Financial Ratio Analysis'!$M$2:$O$2</c:f>
              <c:strCache>
                <c:ptCount val="3"/>
                <c:pt idx="0">
                  <c:v>Gross Margin (%)</c:v>
                </c:pt>
                <c:pt idx="1">
                  <c:v>Net Profit Margin (%)</c:v>
                </c:pt>
                <c:pt idx="2">
                  <c:v>ROE (%)</c:v>
                </c:pt>
              </c:strCache>
            </c:strRef>
          </c:cat>
          <c:val>
            <c:numRef>
              <c:f>'Financial Ratio Analysis'!$M$4:$O$4</c:f>
              <c:numCache>
                <c:formatCode>General</c:formatCode>
                <c:ptCount val="3"/>
                <c:pt idx="0">
                  <c:v>43.3</c:v>
                </c:pt>
                <c:pt idx="1">
                  <c:v>25.3</c:v>
                </c:pt>
                <c:pt idx="2">
                  <c:v>196.88026489344733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D-4B46-8EA8-CC77AC865212}"/>
            </c:ext>
          </c:extLst>
        </c:ser>
        <c:ser>
          <c:idx val="2"/>
          <c:order val="2"/>
          <c:tx>
            <c:strRef>
              <c:f>'Financial Ratio Analysis'!$H$5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'Financial Ratio Analysis'!$M$2:$O$2</c:f>
              <c:strCache>
                <c:ptCount val="3"/>
                <c:pt idx="0">
                  <c:v>Gross Margin (%)</c:v>
                </c:pt>
                <c:pt idx="1">
                  <c:v>Net Profit Margin (%)</c:v>
                </c:pt>
                <c:pt idx="2">
                  <c:v>ROE (%)</c:v>
                </c:pt>
              </c:strCache>
            </c:strRef>
          </c:cat>
          <c:val>
            <c:numRef>
              <c:f>'Financial Ratio Analysis'!$M$5:$O$5</c:f>
              <c:numCache>
                <c:formatCode>General</c:formatCode>
                <c:ptCount val="3"/>
                <c:pt idx="0">
                  <c:v>43.8</c:v>
                </c:pt>
                <c:pt idx="1">
                  <c:v>24.7</c:v>
                </c:pt>
                <c:pt idx="2">
                  <c:v>172.83109224352251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D-4B46-8EA8-CC77AC8652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9025344"/>
        <c:axId val="1239023904"/>
      </c:barChart>
      <c:catAx>
        <c:axId val="123902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023904"/>
        <c:crosses val="autoZero"/>
        <c:auto val="1"/>
        <c:lblAlgn val="ctr"/>
        <c:lblOffset val="100"/>
        <c:noMultiLvlLbl val="0"/>
      </c:catAx>
      <c:valAx>
        <c:axId val="12390239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902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'Financial Ratio Analysis'!$U$2</c:f>
              <c:strCache>
                <c:ptCount val="1"/>
                <c:pt idx="0">
                  <c:v>Debt-to-Equity Ratio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6B9C-4197-B802-D04EC511BE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6B9C-4197-B802-D04EC511BE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6B9C-4197-B802-D04EC511BE03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FE33469-88CA-4C80-89BE-ABAF0FBB92FA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9C-4197-B802-D04EC511BE03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B36E324-D9EE-4C7B-8651-DAD6AFABBDE2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B9C-4197-B802-D04EC511BE03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140A375-1DF9-4976-93EE-AE3BB7C65E96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B9C-4197-B802-D04EC511BE03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'Financial Ratio Analysis'!$R$3:$R$5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'Financial Ratio Analysis'!$U$3:$U$5</c:f>
              <c:numCache>
                <c:formatCode>General</c:formatCode>
                <c:ptCount val="3"/>
                <c:pt idx="0">
                  <c:v>1.38</c:v>
                </c:pt>
                <c:pt idx="1">
                  <c:v>1.73</c:v>
                </c:pt>
                <c:pt idx="2">
                  <c:v>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C-4197-B802-D04EC511BE0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Benchmarking Against Industry Peers (Microsoft &amp; Alphabet)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Benchmarking!$B$2</c:f>
              <c:strCache>
                <c:ptCount val="1"/>
                <c:pt idx="0">
                  <c:v>Apple (2023)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Benchmarking!$A$3:$A$6</c:f>
              <c:strCache>
                <c:ptCount val="4"/>
                <c:pt idx="0">
                  <c:v>Revenue Growth (%)</c:v>
                </c:pt>
                <c:pt idx="1">
                  <c:v>Gross Margin (%)</c:v>
                </c:pt>
                <c:pt idx="2">
                  <c:v>Net Profit Margin (%)</c:v>
                </c:pt>
                <c:pt idx="3">
                  <c:v>ROE (%)</c:v>
                </c:pt>
              </c:strCache>
            </c:strRef>
          </c:cat>
          <c:val>
            <c:numRef>
              <c:f>Benchmarking!$B$3:$B$6</c:f>
              <c:numCache>
                <c:formatCode>0.00%</c:formatCode>
                <c:ptCount val="4"/>
                <c:pt idx="0">
                  <c:v>-2.8000000000000001E-2</c:v>
                </c:pt>
                <c:pt idx="1">
                  <c:v>0.438</c:v>
                </c:pt>
                <c:pt idx="2">
                  <c:v>0.247</c:v>
                </c:pt>
                <c:pt idx="3">
                  <c:v>1.7250000000000001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0-43EB-82D9-18CD51AE9A29}"/>
            </c:ext>
          </c:extLst>
        </c:ser>
        <c:ser>
          <c:idx val="1"/>
          <c:order val="1"/>
          <c:tx>
            <c:strRef>
              <c:f>Benchmarking!$C$2</c:f>
              <c:strCache>
                <c:ptCount val="1"/>
                <c:pt idx="0">
                  <c:v>Microsoft (2023)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Benchmarking!$A$3:$A$6</c:f>
              <c:strCache>
                <c:ptCount val="4"/>
                <c:pt idx="0">
                  <c:v>Revenue Growth (%)</c:v>
                </c:pt>
                <c:pt idx="1">
                  <c:v>Gross Margin (%)</c:v>
                </c:pt>
                <c:pt idx="2">
                  <c:v>Net Profit Margin (%)</c:v>
                </c:pt>
                <c:pt idx="3">
                  <c:v>ROE (%)</c:v>
                </c:pt>
              </c:strCache>
            </c:strRef>
          </c:cat>
          <c:val>
            <c:numRef>
              <c:f>Benchmarking!$C$3:$C$6</c:f>
              <c:numCache>
                <c:formatCode>0.00%</c:formatCode>
                <c:ptCount val="4"/>
                <c:pt idx="0">
                  <c:v>7.0000000000000007E-2</c:v>
                </c:pt>
                <c:pt idx="1">
                  <c:v>0.69</c:v>
                </c:pt>
                <c:pt idx="2">
                  <c:v>0.36</c:v>
                </c:pt>
                <c:pt idx="3">
                  <c:v>0.40200000000000002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0-43EB-82D9-18CD51AE9A29}"/>
            </c:ext>
          </c:extLst>
        </c:ser>
        <c:ser>
          <c:idx val="2"/>
          <c:order val="2"/>
          <c:tx>
            <c:strRef>
              <c:f>Benchmarking!$D$2</c:f>
              <c:strCache>
                <c:ptCount val="1"/>
                <c:pt idx="0">
                  <c:v>Alphabet (2023)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Benchmarking!$A$3:$A$6</c:f>
              <c:strCache>
                <c:ptCount val="4"/>
                <c:pt idx="0">
                  <c:v>Revenue Growth (%)</c:v>
                </c:pt>
                <c:pt idx="1">
                  <c:v>Gross Margin (%)</c:v>
                </c:pt>
                <c:pt idx="2">
                  <c:v>Net Profit Margin (%)</c:v>
                </c:pt>
                <c:pt idx="3">
                  <c:v>ROE (%)</c:v>
                </c:pt>
              </c:strCache>
            </c:strRef>
          </c:cat>
          <c:val>
            <c:numRef>
              <c:f>Benchmarking!$D$3:$D$6</c:f>
              <c:numCache>
                <c:formatCode>0.00%</c:formatCode>
                <c:ptCount val="4"/>
                <c:pt idx="0">
                  <c:v>9.6000000000000002E-2</c:v>
                </c:pt>
                <c:pt idx="1">
                  <c:v>0.55300000000000005</c:v>
                </c:pt>
                <c:pt idx="2">
                  <c:v>0.21199999999999999</c:v>
                </c:pt>
                <c:pt idx="3">
                  <c:v>0.28899999999999998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A0-43EB-82D9-18CD51AE9A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22084368"/>
        <c:axId val="1322086288"/>
      </c:barChart>
      <c:catAx>
        <c:axId val="13220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086288"/>
        <c:crosses val="autoZero"/>
        <c:auto val="1"/>
        <c:lblAlgn val="ctr"/>
        <c:lblOffset val="100"/>
        <c:noMultiLvlLbl val="0"/>
      </c:catAx>
      <c:valAx>
        <c:axId val="132208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0843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8</xdr:row>
      <xdr:rowOff>33337</xdr:rowOff>
    </xdr:from>
    <xdr:to>
      <xdr:col>6</xdr:col>
      <xdr:colOff>452437</xdr:colOff>
      <xdr:row>22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340A77-42EA-4711-04E5-27F7CAF6C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80961</xdr:colOff>
      <xdr:row>6</xdr:row>
      <xdr:rowOff>90487</xdr:rowOff>
    </xdr:from>
    <xdr:to>
      <xdr:col>6</xdr:col>
      <xdr:colOff>695324</xdr:colOff>
      <xdr:row>18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F8EDFF-8C44-AC76-C66C-B6B23D883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</xdr:colOff>
      <xdr:row>7</xdr:row>
      <xdr:rowOff>147637</xdr:rowOff>
    </xdr:from>
    <xdr:to>
      <xdr:col>13</xdr:col>
      <xdr:colOff>204787</xdr:colOff>
      <xdr:row>22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05D484-F0DE-5EE8-8DC5-BBE956FC2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90487</xdr:colOff>
      <xdr:row>7</xdr:row>
      <xdr:rowOff>4762</xdr:rowOff>
    </xdr:from>
    <xdr:to>
      <xdr:col>20</xdr:col>
      <xdr:colOff>1185862</xdr:colOff>
      <xdr:row>21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3E5559-4D20-AD75-CDF3-1C95A8101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1209676</xdr:colOff>
      <xdr:row>7</xdr:row>
      <xdr:rowOff>52387</xdr:rowOff>
    </xdr:from>
    <xdr:to>
      <xdr:col>10</xdr:col>
      <xdr:colOff>209551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393CA-7B6F-B335-100A-099FBC647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71C1-99AC-442E-A2D1-DA99D880DAE2}">
  <dimension ref="A1:E5"/>
  <sheetViews>
    <sheetView workbookViewId="0">
      <selection activeCell="I8" sqref="I8"/>
    </sheetView>
  </sheetViews>
  <sheetFormatPr defaultRowHeight="15" x14ac:dyDescent="0.25"/>
  <cols>
    <col min="1" max="1" width="5" bestFit="1" customWidth="1"/>
    <col min="2" max="2" width="12.85546875" bestFit="1" customWidth="1"/>
    <col min="3" max="3" width="15.42578125" bestFit="1" customWidth="1"/>
    <col min="4" max="4" width="19.5703125" bestFit="1" customWidth="1"/>
    <col min="5" max="5" width="22.140625" bestFit="1" customWidth="1"/>
  </cols>
  <sheetData>
    <row r="1" spans="1:5" x14ac:dyDescent="0.25">
      <c r="C1" s="5" t="s">
        <v>93</v>
      </c>
    </row>
    <row r="2" spans="1:5" x14ac:dyDescent="0.25">
      <c r="A2" s="16" t="s">
        <v>0</v>
      </c>
      <c r="B2" s="16" t="s">
        <v>1</v>
      </c>
      <c r="C2" s="16" t="s">
        <v>2</v>
      </c>
      <c r="D2" s="16" t="s">
        <v>3</v>
      </c>
      <c r="E2" s="16" t="s">
        <v>4</v>
      </c>
    </row>
    <row r="3" spans="1:5" x14ac:dyDescent="0.25">
      <c r="A3">
        <v>2021</v>
      </c>
      <c r="B3">
        <v>365.82</v>
      </c>
      <c r="C3">
        <v>94.68</v>
      </c>
      <c r="D3" t="s">
        <v>5</v>
      </c>
      <c r="E3" t="s">
        <v>5</v>
      </c>
    </row>
    <row r="4" spans="1:5" x14ac:dyDescent="0.25">
      <c r="A4">
        <v>2022</v>
      </c>
      <c r="B4">
        <v>394.33</v>
      </c>
      <c r="C4">
        <v>99.8</v>
      </c>
      <c r="D4" s="1">
        <f>(B4-B3)/B3</f>
        <v>7.7934503307637612E-2</v>
      </c>
      <c r="E4" s="1">
        <f>(C4-C3)/C3</f>
        <v>5.4076890578791614E-2</v>
      </c>
    </row>
    <row r="5" spans="1:5" x14ac:dyDescent="0.25">
      <c r="A5">
        <v>2023</v>
      </c>
      <c r="B5">
        <v>383.29</v>
      </c>
      <c r="C5">
        <v>94.68</v>
      </c>
      <c r="D5" s="1">
        <f>(B5-B4)/B4</f>
        <v>-2.7996855425658621E-2</v>
      </c>
      <c r="E5" s="1">
        <f>(C5-C4)/C4</f>
        <v>-5.1302605210420744E-2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E98E0-D3F0-4616-A7A3-F742B8F56DA8}">
  <dimension ref="A1:U14"/>
  <sheetViews>
    <sheetView topLeftCell="M1" workbookViewId="0">
      <selection activeCell="V10" sqref="V10"/>
    </sheetView>
  </sheetViews>
  <sheetFormatPr defaultRowHeight="15" x14ac:dyDescent="0.25"/>
  <cols>
    <col min="1" max="1" width="5" bestFit="1" customWidth="1"/>
    <col min="2" max="2" width="16.5703125" bestFit="1" customWidth="1"/>
    <col min="3" max="3" width="14" bestFit="1" customWidth="1"/>
    <col min="4" max="4" width="9.5703125" bestFit="1" customWidth="1"/>
    <col min="5" max="5" width="12.7109375" bestFit="1" customWidth="1"/>
    <col min="6" max="6" width="11" bestFit="1" customWidth="1"/>
    <col min="7" max="7" width="16" bestFit="1" customWidth="1"/>
    <col min="8" max="8" width="20" bestFit="1" customWidth="1"/>
    <col min="9" max="9" width="16" bestFit="1" customWidth="1"/>
    <col min="10" max="10" width="10.140625" bestFit="1" customWidth="1"/>
    <col min="11" max="11" width="16" bestFit="1" customWidth="1"/>
    <col min="12" max="12" width="23.5703125" bestFit="1" customWidth="1"/>
    <col min="13" max="13" width="16.28515625" bestFit="1" customWidth="1"/>
    <col min="14" max="14" width="20.140625" bestFit="1" customWidth="1"/>
    <col min="15" max="15" width="12" bestFit="1" customWidth="1"/>
    <col min="19" max="19" width="19.42578125" bestFit="1" customWidth="1"/>
    <col min="20" max="20" width="23.5703125" bestFit="1" customWidth="1"/>
    <col min="21" max="21" width="19.42578125" bestFit="1" customWidth="1"/>
  </cols>
  <sheetData>
    <row r="1" spans="1:21" x14ac:dyDescent="0.25">
      <c r="C1" s="5" t="s">
        <v>92</v>
      </c>
      <c r="J1" s="5" t="s">
        <v>11</v>
      </c>
      <c r="S1" s="5" t="s">
        <v>13</v>
      </c>
    </row>
    <row r="2" spans="1:21" x14ac:dyDescent="0.25">
      <c r="A2" s="15"/>
      <c r="B2" s="15" t="s">
        <v>86</v>
      </c>
      <c r="C2" s="15" t="s">
        <v>87</v>
      </c>
      <c r="D2" s="15" t="s">
        <v>32</v>
      </c>
      <c r="E2" s="15" t="s">
        <v>6</v>
      </c>
      <c r="F2" s="15" t="s">
        <v>7</v>
      </c>
      <c r="H2" s="13" t="s">
        <v>0</v>
      </c>
      <c r="I2" s="13" t="s">
        <v>19</v>
      </c>
      <c r="J2" s="13" t="s">
        <v>88</v>
      </c>
      <c r="K2" s="13" t="s">
        <v>89</v>
      </c>
      <c r="L2" s="13" t="s">
        <v>90</v>
      </c>
      <c r="M2" s="13" t="s">
        <v>8</v>
      </c>
      <c r="N2" s="13" t="s">
        <v>9</v>
      </c>
      <c r="O2" s="13" t="s">
        <v>10</v>
      </c>
      <c r="R2" s="14" t="s">
        <v>0</v>
      </c>
      <c r="S2" s="14" t="s">
        <v>90</v>
      </c>
      <c r="T2" s="14" t="s">
        <v>91</v>
      </c>
      <c r="U2" s="14" t="s">
        <v>12</v>
      </c>
    </row>
    <row r="3" spans="1:21" x14ac:dyDescent="0.25">
      <c r="A3">
        <v>2021</v>
      </c>
      <c r="B3" s="9">
        <v>1000000</v>
      </c>
      <c r="C3" s="9">
        <v>1070000</v>
      </c>
      <c r="D3" s="9">
        <v>170000</v>
      </c>
      <c r="E3">
        <f>C3/B3</f>
        <v>1.07</v>
      </c>
      <c r="F3">
        <f>(C3-D3)/B3</f>
        <v>0.9</v>
      </c>
      <c r="H3" s="11">
        <v>2021</v>
      </c>
      <c r="I3" s="12">
        <v>10000000</v>
      </c>
      <c r="J3" s="12">
        <v>4180000</v>
      </c>
      <c r="K3" s="12">
        <v>2590000</v>
      </c>
      <c r="L3" s="12">
        <v>1724548</v>
      </c>
      <c r="M3">
        <f>(J3/I3)*100</f>
        <v>41.8</v>
      </c>
      <c r="N3">
        <f>(K3/I3)*100</f>
        <v>25.900000000000002</v>
      </c>
      <c r="O3">
        <f>(K3/L3)*100</f>
        <v>150.18428017080419</v>
      </c>
      <c r="R3">
        <v>2021</v>
      </c>
      <c r="S3" s="9">
        <v>5000000</v>
      </c>
      <c r="T3" s="9">
        <v>6900000</v>
      </c>
      <c r="U3">
        <f>T3/S3</f>
        <v>1.38</v>
      </c>
    </row>
    <row r="4" spans="1:21" x14ac:dyDescent="0.25">
      <c r="A4">
        <v>2022</v>
      </c>
      <c r="B4" s="9">
        <v>1000000</v>
      </c>
      <c r="C4" s="9">
        <v>880000</v>
      </c>
      <c r="D4" s="9">
        <v>180000</v>
      </c>
      <c r="E4">
        <f t="shared" ref="E4:E5" si="0">C4/B4</f>
        <v>0.88</v>
      </c>
      <c r="F4">
        <f t="shared" ref="F4:F5" si="1">(C4-D4)/B4</f>
        <v>0.7</v>
      </c>
      <c r="H4" s="11">
        <v>2022</v>
      </c>
      <c r="I4" s="12">
        <v>10000000</v>
      </c>
      <c r="J4" s="12">
        <v>4330000</v>
      </c>
      <c r="K4" s="12">
        <v>2530000</v>
      </c>
      <c r="L4" s="12">
        <v>1285045</v>
      </c>
      <c r="M4">
        <f t="shared" ref="M4:M5" si="2">(J4/I4)*100</f>
        <v>43.3</v>
      </c>
      <c r="N4">
        <f t="shared" ref="N4:N5" si="3">(K4/I4)*100</f>
        <v>25.3</v>
      </c>
      <c r="O4">
        <f t="shared" ref="O4:O5" si="4">(K4/L4)*100</f>
        <v>196.88026489344733</v>
      </c>
      <c r="R4">
        <v>2022</v>
      </c>
      <c r="S4" s="9">
        <v>5000000</v>
      </c>
      <c r="T4" s="9">
        <v>8650000</v>
      </c>
      <c r="U4">
        <f t="shared" ref="U4:U5" si="5">T4/S4</f>
        <v>1.73</v>
      </c>
    </row>
    <row r="5" spans="1:21" x14ac:dyDescent="0.25">
      <c r="A5">
        <v>2023</v>
      </c>
      <c r="B5" s="9">
        <v>1000000</v>
      </c>
      <c r="C5" s="9">
        <v>930000</v>
      </c>
      <c r="D5" s="9">
        <v>180000</v>
      </c>
      <c r="E5">
        <f t="shared" si="0"/>
        <v>0.93</v>
      </c>
      <c r="F5">
        <f t="shared" si="1"/>
        <v>0.75</v>
      </c>
      <c r="H5" s="11">
        <v>2023</v>
      </c>
      <c r="I5" s="12">
        <v>10000000</v>
      </c>
      <c r="J5" s="12">
        <v>4380000</v>
      </c>
      <c r="K5" s="12">
        <v>2470000</v>
      </c>
      <c r="L5" s="12">
        <v>1429141</v>
      </c>
      <c r="M5">
        <f t="shared" si="2"/>
        <v>43.8</v>
      </c>
      <c r="N5">
        <f t="shared" si="3"/>
        <v>24.7</v>
      </c>
      <c r="O5">
        <f t="shared" si="4"/>
        <v>172.83109224352251</v>
      </c>
      <c r="R5">
        <v>2023</v>
      </c>
      <c r="S5" s="9">
        <v>5000000</v>
      </c>
      <c r="T5" s="9">
        <v>8300000</v>
      </c>
      <c r="U5">
        <f t="shared" si="5"/>
        <v>1.66</v>
      </c>
    </row>
    <row r="6" spans="1:21" x14ac:dyDescent="0.25">
      <c r="B6" s="9"/>
      <c r="C6" s="9"/>
      <c r="D6" s="9"/>
      <c r="H6" s="2"/>
    </row>
    <row r="7" spans="1:21" x14ac:dyDescent="0.25">
      <c r="B7" s="9"/>
      <c r="C7" s="9"/>
      <c r="D7" s="9"/>
    </row>
    <row r="8" spans="1:21" x14ac:dyDescent="0.25">
      <c r="B8" s="9"/>
      <c r="C8" s="9"/>
      <c r="D8" s="9"/>
    </row>
    <row r="14" spans="1:21" x14ac:dyDescent="0.25">
      <c r="A14" s="10"/>
      <c r="B14" s="10"/>
      <c r="C14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894E-9747-4F2C-BEDB-732C57B9D7B0}">
  <dimension ref="A1:D6"/>
  <sheetViews>
    <sheetView workbookViewId="0">
      <selection activeCell="F1" sqref="F1"/>
    </sheetView>
  </sheetViews>
  <sheetFormatPr defaultRowHeight="15" x14ac:dyDescent="0.25"/>
  <cols>
    <col min="1" max="1" width="20" bestFit="1" customWidth="1"/>
    <col min="2" max="2" width="33.85546875" customWidth="1"/>
    <col min="3" max="3" width="15.42578125" bestFit="1" customWidth="1"/>
    <col min="4" max="4" width="15.140625" bestFit="1" customWidth="1"/>
  </cols>
  <sheetData>
    <row r="1" spans="1:4" x14ac:dyDescent="0.25">
      <c r="B1" s="4" t="s">
        <v>18</v>
      </c>
      <c r="C1" s="4"/>
      <c r="D1" s="3"/>
    </row>
    <row r="2" spans="1:4" x14ac:dyDescent="0.25">
      <c r="A2" s="6" t="s">
        <v>14</v>
      </c>
      <c r="B2" s="6" t="s">
        <v>15</v>
      </c>
      <c r="C2" s="6" t="s">
        <v>16</v>
      </c>
      <c r="D2" s="6" t="s">
        <v>17</v>
      </c>
    </row>
    <row r="3" spans="1:4" x14ac:dyDescent="0.25">
      <c r="A3" t="s">
        <v>3</v>
      </c>
      <c r="B3" s="1">
        <v>-2.8000000000000001E-2</v>
      </c>
      <c r="C3" s="1">
        <v>7.0000000000000007E-2</v>
      </c>
      <c r="D3" s="1">
        <v>9.6000000000000002E-2</v>
      </c>
    </row>
    <row r="4" spans="1:4" x14ac:dyDescent="0.25">
      <c r="A4" t="s">
        <v>8</v>
      </c>
      <c r="B4" s="1">
        <v>0.438</v>
      </c>
      <c r="C4" s="1">
        <v>0.69</v>
      </c>
      <c r="D4" s="1">
        <v>0.55300000000000005</v>
      </c>
    </row>
    <row r="5" spans="1:4" x14ac:dyDescent="0.25">
      <c r="A5" t="s">
        <v>9</v>
      </c>
      <c r="B5" s="1">
        <v>0.247</v>
      </c>
      <c r="C5" s="1">
        <v>0.36</v>
      </c>
      <c r="D5" s="1">
        <v>0.21199999999999999</v>
      </c>
    </row>
    <row r="6" spans="1:4" x14ac:dyDescent="0.25">
      <c r="A6" t="s">
        <v>10</v>
      </c>
      <c r="B6" s="1">
        <v>1.7250000000000001</v>
      </c>
      <c r="C6" s="1">
        <v>0.40200000000000002</v>
      </c>
      <c r="D6" s="1">
        <v>0.28899999999999998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E9EB0-9206-4836-AE97-32A1FB9B997E}">
  <dimension ref="A1:Q16"/>
  <sheetViews>
    <sheetView workbookViewId="0">
      <selection activeCell="G2" sqref="G2:J15"/>
    </sheetView>
  </sheetViews>
  <sheetFormatPr defaultRowHeight="15" x14ac:dyDescent="0.25"/>
  <cols>
    <col min="1" max="1" width="24.5703125" bestFit="1" customWidth="1"/>
    <col min="2" max="2" width="9.42578125" customWidth="1"/>
    <col min="3" max="4" width="7.7109375" bestFit="1" customWidth="1"/>
    <col min="7" max="7" width="27" bestFit="1" customWidth="1"/>
    <col min="14" max="14" width="33.28515625" bestFit="1" customWidth="1"/>
  </cols>
  <sheetData>
    <row r="1" spans="1:17" x14ac:dyDescent="0.25">
      <c r="A1" s="5" t="s">
        <v>28</v>
      </c>
      <c r="H1" s="5" t="s">
        <v>42</v>
      </c>
      <c r="N1" s="5" t="s">
        <v>56</v>
      </c>
    </row>
    <row r="2" spans="1:17" x14ac:dyDescent="0.25">
      <c r="A2" s="6" t="s">
        <v>0</v>
      </c>
      <c r="B2" s="6">
        <v>2021</v>
      </c>
      <c r="C2" s="6">
        <v>2022</v>
      </c>
      <c r="D2" s="6">
        <v>2023</v>
      </c>
      <c r="G2" s="7" t="s">
        <v>0</v>
      </c>
      <c r="H2" s="7">
        <v>2021</v>
      </c>
      <c r="I2" s="7">
        <v>2022</v>
      </c>
      <c r="J2" s="7">
        <v>2023</v>
      </c>
      <c r="N2" s="8" t="s">
        <v>0</v>
      </c>
      <c r="O2" s="8">
        <v>2021</v>
      </c>
      <c r="P2" s="8">
        <v>2022</v>
      </c>
      <c r="Q2" s="8">
        <v>2023</v>
      </c>
    </row>
    <row r="3" spans="1:17" x14ac:dyDescent="0.25">
      <c r="A3" t="s">
        <v>19</v>
      </c>
      <c r="B3">
        <v>365.82</v>
      </c>
      <c r="C3">
        <v>394.33</v>
      </c>
      <c r="D3">
        <v>383.29</v>
      </c>
      <c r="G3" t="s">
        <v>29</v>
      </c>
      <c r="N3" t="s">
        <v>43</v>
      </c>
    </row>
    <row r="4" spans="1:17" x14ac:dyDescent="0.25">
      <c r="A4" t="s">
        <v>20</v>
      </c>
      <c r="B4">
        <v>-213.55</v>
      </c>
      <c r="C4">
        <v>-223.55</v>
      </c>
      <c r="D4">
        <v>-215.62</v>
      </c>
      <c r="G4" t="s">
        <v>30</v>
      </c>
      <c r="H4">
        <v>34.94</v>
      </c>
      <c r="I4">
        <v>23.66</v>
      </c>
      <c r="J4">
        <v>29.93</v>
      </c>
      <c r="N4" t="s">
        <v>27</v>
      </c>
      <c r="O4">
        <v>94.68</v>
      </c>
      <c r="P4">
        <v>99.8</v>
      </c>
      <c r="Q4">
        <v>94.68</v>
      </c>
    </row>
    <row r="5" spans="1:17" x14ac:dyDescent="0.25">
      <c r="A5" t="s">
        <v>21</v>
      </c>
      <c r="B5">
        <f>B3+B4</f>
        <v>152.26999999999998</v>
      </c>
      <c r="C5">
        <f t="shared" ref="C5:D5" si="0">C3+C4</f>
        <v>170.77999999999997</v>
      </c>
      <c r="D5">
        <f t="shared" si="0"/>
        <v>167.67000000000002</v>
      </c>
      <c r="G5" t="s">
        <v>31</v>
      </c>
      <c r="H5">
        <v>26.28</v>
      </c>
      <c r="I5">
        <v>27.12</v>
      </c>
      <c r="J5">
        <v>25.63</v>
      </c>
      <c r="N5" t="s">
        <v>44</v>
      </c>
      <c r="O5">
        <v>11.01</v>
      </c>
      <c r="P5">
        <v>10.95</v>
      </c>
      <c r="Q5">
        <v>11.45</v>
      </c>
    </row>
    <row r="6" spans="1:17" x14ac:dyDescent="0.25">
      <c r="A6" t="s">
        <v>22</v>
      </c>
      <c r="B6">
        <v>-43.88</v>
      </c>
      <c r="C6">
        <v>-47.39</v>
      </c>
      <c r="D6">
        <v>-50.79</v>
      </c>
      <c r="G6" t="s">
        <v>32</v>
      </c>
      <c r="H6">
        <v>4.9400000000000004</v>
      </c>
      <c r="I6">
        <v>4.95</v>
      </c>
      <c r="J6">
        <v>5.23</v>
      </c>
      <c r="N6" t="s">
        <v>45</v>
      </c>
      <c r="O6">
        <v>-3.22</v>
      </c>
      <c r="P6">
        <v>-1.34</v>
      </c>
      <c r="Q6">
        <v>-2.1</v>
      </c>
    </row>
    <row r="7" spans="1:17" x14ac:dyDescent="0.25">
      <c r="A7" t="s">
        <v>23</v>
      </c>
      <c r="B7">
        <f>B5+B6</f>
        <v>108.38999999999999</v>
      </c>
      <c r="C7">
        <f t="shared" ref="C7:D7" si="1">C5+C6</f>
        <v>123.38999999999997</v>
      </c>
      <c r="D7">
        <f t="shared" si="1"/>
        <v>116.88000000000002</v>
      </c>
      <c r="G7" t="s">
        <v>33</v>
      </c>
      <c r="H7">
        <v>39.44</v>
      </c>
      <c r="I7">
        <v>41.15</v>
      </c>
      <c r="J7">
        <v>43.2</v>
      </c>
      <c r="N7" t="s">
        <v>46</v>
      </c>
      <c r="O7">
        <v>102.47</v>
      </c>
      <c r="P7">
        <v>109.41</v>
      </c>
      <c r="Q7">
        <v>104.03</v>
      </c>
    </row>
    <row r="8" spans="1:17" x14ac:dyDescent="0.25">
      <c r="A8" t="s">
        <v>24</v>
      </c>
      <c r="B8">
        <v>-2.64</v>
      </c>
      <c r="C8">
        <v>-3.01</v>
      </c>
      <c r="D8">
        <v>-2.89</v>
      </c>
      <c r="G8" t="s">
        <v>34</v>
      </c>
      <c r="H8">
        <v>8.75</v>
      </c>
      <c r="I8">
        <v>9.11</v>
      </c>
      <c r="J8">
        <v>9.65</v>
      </c>
      <c r="N8" t="s">
        <v>47</v>
      </c>
    </row>
    <row r="9" spans="1:17" x14ac:dyDescent="0.25">
      <c r="A9" t="s">
        <v>25</v>
      </c>
      <c r="B9">
        <f>B7+B8</f>
        <v>105.74999999999999</v>
      </c>
      <c r="C9">
        <f t="shared" ref="C9:D9" si="2">C7+C8</f>
        <v>120.37999999999997</v>
      </c>
      <c r="D9">
        <f t="shared" si="2"/>
        <v>113.99000000000002</v>
      </c>
      <c r="G9" t="s">
        <v>35</v>
      </c>
      <c r="H9">
        <v>58.96</v>
      </c>
      <c r="I9">
        <v>61.03</v>
      </c>
      <c r="J9">
        <v>59.32</v>
      </c>
      <c r="N9" t="s">
        <v>48</v>
      </c>
      <c r="O9">
        <v>-11.04</v>
      </c>
      <c r="P9">
        <v>-10.92</v>
      </c>
      <c r="Q9">
        <v>-10.87</v>
      </c>
    </row>
    <row r="10" spans="1:17" x14ac:dyDescent="0.25">
      <c r="A10" t="s">
        <v>26</v>
      </c>
      <c r="B10">
        <v>-11.07</v>
      </c>
      <c r="C10">
        <v>-20.58</v>
      </c>
      <c r="D10">
        <v>-19.309999999999999</v>
      </c>
      <c r="G10" t="s">
        <v>36</v>
      </c>
      <c r="H10">
        <v>173.31</v>
      </c>
      <c r="I10">
        <v>167.02</v>
      </c>
      <c r="J10">
        <v>173.96</v>
      </c>
      <c r="N10" t="s">
        <v>49</v>
      </c>
      <c r="O10">
        <v>-2.35</v>
      </c>
      <c r="P10">
        <v>-2.89</v>
      </c>
      <c r="Q10">
        <v>-3.12</v>
      </c>
    </row>
    <row r="11" spans="1:17" x14ac:dyDescent="0.25">
      <c r="A11" t="s">
        <v>27</v>
      </c>
      <c r="B11">
        <f>B9+B10</f>
        <v>94.679999999999978</v>
      </c>
      <c r="C11">
        <f t="shared" ref="C11:D11" si="3">C9+C10</f>
        <v>99.799999999999969</v>
      </c>
      <c r="D11">
        <f t="shared" si="3"/>
        <v>94.680000000000021</v>
      </c>
      <c r="G11" t="s">
        <v>37</v>
      </c>
      <c r="N11" t="s">
        <v>50</v>
      </c>
      <c r="O11">
        <v>-13.39</v>
      </c>
      <c r="P11">
        <v>-13.81</v>
      </c>
      <c r="Q11">
        <v>-13.99</v>
      </c>
    </row>
    <row r="12" spans="1:17" x14ac:dyDescent="0.25">
      <c r="G12" t="s">
        <v>38</v>
      </c>
      <c r="H12">
        <v>49.32</v>
      </c>
      <c r="I12">
        <v>53.69</v>
      </c>
      <c r="J12">
        <v>52.1</v>
      </c>
      <c r="N12" t="s">
        <v>51</v>
      </c>
    </row>
    <row r="13" spans="1:17" x14ac:dyDescent="0.25">
      <c r="G13" t="s">
        <v>39</v>
      </c>
      <c r="H13">
        <v>112.45</v>
      </c>
      <c r="I13">
        <v>115.86</v>
      </c>
      <c r="J13">
        <v>117.5</v>
      </c>
      <c r="N13" t="s">
        <v>52</v>
      </c>
      <c r="O13">
        <v>-14.46</v>
      </c>
      <c r="P13">
        <v>-14.84</v>
      </c>
      <c r="Q13">
        <v>-14.98</v>
      </c>
    </row>
    <row r="14" spans="1:17" x14ac:dyDescent="0.25">
      <c r="G14" t="s">
        <v>40</v>
      </c>
      <c r="H14">
        <v>11.54</v>
      </c>
      <c r="I14">
        <v>-2.5299999999999998</v>
      </c>
      <c r="J14">
        <v>4.3600000000000003</v>
      </c>
      <c r="N14" t="s">
        <v>53</v>
      </c>
      <c r="O14">
        <v>-85.06</v>
      </c>
      <c r="P14">
        <v>-90.2</v>
      </c>
      <c r="Q14">
        <v>-82.4</v>
      </c>
    </row>
    <row r="15" spans="1:17" x14ac:dyDescent="0.25">
      <c r="G15" t="s">
        <v>41</v>
      </c>
      <c r="H15">
        <v>173.31</v>
      </c>
      <c r="I15">
        <v>167.02</v>
      </c>
      <c r="J15">
        <v>173.96</v>
      </c>
      <c r="N15" t="s">
        <v>54</v>
      </c>
      <c r="O15">
        <v>-99.52</v>
      </c>
      <c r="P15">
        <v>-105.04</v>
      </c>
      <c r="Q15">
        <v>-97.38</v>
      </c>
    </row>
    <row r="16" spans="1:17" x14ac:dyDescent="0.25">
      <c r="N16" t="s">
        <v>55</v>
      </c>
      <c r="O16">
        <v>-10.44</v>
      </c>
      <c r="P16">
        <v>-9.44</v>
      </c>
      <c r="Q16">
        <v>-7.34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37452-F1C0-4C3D-AC84-86A75F77CD7D}">
  <dimension ref="A1:D8"/>
  <sheetViews>
    <sheetView tabSelected="1" workbookViewId="0">
      <selection activeCell="C21" sqref="C21"/>
    </sheetView>
  </sheetViews>
  <sheetFormatPr defaultRowHeight="15" x14ac:dyDescent="0.25"/>
  <cols>
    <col min="1" max="1" width="22.140625" bestFit="1" customWidth="1"/>
    <col min="2" max="2" width="75.7109375" bestFit="1" customWidth="1"/>
    <col min="3" max="3" width="84.85546875" bestFit="1" customWidth="1"/>
  </cols>
  <sheetData>
    <row r="1" spans="1:4" x14ac:dyDescent="0.25">
      <c r="B1" s="5" t="s">
        <v>85</v>
      </c>
    </row>
    <row r="2" spans="1:4" x14ac:dyDescent="0.25">
      <c r="A2" t="s">
        <v>57</v>
      </c>
      <c r="B2" t="s">
        <v>58</v>
      </c>
      <c r="C2" t="s">
        <v>59</v>
      </c>
      <c r="D2" t="s">
        <v>60</v>
      </c>
    </row>
    <row r="3" spans="1:4" x14ac:dyDescent="0.25">
      <c r="A3" t="s">
        <v>61</v>
      </c>
      <c r="B3" t="s">
        <v>62</v>
      </c>
      <c r="C3" t="s">
        <v>63</v>
      </c>
      <c r="D3" t="s">
        <v>64</v>
      </c>
    </row>
    <row r="4" spans="1:4" x14ac:dyDescent="0.25">
      <c r="A4" t="s">
        <v>65</v>
      </c>
      <c r="B4" t="s">
        <v>66</v>
      </c>
      <c r="C4" t="s">
        <v>67</v>
      </c>
      <c r="D4" t="s">
        <v>68</v>
      </c>
    </row>
    <row r="5" spans="1:4" x14ac:dyDescent="0.25">
      <c r="A5" t="s">
        <v>69</v>
      </c>
      <c r="B5" t="s">
        <v>70</v>
      </c>
      <c r="C5" t="s">
        <v>71</v>
      </c>
      <c r="D5" t="s">
        <v>72</v>
      </c>
    </row>
    <row r="6" spans="1:4" x14ac:dyDescent="0.25">
      <c r="A6" t="s">
        <v>73</v>
      </c>
      <c r="B6" t="s">
        <v>74</v>
      </c>
      <c r="C6" t="s">
        <v>75</v>
      </c>
      <c r="D6" t="s">
        <v>76</v>
      </c>
    </row>
    <row r="7" spans="1:4" x14ac:dyDescent="0.25">
      <c r="A7" t="s">
        <v>77</v>
      </c>
      <c r="B7" t="s">
        <v>78</v>
      </c>
      <c r="C7" t="s">
        <v>79</v>
      </c>
      <c r="D7" t="s">
        <v>80</v>
      </c>
    </row>
    <row r="8" spans="1:4" x14ac:dyDescent="0.25">
      <c r="A8" t="s">
        <v>81</v>
      </c>
      <c r="B8" t="s">
        <v>82</v>
      </c>
      <c r="C8" t="s">
        <v>83</v>
      </c>
      <c r="D8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Trend Analysis</vt:lpstr>
      <vt:lpstr>Financial Ratio Analysis</vt:lpstr>
      <vt:lpstr>Benchmarking</vt:lpstr>
      <vt:lpstr>Consolidation </vt:lpstr>
      <vt:lpstr>Key 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Uche Nkudu</dc:creator>
  <cp:lastModifiedBy>Uche Nkudu</cp:lastModifiedBy>
  <dcterms:created xsi:type="dcterms:W3CDTF">2025-01-19T13:47:32Z</dcterms:created>
  <dcterms:modified xsi:type="dcterms:W3CDTF">2025-01-20T06:57:47Z</dcterms:modified>
</cp:coreProperties>
</file>