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Sheet1!$A$1:$G$21</definedName>
  </definedNames>
  <calcPr/>
</workbook>
</file>

<file path=xl/sharedStrings.xml><?xml version="1.0" encoding="utf-8"?>
<sst xmlns="http://schemas.openxmlformats.org/spreadsheetml/2006/main" count="91" uniqueCount="72">
  <si>
    <t>Task ID</t>
  </si>
  <si>
    <t>Task Name</t>
  </si>
  <si>
    <t>Assigned To</t>
  </si>
  <si>
    <t>Due Date</t>
  </si>
  <si>
    <t>Priority</t>
  </si>
  <si>
    <t>Progress</t>
  </si>
  <si>
    <t>Comments</t>
  </si>
  <si>
    <t>Count Tasks in between 30% to 50%</t>
  </si>
  <si>
    <t>Design Website Mockup</t>
  </si>
  <si>
    <t>Wahid Shuvo</t>
  </si>
  <si>
    <t>High</t>
  </si>
  <si>
    <t>Design looks good, need revisions</t>
  </si>
  <si>
    <t>Write Blog Post</t>
  </si>
  <si>
    <t>Tomalisha Keya</t>
  </si>
  <si>
    <t>Medium</t>
  </si>
  <si>
    <t>Task Assigned to Imtiaj</t>
  </si>
  <si>
    <t>Implement Analytics</t>
  </si>
  <si>
    <t>Tashfiya Nowreen</t>
  </si>
  <si>
    <t>Done successfully</t>
  </si>
  <si>
    <t>Create Logo</t>
  </si>
  <si>
    <t>Syed Abrar</t>
  </si>
  <si>
    <t>Initial concepts approved, need feedback</t>
  </si>
  <si>
    <t>Update Homepage Content</t>
  </si>
  <si>
    <t>Shohanur Rahman</t>
  </si>
  <si>
    <t>Writing content for the homepage</t>
  </si>
  <si>
    <t>Priority High and Completed</t>
  </si>
  <si>
    <t>Organize Client Meeting</t>
  </si>
  <si>
    <t>Shihab Alam</t>
  </si>
  <si>
    <t>Low</t>
  </si>
  <si>
    <t>Schedule meeting with client</t>
  </si>
  <si>
    <t>Develop Mobile App</t>
  </si>
  <si>
    <t>Shakil Rahman</t>
  </si>
  <si>
    <t>Initial planning phase</t>
  </si>
  <si>
    <t>Create Marketing Strategy</t>
  </si>
  <si>
    <t>Waiting on team feedback</t>
  </si>
  <si>
    <t>Avearge</t>
  </si>
  <si>
    <t>Conduct User Research</t>
  </si>
  <si>
    <t>Conducting interviews</t>
  </si>
  <si>
    <t>Review Sales Dashboard</t>
  </si>
  <si>
    <t>Shahriar Sifat</t>
  </si>
  <si>
    <t>Reviewing metrics, refining dashboard</t>
  </si>
  <si>
    <t>Update Product Catalog</t>
  </si>
  <si>
    <t>Rakin Rabbani</t>
  </si>
  <si>
    <t>Updated with new products</t>
  </si>
  <si>
    <t>Filtered by Priority high and Progress 100%</t>
  </si>
  <si>
    <t>Plan Social Media Campaign</t>
  </si>
  <si>
    <t>Nure Amin</t>
  </si>
  <si>
    <t>Planning phases</t>
  </si>
  <si>
    <t>Implement SEO Strategies</t>
  </si>
  <si>
    <t>Masum Billah</t>
  </si>
  <si>
    <t>Research phase</t>
  </si>
  <si>
    <t>Write Press Release</t>
  </si>
  <si>
    <t>Maria Nawar</t>
  </si>
  <si>
    <t>Drafting the press release</t>
  </si>
  <si>
    <t>Test Website on Mobile</t>
  </si>
  <si>
    <t>Mahmudur Abir</t>
  </si>
  <si>
    <t>Website working fine on mobile</t>
  </si>
  <si>
    <t>Create Email Newsletter</t>
  </si>
  <si>
    <t>Imtiaj Alam</t>
  </si>
  <si>
    <t>Designing template</t>
  </si>
  <si>
    <t>Launch New Feature</t>
  </si>
  <si>
    <t>Fariha Tamreen</t>
  </si>
  <si>
    <t>Gathering requirements</t>
  </si>
  <si>
    <t>Write User Manual</t>
  </si>
  <si>
    <t>Faiyaz Binte</t>
  </si>
  <si>
    <t>Writing content, need review</t>
  </si>
  <si>
    <t>Plan Team Building Event</t>
  </si>
  <si>
    <t>Arobi Amin</t>
  </si>
  <si>
    <t>Finding venue</t>
  </si>
  <si>
    <t>Update Privacy Policy</t>
  </si>
  <si>
    <t>Anisul Islam</t>
  </si>
  <si>
    <t>Updated for new regulations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</si>
</sst>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>
      <c r="A2" s="3">
        <v>1.0</v>
      </c>
      <c r="B2" s="3" t="s">
        <v>8</v>
      </c>
      <c r="C2" s="3" t="s">
        <v>9</v>
      </c>
      <c r="D2" s="4">
        <v>45746.0</v>
      </c>
      <c r="E2" s="3" t="s">
        <v>10</v>
      </c>
      <c r="F2" s="5">
        <v>1.0</v>
      </c>
      <c r="G2" s="3" t="s">
        <v>11</v>
      </c>
      <c r="I2" s="6">
        <f>COUNTIFS(F5:F1000, "&gt;=0.3", F5:F1000, "&lt;=0.5")</f>
        <v>4</v>
      </c>
    </row>
    <row r="3">
      <c r="A3" s="3">
        <v>2.0</v>
      </c>
      <c r="B3" s="3" t="s">
        <v>12</v>
      </c>
      <c r="C3" s="3" t="s">
        <v>13</v>
      </c>
      <c r="D3" s="4">
        <v>45741.0</v>
      </c>
      <c r="E3" s="3" t="s">
        <v>14</v>
      </c>
      <c r="F3" s="5">
        <v>0.0</v>
      </c>
      <c r="G3" s="7"/>
      <c r="I3" s="2" t="s">
        <v>15</v>
      </c>
    </row>
    <row r="4">
      <c r="A4" s="3">
        <v>3.0</v>
      </c>
      <c r="B4" s="3" t="s">
        <v>16</v>
      </c>
      <c r="C4" s="3" t="s">
        <v>17</v>
      </c>
      <c r="D4" s="4">
        <v>45744.0</v>
      </c>
      <c r="E4" s="3" t="s">
        <v>10</v>
      </c>
      <c r="F4" s="5">
        <v>1.0</v>
      </c>
      <c r="G4" s="3" t="s">
        <v>18</v>
      </c>
      <c r="I4" s="6">
        <f>COUNTIF(C2:C1000, "Imtiaj Alam")</f>
        <v>1</v>
      </c>
    </row>
    <row r="5">
      <c r="A5" s="3">
        <v>4.0</v>
      </c>
      <c r="B5" s="3" t="s">
        <v>19</v>
      </c>
      <c r="C5" s="3" t="s">
        <v>20</v>
      </c>
      <c r="D5" s="4">
        <v>45752.0</v>
      </c>
      <c r="E5" s="3" t="s">
        <v>10</v>
      </c>
      <c r="F5" s="5">
        <v>0.3</v>
      </c>
      <c r="G5" s="3" t="s">
        <v>21</v>
      </c>
    </row>
    <row r="6">
      <c r="A6" s="3">
        <v>5.0</v>
      </c>
      <c r="B6" s="3" t="s">
        <v>22</v>
      </c>
      <c r="C6" s="3" t="s">
        <v>23</v>
      </c>
      <c r="D6" s="4">
        <v>45743.0</v>
      </c>
      <c r="E6" s="3" t="s">
        <v>14</v>
      </c>
      <c r="F6" s="5">
        <v>0.5</v>
      </c>
      <c r="G6" s="3" t="s">
        <v>24</v>
      </c>
      <c r="I6" s="2" t="s">
        <v>25</v>
      </c>
    </row>
    <row r="7">
      <c r="A7" s="3">
        <v>6.0</v>
      </c>
      <c r="B7" s="3" t="s">
        <v>26</v>
      </c>
      <c r="C7" s="3" t="s">
        <v>27</v>
      </c>
      <c r="D7" s="4">
        <v>45745.0</v>
      </c>
      <c r="E7" s="3" t="s">
        <v>28</v>
      </c>
      <c r="F7" s="5">
        <v>0.0</v>
      </c>
      <c r="G7" s="3" t="s">
        <v>29</v>
      </c>
      <c r="I7" s="6">
        <f>COUNTIFS(F2:F1000, 1, E2:E1000, "High")</f>
        <v>2</v>
      </c>
    </row>
    <row r="8">
      <c r="A8" s="3">
        <v>9.0</v>
      </c>
      <c r="B8" s="3" t="s">
        <v>30</v>
      </c>
      <c r="C8" s="3" t="s">
        <v>31</v>
      </c>
      <c r="D8" s="4">
        <v>45778.0</v>
      </c>
      <c r="E8" s="3" t="s">
        <v>10</v>
      </c>
      <c r="F8" s="5">
        <v>0.0</v>
      </c>
      <c r="G8" s="3" t="s">
        <v>32</v>
      </c>
    </row>
    <row r="9">
      <c r="A9" s="3">
        <v>8.0</v>
      </c>
      <c r="B9" s="3" t="s">
        <v>33</v>
      </c>
      <c r="C9" s="3" t="s">
        <v>31</v>
      </c>
      <c r="D9" s="4">
        <v>45757.0</v>
      </c>
      <c r="E9" s="3" t="s">
        <v>10</v>
      </c>
      <c r="F9" s="5">
        <v>0.0</v>
      </c>
      <c r="G9" s="3" t="s">
        <v>34</v>
      </c>
      <c r="I9" s="2" t="s">
        <v>35</v>
      </c>
    </row>
    <row r="10">
      <c r="A10" s="3">
        <v>7.0</v>
      </c>
      <c r="B10" s="3" t="s">
        <v>36</v>
      </c>
      <c r="C10" s="3" t="s">
        <v>31</v>
      </c>
      <c r="D10" s="4">
        <v>45749.0</v>
      </c>
      <c r="E10" s="3" t="s">
        <v>10</v>
      </c>
      <c r="F10" s="5">
        <v>0.4</v>
      </c>
      <c r="G10" s="3" t="s">
        <v>37</v>
      </c>
      <c r="I10" s="8">
        <f>AVERAGE(F2:F1000)</f>
        <v>0.4225</v>
      </c>
    </row>
    <row r="11">
      <c r="A11" s="3">
        <v>10.0</v>
      </c>
      <c r="B11" s="3" t="s">
        <v>38</v>
      </c>
      <c r="C11" s="3" t="s">
        <v>39</v>
      </c>
      <c r="D11" s="4">
        <v>45747.0</v>
      </c>
      <c r="E11" s="3" t="s">
        <v>14</v>
      </c>
      <c r="F11" s="5">
        <v>0.7</v>
      </c>
      <c r="G11" s="3" t="s">
        <v>40</v>
      </c>
    </row>
    <row r="12">
      <c r="A12" s="3">
        <v>11.0</v>
      </c>
      <c r="B12" s="3" t="s">
        <v>41</v>
      </c>
      <c r="C12" s="3" t="s">
        <v>42</v>
      </c>
      <c r="D12" s="4">
        <v>45754.0</v>
      </c>
      <c r="E12" s="3" t="s">
        <v>14</v>
      </c>
      <c r="F12" s="5">
        <v>1.0</v>
      </c>
      <c r="G12" s="3" t="s">
        <v>43</v>
      </c>
      <c r="I12" s="2" t="s">
        <v>44</v>
      </c>
    </row>
    <row r="13">
      <c r="A13" s="3">
        <v>14.0</v>
      </c>
      <c r="B13" s="3" t="s">
        <v>45</v>
      </c>
      <c r="C13" s="3" t="s">
        <v>46</v>
      </c>
      <c r="D13" s="4">
        <v>45755.0</v>
      </c>
      <c r="E13" s="3" t="s">
        <v>14</v>
      </c>
      <c r="F13" s="5">
        <v>0.0</v>
      </c>
      <c r="G13" s="3" t="s">
        <v>47</v>
      </c>
    </row>
    <row r="14">
      <c r="A14" s="3">
        <v>13.0</v>
      </c>
      <c r="B14" s="3" t="s">
        <v>48</v>
      </c>
      <c r="C14" s="3" t="s">
        <v>49</v>
      </c>
      <c r="D14" s="4">
        <v>45741.0</v>
      </c>
      <c r="E14" s="3" t="s">
        <v>10</v>
      </c>
      <c r="F14" s="5">
        <v>0.2</v>
      </c>
      <c r="G14" s="3" t="s">
        <v>50</v>
      </c>
      <c r="I14" s="6" t="str">
        <f>IFERROR(__xludf.DUMMYFUNCTION("QUERY(A1:G100, ""SELECT A, E, F WHERE E = 'High' AND F = 100"", 1)
"),"Task ID")</f>
        <v>Task ID</v>
      </c>
      <c r="J14" s="6" t="str">
        <f>IFERROR(__xludf.DUMMYFUNCTION("""COMPUTED_VALUE"""),"Priority")</f>
        <v>Priority</v>
      </c>
      <c r="K14" s="6" t="str">
        <f>IFERROR(__xludf.DUMMYFUNCTION("""COMPUTED_VALUE"""),"Progress")</f>
        <v>Progress</v>
      </c>
    </row>
    <row r="15">
      <c r="A15" s="3">
        <v>12.0</v>
      </c>
      <c r="B15" s="3" t="s">
        <v>51</v>
      </c>
      <c r="C15" s="3" t="s">
        <v>52</v>
      </c>
      <c r="D15" s="4">
        <v>45759.0</v>
      </c>
      <c r="E15" s="3" t="s">
        <v>28</v>
      </c>
      <c r="F15" s="5">
        <v>0.0</v>
      </c>
      <c r="G15" s="3" t="s">
        <v>53</v>
      </c>
      <c r="I15" s="6" t="str">
        <f>IFERROR(__xludf.DUMMYFUNCTION("QUERY(A2:G101, ""SELECT A, E, F WHERE E = 'High' AND F = 100"", 1)
"),"1")</f>
        <v>1</v>
      </c>
      <c r="J15" s="6" t="str">
        <f>IFERROR(__xludf.DUMMYFUNCTION("""COMPUTED_VALUE"""),"High")</f>
        <v>High</v>
      </c>
      <c r="K15" s="6" t="str">
        <f>IFERROR(__xludf.DUMMYFUNCTION("""COMPUTED_VALUE"""),"100%")</f>
        <v>100%</v>
      </c>
    </row>
    <row r="16">
      <c r="A16" s="3">
        <v>15.0</v>
      </c>
      <c r="B16" s="3" t="s">
        <v>54</v>
      </c>
      <c r="C16" s="3" t="s">
        <v>55</v>
      </c>
      <c r="D16" s="4">
        <v>45747.0</v>
      </c>
      <c r="E16" s="3" t="s">
        <v>28</v>
      </c>
      <c r="F16" s="5">
        <v>1.0</v>
      </c>
      <c r="G16" s="3" t="s">
        <v>56</v>
      </c>
      <c r="I16" s="6" t="str">
        <f>IFERROR(__xludf.DUMMYFUNCTION("QUERY(A3:G102, ""SELECT A, E, F WHERE E = 'High' AND F = 100"", 1)
"),"2")</f>
        <v>2</v>
      </c>
      <c r="J16" s="6" t="str">
        <f>IFERROR(__xludf.DUMMYFUNCTION("""COMPUTED_VALUE"""),"Medium")</f>
        <v>Medium</v>
      </c>
      <c r="K16" s="6" t="str">
        <f>IFERROR(__xludf.DUMMYFUNCTION("""COMPUTED_VALUE"""),"0%")</f>
        <v>0%</v>
      </c>
    </row>
    <row r="17">
      <c r="A17" s="3">
        <v>16.0</v>
      </c>
      <c r="B17" s="3" t="s">
        <v>57</v>
      </c>
      <c r="C17" s="3" t="s">
        <v>58</v>
      </c>
      <c r="D17" s="4">
        <v>45762.0</v>
      </c>
      <c r="E17" s="3" t="s">
        <v>14</v>
      </c>
      <c r="F17" s="5">
        <v>0.25</v>
      </c>
      <c r="G17" s="3" t="s">
        <v>59</v>
      </c>
      <c r="I17" s="6" t="str">
        <f>IFERROR(__xludf.DUMMYFUNCTION("QUERY(A4:G103, ""SELECT A, E, F WHERE E = 'High' AND F = 100"", 1)
"),"3")</f>
        <v>3</v>
      </c>
      <c r="J17" s="6" t="str">
        <f>IFERROR(__xludf.DUMMYFUNCTION("""COMPUTED_VALUE"""),"High")</f>
        <v>High</v>
      </c>
      <c r="K17" s="6" t="str">
        <f>IFERROR(__xludf.DUMMYFUNCTION("""COMPUTED_VALUE"""),"100%")</f>
        <v>100%</v>
      </c>
    </row>
    <row r="18">
      <c r="A18" s="3">
        <v>17.0</v>
      </c>
      <c r="B18" s="3" t="s">
        <v>60</v>
      </c>
      <c r="C18" s="3" t="s">
        <v>61</v>
      </c>
      <c r="D18" s="4">
        <v>45767.0</v>
      </c>
      <c r="E18" s="3" t="s">
        <v>10</v>
      </c>
      <c r="F18" s="5">
        <v>0.3</v>
      </c>
      <c r="G18" s="3" t="s">
        <v>62</v>
      </c>
      <c r="I18" s="6" t="str">
        <f>IFERROR(__xludf.DUMMYFUNCTION("QUERY(A5:G104, ""SELECT A, E, F WHERE E = 'High' AND F = 100"", 1)
"),"4")</f>
        <v>4</v>
      </c>
      <c r="J18" s="6" t="str">
        <f>IFERROR(__xludf.DUMMYFUNCTION("""COMPUTED_VALUE"""),"High")</f>
        <v>High</v>
      </c>
      <c r="K18" s="6" t="str">
        <f>IFERROR(__xludf.DUMMYFUNCTION("""COMPUTED_VALUE"""),"30%")</f>
        <v>30%</v>
      </c>
    </row>
    <row r="19">
      <c r="A19" s="3">
        <v>18.0</v>
      </c>
      <c r="B19" s="3" t="s">
        <v>63</v>
      </c>
      <c r="C19" s="3" t="s">
        <v>64</v>
      </c>
      <c r="D19" s="4">
        <v>45750.0</v>
      </c>
      <c r="E19" s="3" t="s">
        <v>14</v>
      </c>
      <c r="F19" s="5">
        <v>0.8</v>
      </c>
      <c r="G19" s="3" t="s">
        <v>65</v>
      </c>
      <c r="I19" s="6" t="str">
        <f>IFERROR(__xludf.DUMMYFUNCTION("QUERY(A6:G105, ""SELECT A, E, F WHERE E = 'High' AND F = 100"", 1)
"),"5")</f>
        <v>5</v>
      </c>
      <c r="J19" s="6" t="str">
        <f>IFERROR(__xludf.DUMMYFUNCTION("""COMPUTED_VALUE"""),"Medium")</f>
        <v>Medium</v>
      </c>
      <c r="K19" s="6" t="str">
        <f>IFERROR(__xludf.DUMMYFUNCTION("""COMPUTED_VALUE"""),"50%")</f>
        <v>50%</v>
      </c>
    </row>
    <row r="20">
      <c r="A20" s="3">
        <v>19.0</v>
      </c>
      <c r="B20" s="3" t="s">
        <v>66</v>
      </c>
      <c r="C20" s="3" t="s">
        <v>67</v>
      </c>
      <c r="D20" s="4">
        <v>45756.0</v>
      </c>
      <c r="E20" s="3" t="s">
        <v>28</v>
      </c>
      <c r="F20" s="5">
        <v>0.0</v>
      </c>
      <c r="G20" s="3" t="s">
        <v>68</v>
      </c>
      <c r="I20" s="6" t="str">
        <f>IFERROR(__xludf.DUMMYFUNCTION("QUERY(A7:G106, ""SELECT A, E, F WHERE E = 'High' AND F = 100"", 1)
"),"6")</f>
        <v>6</v>
      </c>
      <c r="J20" s="6" t="str">
        <f>IFERROR(__xludf.DUMMYFUNCTION("""COMPUTED_VALUE"""),"Low")</f>
        <v>Low</v>
      </c>
      <c r="K20" s="6" t="str">
        <f>IFERROR(__xludf.DUMMYFUNCTION("""COMPUTED_VALUE"""),"0%")</f>
        <v>0%</v>
      </c>
    </row>
    <row r="21">
      <c r="A21" s="3">
        <v>20.0</v>
      </c>
      <c r="B21" s="3" t="s">
        <v>69</v>
      </c>
      <c r="C21" s="3" t="s">
        <v>70</v>
      </c>
      <c r="D21" s="4">
        <v>45772.0</v>
      </c>
      <c r="E21" s="3" t="s">
        <v>14</v>
      </c>
      <c r="F21" s="5">
        <v>1.0</v>
      </c>
      <c r="G21" s="3" t="s">
        <v>71</v>
      </c>
      <c r="I21" s="6" t="str">
        <f>IFERROR(__xludf.DUMMYFUNCTION("QUERY(A8:G107, ""SELECT A, E, F WHERE E = 'High' AND F = 100"", 1)
"),"9")</f>
        <v>9</v>
      </c>
      <c r="J21" s="6" t="str">
        <f>IFERROR(__xludf.DUMMYFUNCTION("""COMPUTED_VALUE"""),"High")</f>
        <v>High</v>
      </c>
      <c r="K21" s="6" t="str">
        <f>IFERROR(__xludf.DUMMYFUNCTION("""COMPUTED_VALUE"""),"0%")</f>
        <v>0%</v>
      </c>
    </row>
    <row r="22">
      <c r="I22" s="6" t="str">
        <f>IFERROR(__xludf.DUMMYFUNCTION("QUERY(A9:G108, ""SELECT A, E, F WHERE E = 'High' AND F = 100"", 1)
"),"8")</f>
        <v>8</v>
      </c>
      <c r="J22" s="6" t="str">
        <f>IFERROR(__xludf.DUMMYFUNCTION("""COMPUTED_VALUE"""),"High")</f>
        <v>High</v>
      </c>
      <c r="K22" s="6" t="str">
        <f>IFERROR(__xludf.DUMMYFUNCTION("""COMPUTED_VALUE"""),"0%")</f>
        <v>0%</v>
      </c>
    </row>
    <row r="23">
      <c r="I23" s="6" t="str">
        <f>IFERROR(__xludf.DUMMYFUNCTION("QUERY(A10:G109, ""SELECT A, E, F WHERE E = 'High' AND F = 100"", 1)
"),"7")</f>
        <v>7</v>
      </c>
      <c r="J23" s="6" t="str">
        <f>IFERROR(__xludf.DUMMYFUNCTION("""COMPUTED_VALUE"""),"High")</f>
        <v>High</v>
      </c>
      <c r="K23" s="6" t="str">
        <f>IFERROR(__xludf.DUMMYFUNCTION("""COMPUTED_VALUE"""),"40%")</f>
        <v>40%</v>
      </c>
    </row>
    <row r="24">
      <c r="I24" s="6" t="str">
        <f>IFERROR(__xludf.DUMMYFUNCTION("QUERY(A11:G110, ""SELECT A, E, F WHERE E = 'High' AND F = 100"", 1)
"),"10")</f>
        <v>10</v>
      </c>
      <c r="J24" s="6" t="str">
        <f>IFERROR(__xludf.DUMMYFUNCTION("""COMPUTED_VALUE"""),"Medium")</f>
        <v>Medium</v>
      </c>
      <c r="K24" s="6" t="str">
        <f>IFERROR(__xludf.DUMMYFUNCTION("""COMPUTED_VALUE"""),"70%")</f>
        <v>70%</v>
      </c>
    </row>
    <row r="25">
      <c r="I25" s="6" t="str">
        <f>IFERROR(__xludf.DUMMYFUNCTION("QUERY(A12:G111, ""SELECT A, E, F WHERE E = 'High' AND F = 100"", 1)
"),"11")</f>
        <v>11</v>
      </c>
      <c r="J25" s="6" t="str">
        <f>IFERROR(__xludf.DUMMYFUNCTION("""COMPUTED_VALUE"""),"Medium")</f>
        <v>Medium</v>
      </c>
      <c r="K25" s="6" t="str">
        <f>IFERROR(__xludf.DUMMYFUNCTION("""COMPUTED_VALUE"""),"100%")</f>
        <v>100%</v>
      </c>
    </row>
    <row r="26">
      <c r="I26" s="6" t="str">
        <f>IFERROR(__xludf.DUMMYFUNCTION("QUERY(A13:G112, ""SELECT A, E, F WHERE E = 'High' AND F = 100"", 1)
"),"14")</f>
        <v>14</v>
      </c>
      <c r="J26" s="6" t="str">
        <f>IFERROR(__xludf.DUMMYFUNCTION("""COMPUTED_VALUE"""),"Medium")</f>
        <v>Medium</v>
      </c>
      <c r="K26" s="6" t="str">
        <f>IFERROR(__xludf.DUMMYFUNCTION("""COMPUTED_VALUE"""),"0%")</f>
        <v>0%</v>
      </c>
    </row>
    <row r="27">
      <c r="I27" s="6" t="str">
        <f>IFERROR(__xludf.DUMMYFUNCTION("QUERY(A14:G113, ""SELECT A, E, F WHERE E = 'High' AND F = 100"", 1)
"),"13")</f>
        <v>13</v>
      </c>
      <c r="J27" s="6" t="str">
        <f>IFERROR(__xludf.DUMMYFUNCTION("""COMPUTED_VALUE"""),"High")</f>
        <v>High</v>
      </c>
      <c r="K27" s="6" t="str">
        <f>IFERROR(__xludf.DUMMYFUNCTION("""COMPUTED_VALUE"""),"20%")</f>
        <v>20%</v>
      </c>
    </row>
    <row r="28">
      <c r="I28" s="6" t="str">
        <f>IFERROR(__xludf.DUMMYFUNCTION("QUERY(A15:G114, ""SELECT A, E, F WHERE E = 'High' AND F = 100"", 1)
"),"12")</f>
        <v>12</v>
      </c>
      <c r="J28" s="6" t="str">
        <f>IFERROR(__xludf.DUMMYFUNCTION("""COMPUTED_VALUE"""),"Low")</f>
        <v>Low</v>
      </c>
      <c r="K28" s="6" t="str">
        <f>IFERROR(__xludf.DUMMYFUNCTION("""COMPUTED_VALUE"""),"0%")</f>
        <v>0%</v>
      </c>
    </row>
    <row r="29">
      <c r="I29" s="6" t="str">
        <f>IFERROR(__xludf.DUMMYFUNCTION("QUERY(A16:G115, ""SELECT A, E, F WHERE E = 'High' AND F = 100"", 1)
"),"15")</f>
        <v>15</v>
      </c>
      <c r="J29" s="6" t="str">
        <f>IFERROR(__xludf.DUMMYFUNCTION("""COMPUTED_VALUE"""),"Low")</f>
        <v>Low</v>
      </c>
      <c r="K29" s="6" t="str">
        <f>IFERROR(__xludf.DUMMYFUNCTION("""COMPUTED_VALUE"""),"100%")</f>
        <v>100%</v>
      </c>
    </row>
    <row r="30">
      <c r="I30" s="6" t="str">
        <f>IFERROR(__xludf.DUMMYFUNCTION("QUERY(A17:G116, ""SELECT A, E, F WHERE E = 'High' AND F = 100"", 1)
"),"16")</f>
        <v>16</v>
      </c>
      <c r="J30" s="6" t="str">
        <f>IFERROR(__xludf.DUMMYFUNCTION("""COMPUTED_VALUE"""),"Medium")</f>
        <v>Medium</v>
      </c>
      <c r="K30" s="6" t="str">
        <f>IFERROR(__xludf.DUMMYFUNCTION("""COMPUTED_VALUE"""),"25%")</f>
        <v>25%</v>
      </c>
    </row>
    <row r="31">
      <c r="I31" s="6" t="str">
        <f>IFERROR(__xludf.DUMMYFUNCTION("QUERY(A18:G117, ""SELECT A, E, F WHERE E = 'High' AND F = 100"", 1)
"),"17")</f>
        <v>17</v>
      </c>
      <c r="J31" s="6" t="str">
        <f>IFERROR(__xludf.DUMMYFUNCTION("""COMPUTED_VALUE"""),"High")</f>
        <v>High</v>
      </c>
      <c r="K31" s="6" t="str">
        <f>IFERROR(__xludf.DUMMYFUNCTION("""COMPUTED_VALUE"""),"30%")</f>
        <v>30%</v>
      </c>
    </row>
    <row r="32">
      <c r="I32" s="6" t="str">
        <f>IFERROR(__xludf.DUMMYFUNCTION("QUERY(A19:G118, ""SELECT A, E, F WHERE E = 'High' AND F = 100"", 1)
"),"18")</f>
        <v>18</v>
      </c>
      <c r="J32" s="6" t="str">
        <f>IFERROR(__xludf.DUMMYFUNCTION("""COMPUTED_VALUE"""),"Medium")</f>
        <v>Medium</v>
      </c>
      <c r="K32" s="6" t="str">
        <f>IFERROR(__xludf.DUMMYFUNCTION("""COMPUTED_VALUE"""),"80%")</f>
        <v>80%</v>
      </c>
    </row>
    <row r="33">
      <c r="I33" s="6" t="str">
        <f>IFERROR(__xludf.DUMMYFUNCTION("QUERY(A20:G119, ""SELECT A, E, F WHERE E = 'High' AND F = 100"", 1)
"),"19")</f>
        <v>19</v>
      </c>
      <c r="J33" s="6" t="str">
        <f>IFERROR(__xludf.DUMMYFUNCTION("""COMPUTED_VALUE"""),"Low")</f>
        <v>Low</v>
      </c>
      <c r="K33" s="6" t="str">
        <f>IFERROR(__xludf.DUMMYFUNCTION("""COMPUTED_VALUE"""),"0%")</f>
        <v>0%</v>
      </c>
    </row>
    <row r="34">
      <c r="I34" s="6" t="str">
        <f>IFERROR(__xludf.DUMMYFUNCTION("QUERY(A21:G120, ""SELECT A, E, F WHERE E = 'High' AND F = 100"", 1)
"),"20")</f>
        <v>20</v>
      </c>
      <c r="J34" s="6" t="str">
        <f>IFERROR(__xludf.DUMMYFUNCTION("""COMPUTED_VALUE"""),"Medium")</f>
        <v>Medium</v>
      </c>
      <c r="K34" s="6" t="str">
        <f>IFERROR(__xludf.DUMMYFUNCTION("""COMPUTED_VALUE"""),"100%")</f>
        <v>100%</v>
      </c>
    </row>
  </sheetData>
  <autoFilter ref="$A$1:$G$21">
    <sortState ref="A1:G21">
      <sortCondition descending="1" ref="C1:C21"/>
    </sortState>
  </autoFilter>
  <conditionalFormatting sqref="F1:F22 F24:F1000">
    <cfRule type="colorScale" priority="1">
      <colorScale>
        <cfvo type="min"/>
        <cfvo type="max"/>
        <color rgb="FFFFFFFF"/>
        <color rgb="FF57BB8A"/>
      </colorScale>
    </cfRule>
  </conditionalFormatting>
  <conditionalFormatting sqref="E1:E1000">
    <cfRule type="containsText" dxfId="0" priority="2" operator="containsText" text="HIgh">
      <formula>NOT(ISERROR(SEARCH(("HIgh"),(E1))))</formula>
    </cfRule>
  </conditionalFormatting>
  <dataValidations>
    <dataValidation type="list" allowBlank="1" showErrorMessage="1" sqref="E2:E21">
      <formula1>"High,Low,Medium"</formula1>
    </dataValidation>
  </dataValidations>
  <drawing r:id="rId1"/>
</worksheet>
</file>