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WO Bike Types" sheetId="1" r:id="rId4"/>
    <sheet state="visible" name="SUMMARY-W Bike Types" sheetId="2" r:id="rId5"/>
    <sheet state="visible" name="202210-divvy-tripdata-1-Day Mem" sheetId="3" r:id="rId6"/>
    <sheet state="visible" name="202210-divvy-tripdata-2-Day Mem" sheetId="4" r:id="rId7"/>
    <sheet state="visible" name="202210-divvy-tripdata-Day Membe" sheetId="5" r:id="rId8"/>
    <sheet state="visible" name="202210-divvy-tripdata-Overall" sheetId="6" r:id="rId9"/>
  </sheets>
  <definedNames/>
  <calcPr/>
</workbook>
</file>

<file path=xl/sharedStrings.xml><?xml version="1.0" encoding="utf-8"?>
<sst xmlns="http://schemas.openxmlformats.org/spreadsheetml/2006/main" count="508" uniqueCount="25">
  <si>
    <t>OVERALL (SUNDAY - SATURDAY)</t>
  </si>
  <si>
    <t>member_casual</t>
  </si>
  <si>
    <t>AVERAGE ride_length</t>
  </si>
  <si>
    <t>SUM ride_length</t>
  </si>
  <si>
    <t>MAX ride_length</t>
  </si>
  <si>
    <t>MIN ride_length</t>
  </si>
  <si>
    <t>Number of Rides</t>
  </si>
  <si>
    <t>casual</t>
  </si>
  <si>
    <t>member</t>
  </si>
  <si>
    <t>Grand Total</t>
  </si>
  <si>
    <t>SUNDAY</t>
  </si>
  <si>
    <t>TUESDAY</t>
  </si>
  <si>
    <t>THURSDAY</t>
  </si>
  <si>
    <t>MONDAY</t>
  </si>
  <si>
    <t>WEDNESDAY</t>
  </si>
  <si>
    <t>FRIDAY</t>
  </si>
  <si>
    <t>SATURDAY</t>
  </si>
  <si>
    <t>rideable_type</t>
  </si>
  <si>
    <t>classic_bike</t>
  </si>
  <si>
    <t>docked_bike</t>
  </si>
  <si>
    <t>electric_bike</t>
  </si>
  <si>
    <t>Analysis-202210-divvy-tripdata-1</t>
  </si>
  <si>
    <t>Analysis-202210-divvy-tripdata-2</t>
  </si>
  <si>
    <t>202210-divvy-tripdata -1</t>
  </si>
  <si>
    <t>202210-divvy-tripdata 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</si>
</sst>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4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ck">
        <color rgb="FF8093B3"/>
      </top>
    </border>
    <border>
      <right style="thin">
        <color rgb="FF000000"/>
      </right>
      <top style="thick">
        <color rgb="FF8093B3"/>
      </top>
    </border>
    <border>
      <left style="thin">
        <color rgb="FFFFFFFF"/>
      </left>
    </border>
    <border>
      <left style="thin">
        <color rgb="FFFFFFFF"/>
      </left>
      <bottom style="double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8093B3"/>
      </bottom>
    </border>
    <border>
      <right style="thick">
        <color rgb="FF000000"/>
      </right>
    </border>
    <border>
      <left style="thick">
        <color rgb="FF000000"/>
      </left>
      <right style="thin">
        <color rgb="FFFFFFFF"/>
      </right>
    </border>
    <border>
      <top style="thick">
        <color rgb="FF8093B3"/>
      </top>
    </border>
    <border>
      <left style="thick">
        <color rgb="FF000000"/>
      </left>
      <right style="thin">
        <color rgb="FFFFFFFF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  <bottom style="thick">
        <color rgb="FF8093B3"/>
      </bottom>
    </border>
    <border>
      <right style="thick">
        <color rgb="FF000000"/>
      </right>
      <top style="thick">
        <color rgb="FF8093B3"/>
      </top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ill="1" applyFont="1">
      <alignment vertical="bottom"/>
    </xf>
    <xf borderId="5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vertical="bottom"/>
    </xf>
    <xf borderId="10" fillId="5" fontId="3" numFmtId="46" xfId="0" applyAlignment="1" applyBorder="1" applyFont="1" applyNumberFormat="1">
      <alignment horizontal="center" vertical="bottom"/>
    </xf>
    <xf borderId="11" fillId="5" fontId="3" numFmtId="3" xfId="0" applyAlignment="1" applyBorder="1" applyFont="1" applyNumberFormat="1">
      <alignment horizontal="center" vertical="bottom"/>
    </xf>
    <xf borderId="12" fillId="2" fontId="6" numFmtId="0" xfId="0" applyAlignment="1" applyBorder="1" applyFont="1">
      <alignment vertical="bottom"/>
    </xf>
    <xf borderId="13" fillId="2" fontId="6" numFmtId="46" xfId="0" applyAlignment="1" applyBorder="1" applyFont="1" applyNumberFormat="1">
      <alignment horizontal="center" vertical="bottom"/>
    </xf>
    <xf borderId="14" fillId="2" fontId="6" numFmtId="3" xfId="0" applyAlignment="1" applyBorder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5" fillId="0" fontId="6" numFmtId="0" xfId="0" applyAlignment="1" applyBorder="1" applyFont="1">
      <alignment horizontal="center" vertical="bottom"/>
    </xf>
    <xf borderId="8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5" fillId="2" fontId="4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17" fillId="4" fontId="3" numFmtId="0" xfId="0" applyAlignment="1" applyBorder="1" applyFont="1">
      <alignment vertical="bottom"/>
    </xf>
    <xf borderId="13" fillId="2" fontId="6" numFmtId="0" xfId="0" applyAlignment="1" applyBorder="1" applyFont="1">
      <alignment vertical="bottom"/>
    </xf>
    <xf borderId="0" fillId="5" fontId="3" numFmtId="46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vertical="bottom"/>
    </xf>
    <xf borderId="8" fillId="5" fontId="3" numFmtId="3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6" fillId="4" fontId="3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vertical="bottom"/>
    </xf>
    <xf borderId="12" fillId="2" fontId="6" numFmtId="0" xfId="0" applyAlignment="1" applyBorder="1" applyFont="1">
      <alignment horizontal="center" vertical="bottom"/>
    </xf>
    <xf borderId="13" fillId="2" fontId="3" numFmtId="0" xfId="0" applyAlignment="1" applyBorder="1" applyFont="1">
      <alignment vertical="bottom"/>
    </xf>
    <xf borderId="18" fillId="0" fontId="6" numFmtId="0" xfId="0" applyAlignment="1" applyBorder="1" applyFont="1">
      <alignment horizontal="center" vertical="bottom"/>
    </xf>
    <xf borderId="19" fillId="0" fontId="2" numFmtId="0" xfId="0" applyBorder="1" applyFont="1"/>
    <xf borderId="20" fillId="0" fontId="2" numFmtId="0" xfId="0" applyBorder="1" applyFont="1"/>
    <xf borderId="0" fillId="5" fontId="3" numFmtId="3" xfId="0" applyAlignment="1" applyFont="1" applyNumberFormat="1">
      <alignment horizontal="center" vertical="bottom"/>
    </xf>
    <xf borderId="8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vertical="bottom"/>
    </xf>
    <xf borderId="11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readingOrder="0" vertical="bottom"/>
    </xf>
    <xf borderId="13" fillId="2" fontId="6" numFmtId="3" xfId="0" applyAlignment="1" applyBorder="1" applyFont="1" applyNumberFormat="1">
      <alignment horizontal="center" vertical="bottom"/>
    </xf>
    <xf borderId="14" fillId="2" fontId="6" numFmtId="46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1" fillId="5" fontId="3" numFmtId="3" xfId="0" applyAlignment="1" applyBorder="1" applyFont="1" applyNumberFormat="1">
      <alignment horizontal="center" vertical="bottom"/>
    </xf>
    <xf borderId="22" fillId="5" fontId="3" numFmtId="46" xfId="0" applyAlignment="1" applyBorder="1" applyFont="1" applyNumberFormat="1">
      <alignment horizontal="center" vertical="bottom"/>
    </xf>
    <xf borderId="8" fillId="0" fontId="3" numFmtId="3" xfId="0" applyAlignment="1" applyBorder="1" applyFont="1" applyNumberFormat="1">
      <alignment horizontal="center" vertical="bottom"/>
    </xf>
    <xf borderId="23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horizontal="center" vertical="bottom"/>
    </xf>
    <xf borderId="24" fillId="5" fontId="3" numFmtId="3" xfId="0" applyAlignment="1" applyBorder="1" applyFont="1" applyNumberFormat="1">
      <alignment horizontal="center" vertical="bottom"/>
    </xf>
    <xf borderId="13" fillId="2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0" fontId="3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25" fillId="6" fontId="7" numFmtId="0" xfId="0" applyBorder="1" applyFill="1" applyFont="1"/>
    <xf borderId="21" fillId="5" fontId="3" numFmtId="46" xfId="0" applyAlignment="1" applyBorder="1" applyFont="1" applyNumberFormat="1">
      <alignment horizontal="center" vertical="bottom"/>
    </xf>
    <xf borderId="22" fillId="5" fontId="3" numFmtId="3" xfId="0" applyAlignment="1" applyBorder="1" applyFont="1" applyNumberFormat="1">
      <alignment horizontal="center" vertical="bottom"/>
    </xf>
    <xf borderId="24" fillId="5" fontId="3" numFmtId="46" xfId="0" applyAlignment="1" applyBorder="1" applyFont="1" applyNumberFormat="1">
      <alignment horizontal="center" vertical="bottom"/>
    </xf>
    <xf borderId="13" fillId="0" fontId="3" numFmtId="3" xfId="0" applyAlignment="1" applyBorder="1" applyFont="1" applyNumberFormat="1">
      <alignment vertical="bottom"/>
    </xf>
    <xf borderId="26" fillId="0" fontId="6" numFmtId="0" xfId="0" applyAlignment="1" applyBorder="1" applyFont="1">
      <alignment horizontal="center" readingOrder="0" vertical="bottom"/>
    </xf>
    <xf borderId="27" fillId="0" fontId="2" numFmtId="0" xfId="0" applyBorder="1" applyFont="1"/>
    <xf borderId="28" fillId="0" fontId="2" numFmtId="0" xfId="0" applyBorder="1" applyFont="1"/>
    <xf borderId="29" fillId="2" fontId="4" numFmtId="0" xfId="0" applyAlignment="1" applyBorder="1" applyFont="1">
      <alignment vertical="bottom"/>
    </xf>
    <xf borderId="30" fillId="0" fontId="3" numFmtId="0" xfId="0" applyAlignment="1" applyBorder="1" applyFont="1">
      <alignment vertical="bottom"/>
    </xf>
    <xf borderId="29" fillId="2" fontId="4" numFmtId="0" xfId="0" applyAlignment="1" applyBorder="1" applyFont="1">
      <alignment horizontal="center" vertical="bottom"/>
    </xf>
    <xf borderId="31" fillId="4" fontId="3" numFmtId="0" xfId="0" applyAlignment="1" applyBorder="1" applyFont="1">
      <alignment vertical="bottom"/>
    </xf>
    <xf borderId="32" fillId="5" fontId="3" numFmtId="46" xfId="0" applyAlignment="1" applyBorder="1" applyFont="1" applyNumberFormat="1">
      <alignment horizontal="center" vertical="bottom"/>
    </xf>
    <xf borderId="32" fillId="5" fontId="3" numFmtId="3" xfId="0" applyAlignment="1" applyBorder="1" applyFont="1" applyNumberFormat="1">
      <alignment horizontal="center" vertical="bottom"/>
    </xf>
    <xf borderId="31" fillId="4" fontId="3" numFmtId="0" xfId="0" applyAlignment="1" applyBorder="1" applyFont="1">
      <alignment horizontal="center" vertical="bottom"/>
    </xf>
    <xf borderId="33" fillId="4" fontId="3" numFmtId="0" xfId="0" applyAlignment="1" applyBorder="1" applyFont="1">
      <alignment vertical="bottom"/>
    </xf>
    <xf borderId="33" fillId="4" fontId="3" numFmtId="0" xfId="0" applyAlignment="1" applyBorder="1" applyFont="1">
      <alignment horizontal="center" vertical="bottom"/>
    </xf>
    <xf borderId="34" fillId="2" fontId="6" numFmtId="0" xfId="0" applyAlignment="1" applyBorder="1" applyFont="1">
      <alignment vertical="bottom"/>
    </xf>
    <xf borderId="0" fillId="2" fontId="6" numFmtId="46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34" fillId="2" fontId="6" numFmtId="0" xfId="0" applyAlignment="1" applyBorder="1" applyFont="1">
      <alignment horizontal="center" vertical="bottom"/>
    </xf>
    <xf borderId="34" fillId="0" fontId="3" numFmtId="0" xfId="0" applyAlignment="1" applyBorder="1" applyFont="1">
      <alignment vertical="bottom"/>
    </xf>
    <xf borderId="35" fillId="3" fontId="5" numFmtId="0" xfId="0" applyAlignment="1" applyBorder="1" applyFont="1">
      <alignment vertical="bottom"/>
    </xf>
    <xf borderId="35" fillId="3" fontId="5" numFmtId="0" xfId="0" applyAlignment="1" applyBorder="1" applyFont="1">
      <alignment horizontal="center" vertical="bottom"/>
    </xf>
    <xf borderId="36" fillId="5" fontId="3" numFmtId="3" xfId="0" applyAlignment="1" applyBorder="1" applyFont="1" applyNumberFormat="1">
      <alignment horizontal="center" vertical="bottom"/>
    </xf>
    <xf borderId="23" fillId="5" fontId="3" numFmtId="46" xfId="0" applyAlignment="1" applyBorder="1" applyFont="1" applyNumberFormat="1">
      <alignment horizontal="center" vertical="bottom"/>
    </xf>
    <xf borderId="30" fillId="5" fontId="3" numFmtId="3" xfId="0" applyAlignment="1" applyBorder="1" applyFont="1" applyNumberFormat="1">
      <alignment horizontal="center" vertical="bottom"/>
    </xf>
    <xf borderId="37" fillId="5" fontId="3" numFmtId="3" xfId="0" applyAlignment="1" applyBorder="1" applyFont="1" applyNumberFormat="1">
      <alignment horizontal="center" vertical="bottom"/>
    </xf>
    <xf borderId="38" fillId="2" fontId="6" numFmtId="0" xfId="0" applyAlignment="1" applyBorder="1" applyFont="1">
      <alignment vertical="bottom"/>
    </xf>
    <xf borderId="39" fillId="2" fontId="3" numFmtId="0" xfId="0" applyAlignment="1" applyBorder="1" applyFont="1">
      <alignment vertical="bottom"/>
    </xf>
    <xf borderId="39" fillId="2" fontId="6" numFmtId="46" xfId="0" applyAlignment="1" applyBorder="1" applyFont="1" applyNumberFormat="1">
      <alignment horizontal="center" vertical="bottom"/>
    </xf>
    <xf borderId="40" fillId="2" fontId="6" numFmtId="3" xfId="0" applyAlignment="1" applyBorder="1" applyFont="1" applyNumberFormat="1">
      <alignment horizontal="center" vertical="bottom"/>
    </xf>
    <xf borderId="38" fillId="2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3.5"/>
    <col customWidth="1" min="6" max="6" width="13.5"/>
    <col customWidth="1" min="7" max="7" width="17.63"/>
    <col customWidth="1" min="8" max="8" width="13.38"/>
    <col customWidth="1" min="9" max="9" width="13.5"/>
    <col customWidth="1" min="12" max="12" width="17.63"/>
    <col customWidth="1" min="13" max="13" width="13.38"/>
    <col customWidth="1" min="14" max="14" width="13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</row>
    <row r="3">
      <c r="A3" s="8" t="s">
        <v>7</v>
      </c>
      <c r="B3" s="9">
        <f t="shared" ref="B3:B5" si="1">C3/F3</f>
        <v>0.0142419515</v>
      </c>
      <c r="C3" s="9">
        <f>'202210-divvy-tripdata-Overall'!B3+'202210-divvy-tripdata-Overall'!I3</f>
        <v>2122.563484</v>
      </c>
      <c r="D3" s="9">
        <f>'202210-divvy-tripdata-Overall'!C3</f>
        <v>5.724861111</v>
      </c>
      <c r="E3" s="9">
        <f>'202210-divvy-tripdata-Overall'!D3</f>
        <v>0.0000115740695</v>
      </c>
      <c r="F3" s="10">
        <f>'202210-divvy-tripdata-Overall'!E3+'202210-divvy-tripdata-Overall'!L3</f>
        <v>149036</v>
      </c>
      <c r="G3" s="4"/>
      <c r="H3" s="4"/>
      <c r="I3" s="4"/>
      <c r="J3" s="4"/>
      <c r="K3" s="4"/>
      <c r="L3" s="4"/>
      <c r="M3" s="4"/>
      <c r="N3" s="4"/>
    </row>
    <row r="4">
      <c r="A4" s="11" t="s">
        <v>8</v>
      </c>
      <c r="B4" s="12">
        <f t="shared" si="1"/>
        <v>0.008102074776</v>
      </c>
      <c r="C4" s="12">
        <f>'202210-divvy-tripdata-Overall'!B4+'202210-divvy-tripdata-Overall'!I4</f>
        <v>2101.589074</v>
      </c>
      <c r="D4" s="12">
        <f>'202210-divvy-tripdata-Overall'!C4</f>
        <v>1.011400463</v>
      </c>
      <c r="E4" s="12">
        <f>'202210-divvy-tripdata-Overall'!D4</f>
        <v>-0.1171527778</v>
      </c>
      <c r="F4" s="13">
        <f>'202210-divvy-tripdata-Overall'!E4+'202210-divvy-tripdata-Overall'!L4</f>
        <v>259389</v>
      </c>
      <c r="G4" s="4"/>
      <c r="H4" s="4"/>
      <c r="I4" s="4"/>
      <c r="J4" s="4"/>
      <c r="K4" s="4"/>
      <c r="L4" s="4"/>
      <c r="M4" s="4"/>
      <c r="N4" s="4"/>
    </row>
    <row r="5">
      <c r="A5" s="14" t="s">
        <v>9</v>
      </c>
      <c r="B5" s="15">
        <f t="shared" si="1"/>
        <v>0.01034254161</v>
      </c>
      <c r="C5" s="15">
        <f>SUM(C3:C4)</f>
        <v>4224.152558</v>
      </c>
      <c r="D5" s="15">
        <f>MAX(D3:D4)</f>
        <v>5.724861111</v>
      </c>
      <c r="E5" s="15">
        <f>MIN(E3:E4)</f>
        <v>-0.1171527778</v>
      </c>
      <c r="F5" s="16">
        <f>SUM(F3:F4)</f>
        <v>408425</v>
      </c>
      <c r="G5" s="4"/>
      <c r="H5" s="4"/>
      <c r="I5" s="4"/>
      <c r="J5" s="4"/>
      <c r="K5" s="4"/>
      <c r="L5" s="4"/>
      <c r="M5" s="4"/>
      <c r="N5" s="4"/>
    </row>
    <row r="6">
      <c r="A6" s="17"/>
      <c r="B6" s="17"/>
      <c r="C6" s="17"/>
      <c r="D6" s="17"/>
      <c r="E6" s="4"/>
      <c r="F6" s="17"/>
      <c r="G6" s="17"/>
      <c r="H6" s="17"/>
      <c r="I6" s="17"/>
      <c r="J6" s="4"/>
      <c r="K6" s="17"/>
      <c r="L6" s="17"/>
      <c r="M6" s="17"/>
      <c r="N6" s="17"/>
    </row>
    <row r="7">
      <c r="A7" s="18" t="s">
        <v>10</v>
      </c>
      <c r="D7" s="19"/>
      <c r="E7" s="20"/>
      <c r="F7" s="21" t="s">
        <v>11</v>
      </c>
      <c r="I7" s="19"/>
      <c r="J7" s="20"/>
      <c r="K7" s="21" t="s">
        <v>12</v>
      </c>
      <c r="N7" s="19"/>
    </row>
    <row r="8">
      <c r="A8" s="5" t="s">
        <v>1</v>
      </c>
      <c r="B8" s="6" t="s">
        <v>2</v>
      </c>
      <c r="C8" s="6" t="s">
        <v>3</v>
      </c>
      <c r="D8" s="7" t="s">
        <v>6</v>
      </c>
      <c r="E8" s="20"/>
      <c r="F8" s="22" t="s">
        <v>1</v>
      </c>
      <c r="G8" s="6" t="s">
        <v>2</v>
      </c>
      <c r="H8" s="6" t="s">
        <v>3</v>
      </c>
      <c r="I8" s="7" t="s">
        <v>6</v>
      </c>
      <c r="J8" s="20"/>
      <c r="K8" s="22" t="s">
        <v>1</v>
      </c>
      <c r="L8" s="6" t="s">
        <v>2</v>
      </c>
      <c r="M8" s="6" t="s">
        <v>3</v>
      </c>
      <c r="N8" s="7" t="s">
        <v>6</v>
      </c>
    </row>
    <row r="9">
      <c r="A9" s="8" t="s">
        <v>7</v>
      </c>
      <c r="B9" s="9">
        <f t="shared" ref="B9:B11" si="2">C9/D9</f>
        <v>0.01670488885</v>
      </c>
      <c r="C9" s="9">
        <f>'202210-divvy-tripdata-Day Membe'!B4+'202210-divvy-tripdata-Day Membe'!J4</f>
        <v>533.854838</v>
      </c>
      <c r="D9" s="10">
        <f>'202210-divvy-tripdata-Day Membe'!C4+'202210-divvy-tripdata-Day Membe'!K4</f>
        <v>31958</v>
      </c>
      <c r="E9" s="20"/>
      <c r="F9" s="23" t="s">
        <v>7</v>
      </c>
      <c r="G9" s="9">
        <f t="shared" ref="G9:G11" si="3">H9/I9</f>
        <v>0.01100989352</v>
      </c>
      <c r="H9" s="9">
        <f>'202210-divvy-tripdata-Day Membe'!B16+'202210-divvy-tripdata-Day Membe'!J16</f>
        <v>120.4262153</v>
      </c>
      <c r="I9" s="10">
        <f>'202210-divvy-tripdata-Day Membe'!C16+'202210-divvy-tripdata-Day Membe'!K16</f>
        <v>10938</v>
      </c>
      <c r="J9" s="20"/>
      <c r="K9" s="23" t="s">
        <v>7</v>
      </c>
      <c r="L9" s="9">
        <f t="shared" ref="L9:L11" si="4">M9/N9</f>
        <v>0.01121876811</v>
      </c>
      <c r="M9" s="9">
        <f>'202210-divvy-tripdata-Day Membe'!F4+'202210-divvy-tripdata-Day Membe'!N4</f>
        <v>175.6298148</v>
      </c>
      <c r="N9" s="10">
        <f>'202210-divvy-tripdata-Day Membe'!G4+'202210-divvy-tripdata-Day Membe'!O4</f>
        <v>15655</v>
      </c>
    </row>
    <row r="10">
      <c r="A10" s="11" t="s">
        <v>8</v>
      </c>
      <c r="B10" s="12">
        <f t="shared" si="2"/>
        <v>0.009095467975</v>
      </c>
      <c r="C10" s="12">
        <f>'202210-divvy-tripdata-Day Membe'!B5+'202210-divvy-tripdata-Day Membe'!J5</f>
        <v>335.2134722</v>
      </c>
      <c r="D10" s="13">
        <f>'202210-divvy-tripdata-Day Membe'!C5+'202210-divvy-tripdata-Day Membe'!K5</f>
        <v>36855</v>
      </c>
      <c r="E10" s="20"/>
      <c r="F10" s="24" t="s">
        <v>8</v>
      </c>
      <c r="G10" s="12">
        <f t="shared" si="3"/>
        <v>0.007391572641</v>
      </c>
      <c r="H10" s="12">
        <f>'202210-divvy-tripdata-Day Membe'!B17+'202210-divvy-tripdata-Day Membe'!J17</f>
        <v>222.5159028</v>
      </c>
      <c r="I10" s="13">
        <f>'202210-divvy-tripdata-Day Membe'!C17+'202210-divvy-tripdata-Day Membe'!K17</f>
        <v>30104</v>
      </c>
      <c r="J10" s="20"/>
      <c r="K10" s="24" t="s">
        <v>8</v>
      </c>
      <c r="L10" s="12">
        <f t="shared" si="4"/>
        <v>0.007450457177</v>
      </c>
      <c r="M10" s="12">
        <f>'202210-divvy-tripdata-Day Membe'!F5+'202210-divvy-tripdata-Day Membe'!N5</f>
        <v>271.2711458</v>
      </c>
      <c r="N10" s="13">
        <f>'202210-divvy-tripdata-Day Membe'!G5+'202210-divvy-tripdata-Day Membe'!O5</f>
        <v>36410</v>
      </c>
    </row>
    <row r="11">
      <c r="A11" s="14" t="s">
        <v>9</v>
      </c>
      <c r="B11" s="15">
        <f t="shared" si="2"/>
        <v>0.01262942046</v>
      </c>
      <c r="C11" s="15">
        <f t="shared" ref="C11:D11" si="5">SUM(C9:C10)</f>
        <v>869.0683102</v>
      </c>
      <c r="D11" s="16">
        <f t="shared" si="5"/>
        <v>68813</v>
      </c>
      <c r="E11" s="20"/>
      <c r="F11" s="25" t="s">
        <v>9</v>
      </c>
      <c r="G11" s="15">
        <f t="shared" si="3"/>
        <v>0.00835588222</v>
      </c>
      <c r="H11" s="15">
        <f t="shared" ref="H11:I11" si="6">SUM(H9:H10)</f>
        <v>342.9421181</v>
      </c>
      <c r="I11" s="16">
        <f t="shared" si="6"/>
        <v>41042</v>
      </c>
      <c r="J11" s="20"/>
      <c r="K11" s="25" t="s">
        <v>9</v>
      </c>
      <c r="L11" s="15">
        <f t="shared" si="4"/>
        <v>0.008583519843</v>
      </c>
      <c r="M11" s="15">
        <f t="shared" ref="M11:N11" si="7">SUM(M9:M10)</f>
        <v>446.9009606</v>
      </c>
      <c r="N11" s="16">
        <f t="shared" si="7"/>
        <v>52065</v>
      </c>
    </row>
    <row r="12">
      <c r="A12" s="17"/>
      <c r="B12" s="17"/>
      <c r="C12" s="17"/>
      <c r="D12" s="17"/>
      <c r="E12" s="4"/>
      <c r="F12" s="17"/>
      <c r="G12" s="17"/>
      <c r="H12" s="17"/>
      <c r="I12" s="17"/>
      <c r="J12" s="4"/>
      <c r="K12" s="17"/>
      <c r="L12" s="17"/>
      <c r="M12" s="17"/>
      <c r="N12" s="17"/>
    </row>
    <row r="13">
      <c r="A13" s="18" t="s">
        <v>13</v>
      </c>
      <c r="D13" s="19"/>
      <c r="E13" s="20"/>
      <c r="F13" s="21" t="s">
        <v>14</v>
      </c>
      <c r="I13" s="19"/>
      <c r="J13" s="20"/>
      <c r="K13" s="21" t="s">
        <v>15</v>
      </c>
      <c r="N13" s="19"/>
    </row>
    <row r="14">
      <c r="A14" s="5" t="s">
        <v>1</v>
      </c>
      <c r="B14" s="6" t="s">
        <v>2</v>
      </c>
      <c r="C14" s="6" t="s">
        <v>3</v>
      </c>
      <c r="D14" s="7" t="s">
        <v>6</v>
      </c>
      <c r="E14" s="20"/>
      <c r="F14" s="22" t="s">
        <v>1</v>
      </c>
      <c r="G14" s="6" t="s">
        <v>2</v>
      </c>
      <c r="H14" s="6" t="s">
        <v>3</v>
      </c>
      <c r="I14" s="7" t="s">
        <v>6</v>
      </c>
      <c r="J14" s="20"/>
      <c r="K14" s="22" t="s">
        <v>1</v>
      </c>
      <c r="L14" s="6" t="s">
        <v>2</v>
      </c>
      <c r="M14" s="6" t="s">
        <v>3</v>
      </c>
      <c r="N14" s="7" t="s">
        <v>6</v>
      </c>
    </row>
    <row r="15">
      <c r="A15" s="8" t="s">
        <v>7</v>
      </c>
      <c r="B15" s="9">
        <f t="shared" ref="B15:B17" si="8">C15/D15</f>
        <v>0.01405082594</v>
      </c>
      <c r="C15" s="9">
        <f>'202210-divvy-tripdata-Day Membe'!B10+'202210-divvy-tripdata-Day Membe'!J10</f>
        <v>274.8622569</v>
      </c>
      <c r="D15" s="10">
        <f>'202210-divvy-tripdata-Day Membe'!C10+'202210-divvy-tripdata-Day Membe'!K10</f>
        <v>19562</v>
      </c>
      <c r="E15" s="20"/>
      <c r="F15" s="23" t="s">
        <v>7</v>
      </c>
      <c r="G15" s="26">
        <f t="shared" ref="G15:G17" si="9">H15/I15</f>
        <v>0.01106621778</v>
      </c>
      <c r="H15" s="9">
        <f>'202210-divvy-tripdata-Day Membe'!B22+'202210-divvy-tripdata-Day Membe'!J22</f>
        <v>158.6674306</v>
      </c>
      <c r="I15" s="10">
        <f>'202210-divvy-tripdata-Day Membe'!C22+'202210-divvy-tripdata-Day Membe'!K22</f>
        <v>14338</v>
      </c>
      <c r="J15" s="20"/>
      <c r="K15" s="23" t="s">
        <v>7</v>
      </c>
      <c r="L15" s="9">
        <f t="shared" ref="L15:L17" si="10">M15/N15</f>
        <v>0.01303319505</v>
      </c>
      <c r="M15" s="9">
        <f>'202210-divvy-tripdata-Day Membe'!F10+'202210-divvy-tripdata-Day Membe'!N10</f>
        <v>238.2468056</v>
      </c>
      <c r="N15" s="10">
        <f>'202210-divvy-tripdata-Day Membe'!G10+'202210-divvy-tripdata-Day Membe'!O10</f>
        <v>18280</v>
      </c>
    </row>
    <row r="16">
      <c r="A16" s="11" t="s">
        <v>8</v>
      </c>
      <c r="B16" s="12">
        <f t="shared" si="8"/>
        <v>0.007676576111</v>
      </c>
      <c r="C16" s="12">
        <f>'202210-divvy-tripdata-Day Membe'!B11+'202210-divvy-tripdata-Day Membe'!J11</f>
        <v>341.1931019</v>
      </c>
      <c r="D16" s="13">
        <f>'202210-divvy-tripdata-Day Membe'!C11+'202210-divvy-tripdata-Day Membe'!K11</f>
        <v>44446</v>
      </c>
      <c r="E16" s="20"/>
      <c r="F16" s="24" t="s">
        <v>8</v>
      </c>
      <c r="G16" s="12">
        <f t="shared" si="9"/>
        <v>0.007590315019</v>
      </c>
      <c r="H16" s="12">
        <f>'202210-divvy-tripdata-Day Membe'!B23+'202210-divvy-tripdata-Day Membe'!J23</f>
        <v>277.4108333</v>
      </c>
      <c r="I16" s="13">
        <f>'202210-divvy-tripdata-Day Membe'!C23+'202210-divvy-tripdata-Day Membe'!K23</f>
        <v>36548</v>
      </c>
      <c r="J16" s="20"/>
      <c r="K16" s="24" t="s">
        <v>8</v>
      </c>
      <c r="L16" s="12">
        <f t="shared" si="10"/>
        <v>0.007981495845</v>
      </c>
      <c r="M16" s="12">
        <f>'202210-divvy-tripdata-Day Membe'!F11+'202210-divvy-tripdata-Day Membe'!N11</f>
        <v>262.4076389</v>
      </c>
      <c r="N16" s="13">
        <f>'202210-divvy-tripdata-Day Membe'!G11+'202210-divvy-tripdata-Day Membe'!O11</f>
        <v>32877</v>
      </c>
    </row>
    <row r="17">
      <c r="A17" s="14" t="s">
        <v>9</v>
      </c>
      <c r="B17" s="15">
        <f t="shared" si="8"/>
        <v>0.009624661898</v>
      </c>
      <c r="C17" s="15">
        <f t="shared" ref="C17:D17" si="11">SUM(C15:C16)</f>
        <v>616.0553588</v>
      </c>
      <c r="D17" s="16">
        <f t="shared" si="11"/>
        <v>64008</v>
      </c>
      <c r="E17" s="20"/>
      <c r="F17" s="25" t="s">
        <v>9</v>
      </c>
      <c r="G17" s="15">
        <f t="shared" si="9"/>
        <v>0.008569710016</v>
      </c>
      <c r="H17" s="15">
        <f t="shared" ref="H17:I17" si="12">SUM(H15:H16)</f>
        <v>436.0782639</v>
      </c>
      <c r="I17" s="16">
        <f t="shared" si="12"/>
        <v>50886</v>
      </c>
      <c r="J17" s="20"/>
      <c r="K17" s="25" t="s">
        <v>9</v>
      </c>
      <c r="L17" s="15">
        <f t="shared" si="10"/>
        <v>0.009786626355</v>
      </c>
      <c r="M17" s="15">
        <f t="shared" ref="M17:N17" si="13">SUM(M15:M16)</f>
        <v>500.6544444</v>
      </c>
      <c r="N17" s="16">
        <f t="shared" si="13"/>
        <v>51157</v>
      </c>
    </row>
    <row r="18">
      <c r="A18" s="4"/>
      <c r="B18" s="4"/>
      <c r="C18" s="4"/>
      <c r="D18" s="27"/>
      <c r="E18" s="4"/>
      <c r="F18" s="4"/>
      <c r="G18" s="4"/>
      <c r="H18" s="4"/>
      <c r="I18" s="4"/>
      <c r="J18" s="4"/>
      <c r="K18" s="17"/>
      <c r="L18" s="17"/>
      <c r="M18" s="17"/>
      <c r="N18" s="17"/>
    </row>
    <row r="19">
      <c r="A19" s="4"/>
      <c r="B19" s="4"/>
      <c r="C19" s="4"/>
      <c r="D19" s="4"/>
      <c r="E19" s="4"/>
      <c r="F19" s="4"/>
      <c r="G19" s="4"/>
      <c r="H19" s="4"/>
      <c r="I19" s="4"/>
      <c r="J19" s="20"/>
      <c r="K19" s="21" t="s">
        <v>16</v>
      </c>
      <c r="N19" s="19"/>
    </row>
    <row r="20">
      <c r="A20" s="4"/>
      <c r="B20" s="4"/>
      <c r="C20" s="4"/>
      <c r="D20" s="4"/>
      <c r="E20" s="4"/>
      <c r="F20" s="4"/>
      <c r="G20" s="4"/>
      <c r="H20" s="4"/>
      <c r="I20" s="4"/>
      <c r="J20" s="20"/>
      <c r="K20" s="22" t="s">
        <v>1</v>
      </c>
      <c r="L20" s="6" t="s">
        <v>2</v>
      </c>
      <c r="M20" s="6" t="s">
        <v>3</v>
      </c>
      <c r="N20" s="7" t="s">
        <v>6</v>
      </c>
    </row>
    <row r="21">
      <c r="A21" s="4"/>
      <c r="B21" s="4"/>
      <c r="C21" s="4"/>
      <c r="D21" s="4"/>
      <c r="E21" s="4"/>
      <c r="F21" s="4"/>
      <c r="G21" s="4"/>
      <c r="H21" s="4"/>
      <c r="I21" s="4"/>
      <c r="J21" s="20"/>
      <c r="K21" s="23" t="s">
        <v>7</v>
      </c>
      <c r="L21" s="9">
        <f t="shared" ref="L21:L23" si="14">M21/N21</f>
        <v>0.0162087488</v>
      </c>
      <c r="M21" s="9">
        <f>'202210-divvy-tripdata-Day Membe'!F16+'202210-divvy-tripdata-Day Membe'!N16</f>
        <v>620.8761227</v>
      </c>
      <c r="N21" s="28">
        <f>'202210-divvy-tripdata-Day Membe'!G16+'202210-divvy-tripdata-Day Membe'!O16</f>
        <v>38305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20"/>
      <c r="K22" s="24" t="s">
        <v>8</v>
      </c>
      <c r="L22" s="12">
        <f t="shared" si="14"/>
        <v>0.009290302953</v>
      </c>
      <c r="M22" s="12">
        <f>'202210-divvy-tripdata-Day Membe'!F17+'202210-divvy-tripdata-Day Membe'!N17</f>
        <v>391.5769792</v>
      </c>
      <c r="N22" s="13">
        <f>'202210-divvy-tripdata-Day Membe'!G17+'202210-divvy-tripdata-Day Membe'!O17</f>
        <v>42149</v>
      </c>
    </row>
    <row r="23">
      <c r="A23" s="4"/>
      <c r="B23" s="4"/>
      <c r="C23" s="4"/>
      <c r="D23" s="4"/>
      <c r="E23" s="4"/>
      <c r="F23" s="4"/>
      <c r="G23" s="4"/>
      <c r="H23" s="4"/>
      <c r="I23" s="4"/>
      <c r="J23" s="20"/>
      <c r="K23" s="25" t="s">
        <v>9</v>
      </c>
      <c r="L23" s="15">
        <f t="shared" si="14"/>
        <v>0.01258424816</v>
      </c>
      <c r="M23" s="15">
        <f t="shared" ref="M23:N23" si="15">SUM(M21:M22)</f>
        <v>1012.453102</v>
      </c>
      <c r="N23" s="16">
        <f t="shared" si="15"/>
        <v>80454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5" max="5" width="13.38"/>
    <col customWidth="1" min="9" max="9" width="17.63"/>
    <col customWidth="1" min="15" max="15" width="17.63"/>
    <col customWidth="1" min="16" max="16" width="13.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29" t="s">
        <v>1</v>
      </c>
      <c r="B2" s="30" t="s">
        <v>17</v>
      </c>
      <c r="C2" s="31" t="s">
        <v>2</v>
      </c>
      <c r="D2" s="31" t="s">
        <v>3</v>
      </c>
      <c r="E2" s="31" t="s">
        <v>4</v>
      </c>
      <c r="F2" s="31" t="s">
        <v>5</v>
      </c>
      <c r="G2" s="32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3" t="s">
        <v>7</v>
      </c>
      <c r="B3" s="34" t="s">
        <v>18</v>
      </c>
      <c r="C3" s="9">
        <f t="shared" ref="C3:C8" si="1">D3/G3</f>
        <v>0.01591354014</v>
      </c>
      <c r="D3" s="9">
        <f>'202210-divvy-tripdata-Overall'!C8+'202210-divvy-tripdata-Overall'!J8</f>
        <v>964.1377431</v>
      </c>
      <c r="E3" s="9">
        <f>'202210-divvy-tripdata-Overall'!D8</f>
        <v>0.9957407407</v>
      </c>
      <c r="F3" s="9">
        <f>'202210-divvy-tripdata-Overall'!E8</f>
        <v>0.0000115740695</v>
      </c>
      <c r="G3" s="10">
        <f>'202210-divvy-tripdata-Overall'!F8+'202210-divvy-tripdata-Overall'!M8</f>
        <v>60586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3"/>
      <c r="B4" s="34" t="s">
        <v>19</v>
      </c>
      <c r="C4" s="9">
        <f t="shared" si="1"/>
        <v>0.03171768609</v>
      </c>
      <c r="D4" s="9">
        <f>'202210-divvy-tripdata-Overall'!C9+'202210-divvy-tripdata-Overall'!J9</f>
        <v>387.1460764</v>
      </c>
      <c r="E4" s="9">
        <f>'202210-divvy-tripdata-Overall'!D9</f>
        <v>5.724861111</v>
      </c>
      <c r="F4" s="9">
        <f>'202210-divvy-tripdata-Overall'!E9</f>
        <v>0.00001157407678</v>
      </c>
      <c r="G4" s="10">
        <f>'202210-divvy-tripdata-Overall'!F9+'202210-divvy-tripdata-Overall'!M9</f>
        <v>12206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3"/>
      <c r="B5" s="34" t="s">
        <v>20</v>
      </c>
      <c r="C5" s="9">
        <f t="shared" si="1"/>
        <v>0.01011593915</v>
      </c>
      <c r="D5" s="9">
        <f>'202210-divvy-tripdata-Overall'!C10+'202210-divvy-tripdata-Overall'!J10</f>
        <v>771.2796644</v>
      </c>
      <c r="E5" s="9">
        <f>'202210-divvy-tripdata-Overall'!D10</f>
        <v>0.1714583333</v>
      </c>
      <c r="F5" s="9">
        <f>'202210-divvy-tripdata-Overall'!E10</f>
        <v>0.0000115740695</v>
      </c>
      <c r="G5" s="10">
        <f>'202210-divvy-tripdata-Overall'!F10+'202210-divvy-tripdata-Overall'!M10</f>
        <v>76244</v>
      </c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3" t="s">
        <v>8</v>
      </c>
      <c r="B6" s="34" t="s">
        <v>18</v>
      </c>
      <c r="C6" s="9">
        <f t="shared" si="1"/>
        <v>0.008833845717</v>
      </c>
      <c r="D6" s="9">
        <f>'202210-divvy-tripdata-Overall'!C11+'202210-divvy-tripdata-Overall'!J11</f>
        <v>1323.901956</v>
      </c>
      <c r="E6" s="9">
        <f>'202210-divvy-tripdata-Overall'!D11</f>
        <v>1.011400463</v>
      </c>
      <c r="F6" s="9">
        <f>'202210-divvy-tripdata-Overall'!E11</f>
        <v>-0.1171527778</v>
      </c>
      <c r="G6" s="10">
        <f>'202210-divvy-tripdata-Overall'!F11+'202210-divvy-tripdata-Overall'!M11</f>
        <v>149867</v>
      </c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11"/>
      <c r="B7" s="35" t="s">
        <v>20</v>
      </c>
      <c r="C7" s="12">
        <f t="shared" si="1"/>
        <v>0.007100738829</v>
      </c>
      <c r="D7" s="12">
        <f>'202210-divvy-tripdata-Overall'!C12+'202210-divvy-tripdata-Overall'!J12</f>
        <v>777.6871181</v>
      </c>
      <c r="E7" s="12">
        <f>'202210-divvy-tripdata-Overall'!D12</f>
        <v>0.3323611111</v>
      </c>
      <c r="F7" s="12">
        <f>'202210-divvy-tripdata-Overall'!E12</f>
        <v>-0.0001851851848</v>
      </c>
      <c r="G7" s="13">
        <f>'202210-divvy-tripdata-Overall'!F12+'202210-divvy-tripdata-Overall'!M12</f>
        <v>109522</v>
      </c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6" t="s">
        <v>9</v>
      </c>
      <c r="B8" s="37"/>
      <c r="C8" s="15">
        <f t="shared" si="1"/>
        <v>0.01034254161</v>
      </c>
      <c r="D8" s="15">
        <f>SUM(D3:D7)</f>
        <v>4224.152558</v>
      </c>
      <c r="E8" s="15">
        <f>MAX(E3:E7)</f>
        <v>5.724861111</v>
      </c>
      <c r="F8" s="15">
        <f>MIN(F3:F7)</f>
        <v>-0.1171527778</v>
      </c>
      <c r="G8" s="16">
        <f>SUM(G3:G7)</f>
        <v>408425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17"/>
      <c r="B9" s="17"/>
      <c r="C9" s="17"/>
      <c r="D9" s="17"/>
      <c r="E9" s="17"/>
      <c r="F9" s="4"/>
      <c r="G9" s="17"/>
      <c r="H9" s="17"/>
      <c r="I9" s="17"/>
      <c r="J9" s="17"/>
      <c r="K9" s="17"/>
      <c r="L9" s="4"/>
      <c r="M9" s="17"/>
      <c r="N9" s="17"/>
      <c r="O9" s="17"/>
      <c r="P9" s="17"/>
      <c r="Q9" s="17"/>
    </row>
    <row r="10">
      <c r="A10" s="18" t="s">
        <v>10</v>
      </c>
      <c r="E10" s="19"/>
      <c r="F10" s="20"/>
      <c r="G10" s="38" t="s">
        <v>14</v>
      </c>
      <c r="H10" s="39"/>
      <c r="I10" s="39"/>
      <c r="J10" s="39"/>
      <c r="K10" s="40"/>
      <c r="L10" s="20"/>
      <c r="M10" s="21" t="s">
        <v>16</v>
      </c>
      <c r="Q10" s="19"/>
    </row>
    <row r="11">
      <c r="A11" s="29" t="s">
        <v>1</v>
      </c>
      <c r="B11" s="30" t="s">
        <v>17</v>
      </c>
      <c r="C11" s="31" t="s">
        <v>2</v>
      </c>
      <c r="D11" s="31" t="s">
        <v>6</v>
      </c>
      <c r="E11" s="32" t="s">
        <v>3</v>
      </c>
      <c r="F11" s="20"/>
      <c r="G11" s="30" t="s">
        <v>1</v>
      </c>
      <c r="H11" s="30" t="s">
        <v>17</v>
      </c>
      <c r="I11" s="31" t="s">
        <v>2</v>
      </c>
      <c r="J11" s="31" t="s">
        <v>6</v>
      </c>
      <c r="K11" s="32" t="s">
        <v>3</v>
      </c>
      <c r="L11" s="20"/>
      <c r="M11" s="30" t="s">
        <v>1</v>
      </c>
      <c r="N11" s="30" t="s">
        <v>17</v>
      </c>
      <c r="O11" s="31" t="s">
        <v>2</v>
      </c>
      <c r="P11" s="31" t="s">
        <v>6</v>
      </c>
      <c r="Q11" s="32" t="s">
        <v>3</v>
      </c>
    </row>
    <row r="12">
      <c r="A12" s="33" t="s">
        <v>7</v>
      </c>
      <c r="B12" s="34" t="s">
        <v>18</v>
      </c>
      <c r="C12" s="9">
        <f t="shared" ref="C12:C17" si="2">E12/D12</f>
        <v>0.01843603046</v>
      </c>
      <c r="D12" s="41">
        <f>'202210-divvy-tripdata-1-Day Mem'!C3+'202210-divvy-tripdata-2-Day Mem'!C3</f>
        <v>14035</v>
      </c>
      <c r="E12" s="42">
        <f>'202210-divvy-tripdata-1-Day Mem'!D3+'202210-divvy-tripdata-2-Day Mem'!D3</f>
        <v>258.7496875</v>
      </c>
      <c r="F12" s="20"/>
      <c r="G12" s="34" t="s">
        <v>7</v>
      </c>
      <c r="H12" s="34" t="s">
        <v>18</v>
      </c>
      <c r="I12" s="9">
        <f t="shared" ref="I12:I17" si="3">K12/J12</f>
        <v>0.01233117104</v>
      </c>
      <c r="J12" s="41">
        <f>'202210-divvy-tripdata-1-Day Mem'!H12+'202210-divvy-tripdata-2-Day Mem'!H12</f>
        <v>5494</v>
      </c>
      <c r="K12" s="42">
        <f>'202210-divvy-tripdata-1-Day Mem'!I12+'202210-divvy-tripdata-2-Day Mem'!I12</f>
        <v>67.7474537</v>
      </c>
      <c r="L12" s="20"/>
      <c r="M12" s="34" t="s">
        <v>7</v>
      </c>
      <c r="N12" s="34" t="s">
        <v>18</v>
      </c>
      <c r="O12" s="9">
        <f t="shared" ref="O12:O17" si="4">Q12/P12</f>
        <v>0.017592808</v>
      </c>
      <c r="P12" s="41">
        <f>'202210-divvy-tripdata-1-Day Mem'!R3+'202210-divvy-tripdata-2-Day Mem'!R3</f>
        <v>16334</v>
      </c>
      <c r="Q12" s="42">
        <f>'202210-divvy-tripdata-1-Day Mem'!S3+'202210-divvy-tripdata-2-Day Mem'!S3</f>
        <v>287.3609259</v>
      </c>
    </row>
    <row r="13">
      <c r="A13" s="8"/>
      <c r="B13" s="34" t="s">
        <v>19</v>
      </c>
      <c r="C13" s="9">
        <f t="shared" si="2"/>
        <v>0.03381639447</v>
      </c>
      <c r="D13" s="41">
        <f>'202210-divvy-tripdata-1-Day Mem'!C4+'202210-divvy-tripdata-2-Day Mem'!C4</f>
        <v>2922</v>
      </c>
      <c r="E13" s="42">
        <f>'202210-divvy-tripdata-1-Day Mem'!D4+'202210-divvy-tripdata-2-Day Mem'!D4</f>
        <v>98.81150463</v>
      </c>
      <c r="F13" s="20"/>
      <c r="G13" s="23"/>
      <c r="H13" s="34" t="s">
        <v>19</v>
      </c>
      <c r="I13" s="9">
        <f t="shared" si="3"/>
        <v>0.02857035348</v>
      </c>
      <c r="J13" s="41">
        <f>'202210-divvy-tripdata-1-Day Mem'!H13+'202210-divvy-tripdata-2-Day Mem'!H13</f>
        <v>932</v>
      </c>
      <c r="K13" s="42">
        <f>'202210-divvy-tripdata-1-Day Mem'!I13+'202210-divvy-tripdata-2-Day Mem'!I13</f>
        <v>26.62756944</v>
      </c>
      <c r="L13" s="20"/>
      <c r="M13" s="23"/>
      <c r="N13" s="34" t="s">
        <v>19</v>
      </c>
      <c r="O13" s="9">
        <f t="shared" si="4"/>
        <v>0.03259027637</v>
      </c>
      <c r="P13" s="41">
        <f>'202210-divvy-tripdata-1-Day Mem'!R4+'202210-divvy-tripdata-2-Day Mem'!R4</f>
        <v>3278</v>
      </c>
      <c r="Q13" s="42">
        <f>'202210-divvy-tripdata-1-Day Mem'!S4+'202210-divvy-tripdata-2-Day Mem'!S4</f>
        <v>106.8309259</v>
      </c>
    </row>
    <row r="14">
      <c r="A14" s="8"/>
      <c r="B14" s="34" t="s">
        <v>20</v>
      </c>
      <c r="C14" s="9">
        <f t="shared" si="2"/>
        <v>0.01175212625</v>
      </c>
      <c r="D14" s="41">
        <f>'202210-divvy-tripdata-1-Day Mem'!C5+'202210-divvy-tripdata-2-Day Mem'!C5</f>
        <v>15001</v>
      </c>
      <c r="E14" s="42">
        <f>'202210-divvy-tripdata-1-Day Mem'!D5+'202210-divvy-tripdata-2-Day Mem'!D5</f>
        <v>176.2936458</v>
      </c>
      <c r="F14" s="20"/>
      <c r="G14" s="23"/>
      <c r="H14" s="34" t="s">
        <v>20</v>
      </c>
      <c r="I14" s="9">
        <f t="shared" si="3"/>
        <v>0.008125936224</v>
      </c>
      <c r="J14" s="41">
        <f>'202210-divvy-tripdata-1-Day Mem'!H14+'202210-divvy-tripdata-2-Day Mem'!H14</f>
        <v>7912</v>
      </c>
      <c r="K14" s="42">
        <f>'202210-divvy-tripdata-1-Day Mem'!I14+'202210-divvy-tripdata-2-Day Mem'!I14</f>
        <v>64.29240741</v>
      </c>
      <c r="L14" s="20"/>
      <c r="M14" s="23"/>
      <c r="N14" s="34" t="s">
        <v>20</v>
      </c>
      <c r="O14" s="9">
        <f t="shared" si="4"/>
        <v>0.01212669292</v>
      </c>
      <c r="P14" s="41">
        <f>'202210-divvy-tripdata-1-Day Mem'!R5+'202210-divvy-tripdata-2-Day Mem'!R5</f>
        <v>18693</v>
      </c>
      <c r="Q14" s="42">
        <f>'202210-divvy-tripdata-1-Day Mem'!S5+'202210-divvy-tripdata-2-Day Mem'!S5</f>
        <v>226.6842708</v>
      </c>
    </row>
    <row r="15">
      <c r="A15" s="33" t="s">
        <v>8</v>
      </c>
      <c r="B15" s="34" t="s">
        <v>18</v>
      </c>
      <c r="C15" s="9">
        <f t="shared" si="2"/>
        <v>0.009882404797</v>
      </c>
      <c r="D15" s="41">
        <f>'202210-divvy-tripdata-1-Day Mem'!C6+'202210-divvy-tripdata-2-Day Mem'!C6</f>
        <v>21994</v>
      </c>
      <c r="E15" s="42">
        <f>'202210-divvy-tripdata-1-Day Mem'!D6+'202210-divvy-tripdata-2-Day Mem'!D6</f>
        <v>217.3536111</v>
      </c>
      <c r="F15" s="20"/>
      <c r="G15" s="34" t="s">
        <v>8</v>
      </c>
      <c r="H15" s="34" t="s">
        <v>18</v>
      </c>
      <c r="I15" s="9">
        <f t="shared" si="3"/>
        <v>0.008239720211</v>
      </c>
      <c r="J15" s="41">
        <f>'202210-divvy-tripdata-1-Day Mem'!H15+'202210-divvy-tripdata-2-Day Mem'!H15</f>
        <v>21038</v>
      </c>
      <c r="K15" s="42">
        <f>'202210-divvy-tripdata-1-Day Mem'!I15+'202210-divvy-tripdata-2-Day Mem'!I15</f>
        <v>173.3472338</v>
      </c>
      <c r="L15" s="20"/>
      <c r="M15" s="34" t="s">
        <v>8</v>
      </c>
      <c r="N15" s="34" t="s">
        <v>18</v>
      </c>
      <c r="O15" s="9">
        <f t="shared" si="4"/>
        <v>0.01004893026</v>
      </c>
      <c r="P15" s="41">
        <f>'202210-divvy-tripdata-1-Day Mem'!R6+'202210-divvy-tripdata-2-Day Mem'!R6</f>
        <v>24849</v>
      </c>
      <c r="Q15" s="42">
        <f>'202210-divvy-tripdata-1-Day Mem'!S6+'202210-divvy-tripdata-2-Day Mem'!S6</f>
        <v>249.7058681</v>
      </c>
    </row>
    <row r="16">
      <c r="A16" s="11"/>
      <c r="B16" s="35" t="s">
        <v>20</v>
      </c>
      <c r="C16" s="12">
        <f t="shared" si="2"/>
        <v>0.007930816305</v>
      </c>
      <c r="D16" s="43">
        <f>'202210-divvy-tripdata-1-Day Mem'!C7+'202210-divvy-tripdata-2-Day Mem'!C7</f>
        <v>14861</v>
      </c>
      <c r="E16" s="44">
        <f>'202210-divvy-tripdata-1-Day Mem'!D7+'202210-divvy-tripdata-2-Day Mem'!D7</f>
        <v>117.8598611</v>
      </c>
      <c r="F16" s="20"/>
      <c r="G16" s="24"/>
      <c r="H16" s="35" t="s">
        <v>20</v>
      </c>
      <c r="I16" s="12">
        <f t="shared" si="3"/>
        <v>0.006709451937</v>
      </c>
      <c r="J16" s="45">
        <f>'202210-divvy-tripdata-1-Day Mem'!H16+'202210-divvy-tripdata-2-Day Mem'!H16</f>
        <v>15510</v>
      </c>
      <c r="K16" s="44">
        <f>'202210-divvy-tripdata-1-Day Mem'!I16+'202210-divvy-tripdata-2-Day Mem'!I16</f>
        <v>104.0635995</v>
      </c>
      <c r="L16" s="20"/>
      <c r="M16" s="24"/>
      <c r="N16" s="35" t="s">
        <v>20</v>
      </c>
      <c r="O16" s="12">
        <f t="shared" si="4"/>
        <v>0.008200642261</v>
      </c>
      <c r="P16" s="43">
        <f>'202210-divvy-tripdata-1-Day Mem'!R7+'202210-divvy-tripdata-2-Day Mem'!R7</f>
        <v>17300</v>
      </c>
      <c r="Q16" s="44">
        <f>'202210-divvy-tripdata-1-Day Mem'!S7+'202210-divvy-tripdata-2-Day Mem'!S7</f>
        <v>141.8711111</v>
      </c>
    </row>
    <row r="17">
      <c r="A17" s="36" t="s">
        <v>9</v>
      </c>
      <c r="B17" s="37"/>
      <c r="C17" s="15">
        <f t="shared" si="2"/>
        <v>0.01262942046</v>
      </c>
      <c r="D17" s="46">
        <f t="shared" ref="D17:E17" si="5">SUM(D12:D16)</f>
        <v>68813</v>
      </c>
      <c r="E17" s="47">
        <f t="shared" si="5"/>
        <v>869.0683102</v>
      </c>
      <c r="F17" s="20"/>
      <c r="G17" s="48" t="s">
        <v>9</v>
      </c>
      <c r="H17" s="37"/>
      <c r="I17" s="15">
        <f t="shared" si="3"/>
        <v>0.008569710016</v>
      </c>
      <c r="J17" s="46">
        <f t="shared" ref="J17:K17" si="6">SUM(J12:J16)</f>
        <v>50886</v>
      </c>
      <c r="K17" s="47">
        <f t="shared" si="6"/>
        <v>436.0782639</v>
      </c>
      <c r="L17" s="20"/>
      <c r="M17" s="48" t="s">
        <v>9</v>
      </c>
      <c r="N17" s="37"/>
      <c r="O17" s="15">
        <f t="shared" si="4"/>
        <v>0.01258424816</v>
      </c>
      <c r="P17" s="46">
        <f t="shared" ref="P17:Q17" si="7">SUM(P12:P16)</f>
        <v>80454</v>
      </c>
      <c r="Q17" s="47">
        <f t="shared" si="7"/>
        <v>1012.453102</v>
      </c>
    </row>
    <row r="18">
      <c r="A18" s="17"/>
      <c r="B18" s="17"/>
      <c r="C18" s="17"/>
      <c r="D18" s="17"/>
      <c r="E18" s="1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18" t="s">
        <v>13</v>
      </c>
      <c r="E19" s="19"/>
      <c r="F19" s="4"/>
      <c r="G19" s="38" t="s">
        <v>12</v>
      </c>
      <c r="H19" s="39"/>
      <c r="I19" s="39"/>
      <c r="J19" s="39"/>
      <c r="K19" s="40"/>
      <c r="L19" s="4"/>
      <c r="M19" s="4"/>
      <c r="N19" s="4"/>
      <c r="O19" s="4"/>
      <c r="P19" s="4"/>
      <c r="Q19" s="4"/>
    </row>
    <row r="20">
      <c r="A20" s="29" t="s">
        <v>1</v>
      </c>
      <c r="B20" s="30" t="s">
        <v>17</v>
      </c>
      <c r="C20" s="31" t="s">
        <v>2</v>
      </c>
      <c r="D20" s="31" t="s">
        <v>6</v>
      </c>
      <c r="E20" s="32" t="s">
        <v>3</v>
      </c>
      <c r="F20" s="20"/>
      <c r="G20" s="30" t="s">
        <v>1</v>
      </c>
      <c r="H20" s="30" t="s">
        <v>17</v>
      </c>
      <c r="I20" s="31" t="s">
        <v>2</v>
      </c>
      <c r="J20" s="31" t="s">
        <v>6</v>
      </c>
      <c r="K20" s="32" t="s">
        <v>3</v>
      </c>
      <c r="L20" s="4"/>
      <c r="M20" s="4"/>
      <c r="N20" s="4"/>
      <c r="O20" s="4"/>
      <c r="P20" s="4"/>
      <c r="Q20" s="4"/>
    </row>
    <row r="21">
      <c r="A21" s="33" t="s">
        <v>7</v>
      </c>
      <c r="B21" s="34" t="s">
        <v>18</v>
      </c>
      <c r="C21" s="9">
        <f t="shared" ref="C21:C26" si="8">E21/D21</f>
        <v>0.01495174384</v>
      </c>
      <c r="D21" s="41">
        <f>'202210-divvy-tripdata-1-Day Mem'!C12+'202210-divvy-tripdata-2-Day Mem'!C12</f>
        <v>7878</v>
      </c>
      <c r="E21" s="42">
        <f>'202210-divvy-tripdata-1-Day Mem'!D12+'202210-divvy-tripdata-2-Day Mem'!D12</f>
        <v>117.789838</v>
      </c>
      <c r="F21" s="20"/>
      <c r="G21" s="34" t="s">
        <v>7</v>
      </c>
      <c r="H21" s="34" t="s">
        <v>18</v>
      </c>
      <c r="I21" s="9">
        <f t="shared" ref="I21:I26" si="9">K21/J21</f>
        <v>0.0127680438</v>
      </c>
      <c r="J21" s="41">
        <f>'202210-divvy-tripdata-1-Day Mem'!M3+'202210-divvy-tripdata-2-Day Mem'!M3</f>
        <v>5749</v>
      </c>
      <c r="K21" s="42">
        <f>'202210-divvy-tripdata-1-Day Mem'!N3+'202210-divvy-tripdata-2-Day Mem'!N3</f>
        <v>73.4034838</v>
      </c>
      <c r="L21" s="4"/>
      <c r="M21" s="4"/>
      <c r="N21" s="4"/>
      <c r="O21" s="4"/>
      <c r="P21" s="4"/>
      <c r="Q21" s="4"/>
    </row>
    <row r="22">
      <c r="A22" s="8"/>
      <c r="B22" s="34" t="s">
        <v>19</v>
      </c>
      <c r="C22" s="9">
        <f t="shared" si="8"/>
        <v>0.03789975458</v>
      </c>
      <c r="D22" s="41">
        <f>'202210-divvy-tripdata-1-Day Mem'!C13+'202210-divvy-tripdata-2-Day Mem'!C13</f>
        <v>1611</v>
      </c>
      <c r="E22" s="42">
        <f>'202210-divvy-tripdata-1-Day Mem'!D13+'202210-divvy-tripdata-2-Day Mem'!D13</f>
        <v>61.05650463</v>
      </c>
      <c r="F22" s="20"/>
      <c r="G22" s="23"/>
      <c r="H22" s="34" t="s">
        <v>19</v>
      </c>
      <c r="I22" s="9">
        <f t="shared" si="9"/>
        <v>0.02854892584</v>
      </c>
      <c r="J22" s="41">
        <f>'202210-divvy-tripdata-1-Day Mem'!M4+'202210-divvy-tripdata-2-Day Mem'!M4</f>
        <v>1140</v>
      </c>
      <c r="K22" s="42">
        <f>'202210-divvy-tripdata-1-Day Mem'!N4+'202210-divvy-tripdata-2-Day Mem'!N4</f>
        <v>32.54577546</v>
      </c>
      <c r="L22" s="4"/>
      <c r="M22" s="4"/>
      <c r="N22" s="4"/>
      <c r="O22" s="4"/>
      <c r="P22" s="4"/>
      <c r="Q22" s="4"/>
    </row>
    <row r="23">
      <c r="A23" s="8"/>
      <c r="B23" s="34" t="s">
        <v>20</v>
      </c>
      <c r="C23" s="9">
        <f t="shared" si="8"/>
        <v>0.009532007778</v>
      </c>
      <c r="D23" s="41">
        <f>'202210-divvy-tripdata-1-Day Mem'!C14+'202210-divvy-tripdata-2-Day Mem'!C14</f>
        <v>10073</v>
      </c>
      <c r="E23" s="42">
        <f>'202210-divvy-tripdata-1-Day Mem'!D14+'202210-divvy-tripdata-2-Day Mem'!D14</f>
        <v>96.01591435</v>
      </c>
      <c r="F23" s="20"/>
      <c r="G23" s="23"/>
      <c r="H23" s="34" t="s">
        <v>20</v>
      </c>
      <c r="I23" s="9">
        <f t="shared" si="9"/>
        <v>0.007948956828</v>
      </c>
      <c r="J23" s="41">
        <f>'202210-divvy-tripdata-1-Day Mem'!M5+'202210-divvy-tripdata-2-Day Mem'!M5</f>
        <v>8766</v>
      </c>
      <c r="K23" s="42">
        <f>'202210-divvy-tripdata-1-Day Mem'!N5+'202210-divvy-tripdata-2-Day Mem'!N5</f>
        <v>69.68055556</v>
      </c>
      <c r="L23" s="4"/>
      <c r="M23" s="4"/>
      <c r="N23" s="4"/>
      <c r="O23" s="4"/>
      <c r="P23" s="4"/>
      <c r="Q23" s="4"/>
    </row>
    <row r="24">
      <c r="A24" s="33" t="s">
        <v>8</v>
      </c>
      <c r="B24" s="34" t="s">
        <v>18</v>
      </c>
      <c r="C24" s="9">
        <f t="shared" si="8"/>
        <v>0.008370622796</v>
      </c>
      <c r="D24" s="41">
        <f>'202210-divvy-tripdata-1-Day Mem'!C15+'202210-divvy-tripdata-2-Day Mem'!C15</f>
        <v>26117</v>
      </c>
      <c r="E24" s="42">
        <f>'202210-divvy-tripdata-1-Day Mem'!D15+'202210-divvy-tripdata-2-Day Mem'!D15</f>
        <v>218.6155556</v>
      </c>
      <c r="F24" s="20"/>
      <c r="G24" s="34" t="s">
        <v>8</v>
      </c>
      <c r="H24" s="34" t="s">
        <v>18</v>
      </c>
      <c r="I24" s="9">
        <f t="shared" si="9"/>
        <v>0.008117571033</v>
      </c>
      <c r="J24" s="41">
        <f>'202210-divvy-tripdata-1-Day Mem'!M6+'202210-divvy-tripdata-2-Day Mem'!M6</f>
        <v>20400</v>
      </c>
      <c r="K24" s="42">
        <f>'202210-divvy-tripdata-1-Day Mem'!N6+'202210-divvy-tripdata-2-Day Mem'!N6</f>
        <v>165.5984491</v>
      </c>
      <c r="L24" s="4"/>
      <c r="M24" s="4"/>
      <c r="N24" s="4"/>
      <c r="O24" s="4"/>
      <c r="P24" s="4"/>
      <c r="Q24" s="4"/>
    </row>
    <row r="25">
      <c r="A25" s="11"/>
      <c r="B25" s="35" t="s">
        <v>20</v>
      </c>
      <c r="C25" s="12">
        <f t="shared" si="8"/>
        <v>0.006687628692</v>
      </c>
      <c r="D25" s="43">
        <f>'202210-divvy-tripdata-1-Day Mem'!C16+'202210-divvy-tripdata-2-Day Mem'!C16</f>
        <v>18329</v>
      </c>
      <c r="E25" s="44">
        <f>'202210-divvy-tripdata-1-Day Mem'!D16+'202210-divvy-tripdata-2-Day Mem'!D16</f>
        <v>122.5775463</v>
      </c>
      <c r="F25" s="20"/>
      <c r="G25" s="24"/>
      <c r="H25" s="35" t="s">
        <v>20</v>
      </c>
      <c r="I25" s="12">
        <f t="shared" si="9"/>
        <v>0.006600418286</v>
      </c>
      <c r="J25" s="43">
        <f>'202210-divvy-tripdata-1-Day Mem'!M7+'202210-divvy-tripdata-2-Day Mem'!M7</f>
        <v>16010</v>
      </c>
      <c r="K25" s="44">
        <f>'202210-divvy-tripdata-1-Day Mem'!N7+'202210-divvy-tripdata-2-Day Mem'!N7</f>
        <v>105.6726968</v>
      </c>
      <c r="L25" s="4"/>
      <c r="M25" s="4"/>
      <c r="N25" s="4"/>
      <c r="O25" s="4"/>
      <c r="P25" s="4"/>
      <c r="Q25" s="4"/>
    </row>
    <row r="26">
      <c r="A26" s="36" t="s">
        <v>9</v>
      </c>
      <c r="B26" s="37"/>
      <c r="C26" s="15">
        <f t="shared" si="8"/>
        <v>0.009624661898</v>
      </c>
      <c r="D26" s="46">
        <f t="shared" ref="D26:E26" si="10">SUM(D21:D25)</f>
        <v>64008</v>
      </c>
      <c r="E26" s="47">
        <f t="shared" si="10"/>
        <v>616.0553588</v>
      </c>
      <c r="F26" s="20"/>
      <c r="G26" s="48" t="s">
        <v>9</v>
      </c>
      <c r="H26" s="37"/>
      <c r="I26" s="15">
        <f t="shared" si="9"/>
        <v>0.008583519843</v>
      </c>
      <c r="J26" s="46">
        <f t="shared" ref="J26:K26" si="11">SUM(J21:J25)</f>
        <v>52065</v>
      </c>
      <c r="K26" s="47">
        <f t="shared" si="11"/>
        <v>446.9009606</v>
      </c>
      <c r="L26" s="4"/>
      <c r="M26" s="4"/>
      <c r="N26" s="4"/>
      <c r="O26" s="4"/>
      <c r="P26" s="4"/>
      <c r="Q26" s="4"/>
    </row>
    <row r="27">
      <c r="A27" s="17"/>
      <c r="B27" s="17"/>
      <c r="C27" s="17"/>
      <c r="D27" s="17"/>
      <c r="E27" s="1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>
      <c r="A28" s="18" t="s">
        <v>11</v>
      </c>
      <c r="E28" s="19"/>
      <c r="F28" s="4"/>
      <c r="G28" s="38" t="s">
        <v>15</v>
      </c>
      <c r="H28" s="39"/>
      <c r="I28" s="39"/>
      <c r="J28" s="39"/>
      <c r="K28" s="40"/>
      <c r="L28" s="4"/>
      <c r="M28" s="4"/>
      <c r="N28" s="4"/>
      <c r="O28" s="4"/>
      <c r="P28" s="4"/>
      <c r="Q28" s="4"/>
    </row>
    <row r="29">
      <c r="A29" s="29" t="s">
        <v>1</v>
      </c>
      <c r="B29" s="30" t="s">
        <v>17</v>
      </c>
      <c r="C29" s="31" t="s">
        <v>2</v>
      </c>
      <c r="D29" s="31" t="s">
        <v>6</v>
      </c>
      <c r="E29" s="32" t="s">
        <v>3</v>
      </c>
      <c r="F29" s="20"/>
      <c r="G29" s="30" t="s">
        <v>1</v>
      </c>
      <c r="H29" s="30" t="s">
        <v>17</v>
      </c>
      <c r="I29" s="31" t="s">
        <v>2</v>
      </c>
      <c r="J29" s="31" t="s">
        <v>6</v>
      </c>
      <c r="K29" s="32" t="s">
        <v>3</v>
      </c>
      <c r="L29" s="4"/>
      <c r="M29" s="4"/>
      <c r="N29" s="4"/>
      <c r="O29" s="4"/>
      <c r="P29" s="4"/>
      <c r="Q29" s="4"/>
    </row>
    <row r="30">
      <c r="A30" s="33" t="s">
        <v>7</v>
      </c>
      <c r="B30" s="34" t="s">
        <v>18</v>
      </c>
      <c r="C30" s="9">
        <f t="shared" ref="C30:C35" si="12">E30/D30</f>
        <v>0.0133462383</v>
      </c>
      <c r="D30" s="41">
        <f>'202210-divvy-tripdata-1-Day Mem'!H3+'202210-divvy-tripdata-2-Day Mem'!H3</f>
        <v>4183</v>
      </c>
      <c r="E30" s="42">
        <f>'202210-divvy-tripdata-1-Day Mem'!I3+'202210-divvy-tripdata-2-Day Mem'!I3</f>
        <v>55.82731481</v>
      </c>
      <c r="F30" s="20"/>
      <c r="G30" s="34" t="s">
        <v>7</v>
      </c>
      <c r="H30" s="34" t="s">
        <v>18</v>
      </c>
      <c r="I30" s="9">
        <f t="shared" ref="I30:I35" si="13">K30/J30</f>
        <v>0.01493693611</v>
      </c>
      <c r="J30" s="41">
        <f>'202210-divvy-tripdata-1-Day Mem'!M12+'202210-divvy-tripdata-2-Day Mem'!M12</f>
        <v>6913</v>
      </c>
      <c r="K30" s="42">
        <f>'202210-divvy-tripdata-1-Day Mem'!N12+'202210-divvy-tripdata-2-Day Mem'!N12</f>
        <v>103.2590394</v>
      </c>
      <c r="L30" s="4"/>
      <c r="M30" s="4"/>
      <c r="N30" s="4"/>
      <c r="O30" s="4"/>
      <c r="P30" s="4"/>
      <c r="Q30" s="4"/>
    </row>
    <row r="31">
      <c r="A31" s="8"/>
      <c r="B31" s="34" t="s">
        <v>19</v>
      </c>
      <c r="C31" s="9">
        <f t="shared" si="12"/>
        <v>0.02519931843</v>
      </c>
      <c r="D31" s="41">
        <f>'202210-divvy-tripdata-1-Day Mem'!H4+'202210-divvy-tripdata-2-Day Mem'!H4</f>
        <v>701</v>
      </c>
      <c r="E31" s="42">
        <f>'202210-divvy-tripdata-1-Day Mem'!I4+'202210-divvy-tripdata-2-Day Mem'!I4</f>
        <v>17.66472222</v>
      </c>
      <c r="F31" s="20"/>
      <c r="G31" s="23"/>
      <c r="H31" s="34" t="s">
        <v>19</v>
      </c>
      <c r="I31" s="9">
        <f t="shared" si="13"/>
        <v>0.02688598895</v>
      </c>
      <c r="J31" s="41">
        <f>'202210-divvy-tripdata-1-Day Mem'!M13+'202210-divvy-tripdata-2-Day Mem'!M13</f>
        <v>1622</v>
      </c>
      <c r="K31" s="42">
        <f>'202210-divvy-tripdata-1-Day Mem'!N13+'202210-divvy-tripdata-2-Day Mem'!N13</f>
        <v>43.60907407</v>
      </c>
      <c r="L31" s="4"/>
      <c r="M31" s="4"/>
      <c r="N31" s="4"/>
      <c r="O31" s="4"/>
      <c r="P31" s="4"/>
      <c r="Q31" s="4"/>
    </row>
    <row r="32">
      <c r="A32" s="8"/>
      <c r="B32" s="34" t="s">
        <v>20</v>
      </c>
      <c r="C32" s="9">
        <f t="shared" si="12"/>
        <v>0.007752589733</v>
      </c>
      <c r="D32" s="41">
        <f>'202210-divvy-tripdata-1-Day Mem'!H5+'202210-divvy-tripdata-2-Day Mem'!H5</f>
        <v>6054</v>
      </c>
      <c r="E32" s="42">
        <f>'202210-divvy-tripdata-1-Day Mem'!I5+'202210-divvy-tripdata-2-Day Mem'!I5</f>
        <v>46.93417824</v>
      </c>
      <c r="F32" s="20"/>
      <c r="G32" s="23"/>
      <c r="H32" s="34" t="s">
        <v>20</v>
      </c>
      <c r="I32" s="9">
        <f t="shared" si="13"/>
        <v>0.009376982261</v>
      </c>
      <c r="J32" s="41">
        <f>'202210-divvy-tripdata-1-Day Mem'!M14+'202210-divvy-tripdata-2-Day Mem'!M14</f>
        <v>9745</v>
      </c>
      <c r="K32" s="42">
        <f>'202210-divvy-tripdata-1-Day Mem'!N14+'202210-divvy-tripdata-2-Day Mem'!N14</f>
        <v>91.37869213</v>
      </c>
      <c r="L32" s="4"/>
      <c r="M32" s="4"/>
      <c r="N32" s="4"/>
      <c r="O32" s="4"/>
      <c r="P32" s="4"/>
      <c r="Q32" s="4"/>
    </row>
    <row r="33">
      <c r="A33" s="33" t="s">
        <v>8</v>
      </c>
      <c r="B33" s="34" t="s">
        <v>18</v>
      </c>
      <c r="C33" s="9">
        <f t="shared" si="12"/>
        <v>0.008172846661</v>
      </c>
      <c r="D33" s="41">
        <f>'202210-divvy-tripdata-1-Day Mem'!H6+'202210-divvy-tripdata-2-Day Mem'!H6</f>
        <v>17148</v>
      </c>
      <c r="E33" s="42">
        <f>'202210-divvy-tripdata-1-Day Mem'!I6+'202210-divvy-tripdata-2-Day Mem'!I6</f>
        <v>140.1479745</v>
      </c>
      <c r="F33" s="20"/>
      <c r="G33" s="34" t="s">
        <v>8</v>
      </c>
      <c r="H33" s="34" t="s">
        <v>18</v>
      </c>
      <c r="I33" s="9">
        <f t="shared" si="13"/>
        <v>0.008685839413</v>
      </c>
      <c r="J33" s="41">
        <f>'202210-divvy-tripdata-1-Day Mem'!M15+'202210-divvy-tripdata-2-Day Mem'!M15</f>
        <v>18321</v>
      </c>
      <c r="K33" s="42">
        <f>'202210-divvy-tripdata-1-Day Mem'!N15+'202210-divvy-tripdata-2-Day Mem'!N15</f>
        <v>159.1332639</v>
      </c>
      <c r="L33" s="4"/>
      <c r="M33" s="4"/>
      <c r="N33" s="4"/>
      <c r="O33" s="4"/>
      <c r="P33" s="4"/>
      <c r="Q33" s="4"/>
    </row>
    <row r="34">
      <c r="A34" s="11"/>
      <c r="B34" s="35" t="s">
        <v>20</v>
      </c>
      <c r="C34" s="12">
        <f t="shared" si="12"/>
        <v>0.006357512214</v>
      </c>
      <c r="D34" s="43">
        <f>'202210-divvy-tripdata-1-Day Mem'!H7+'202210-divvy-tripdata-2-Day Mem'!H7</f>
        <v>12956</v>
      </c>
      <c r="E34" s="44">
        <f>'202210-divvy-tripdata-1-Day Mem'!I7+'202210-divvy-tripdata-2-Day Mem'!I7</f>
        <v>82.36792824</v>
      </c>
      <c r="F34" s="20"/>
      <c r="G34" s="24"/>
      <c r="H34" s="35" t="s">
        <v>20</v>
      </c>
      <c r="I34" s="12">
        <f t="shared" si="13"/>
        <v>0.007094969428</v>
      </c>
      <c r="J34" s="43">
        <f>'202210-divvy-tripdata-1-Day Mem'!M16+'202210-divvy-tripdata-2-Day Mem'!M16</f>
        <v>14556</v>
      </c>
      <c r="K34" s="44">
        <f>'202210-divvy-tripdata-1-Day Mem'!N16+'202210-divvy-tripdata-2-Day Mem'!N16</f>
        <v>103.274375</v>
      </c>
      <c r="L34" s="4"/>
      <c r="M34" s="4"/>
      <c r="N34" s="4"/>
      <c r="O34" s="4"/>
      <c r="P34" s="4"/>
      <c r="Q34" s="4"/>
    </row>
    <row r="35">
      <c r="A35" s="36" t="s">
        <v>9</v>
      </c>
      <c r="B35" s="37"/>
      <c r="C35" s="15">
        <f t="shared" si="12"/>
        <v>0.00835588222</v>
      </c>
      <c r="D35" s="46">
        <f t="shared" ref="D35:E35" si="14">SUM(D30:D34)</f>
        <v>41042</v>
      </c>
      <c r="E35" s="47">
        <f t="shared" si="14"/>
        <v>342.9421181</v>
      </c>
      <c r="F35" s="20"/>
      <c r="G35" s="48" t="s">
        <v>9</v>
      </c>
      <c r="H35" s="37"/>
      <c r="I35" s="15">
        <f t="shared" si="13"/>
        <v>0.009786626355</v>
      </c>
      <c r="J35" s="46">
        <f t="shared" ref="J35:K35" si="15">SUM(J30:J34)</f>
        <v>51157</v>
      </c>
      <c r="K35" s="47">
        <f t="shared" si="15"/>
        <v>500.6544444</v>
      </c>
      <c r="L35" s="4"/>
      <c r="M35" s="4"/>
      <c r="N35" s="4"/>
      <c r="O35" s="4"/>
      <c r="P35" s="4"/>
      <c r="Q35" s="4"/>
    </row>
  </sheetData>
  <mergeCells count="8">
    <mergeCell ref="A1:G1"/>
    <mergeCell ref="A10:E10"/>
    <mergeCell ref="G10:K10"/>
    <mergeCell ref="M10:Q10"/>
    <mergeCell ref="A19:E19"/>
    <mergeCell ref="G19:K19"/>
    <mergeCell ref="A28:E28"/>
    <mergeCell ref="G28:K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10338.0</v>
      </c>
      <c r="D3" s="53">
        <v>195.28287037008704</v>
      </c>
      <c r="E3" s="54"/>
      <c r="F3" s="34" t="s">
        <v>7</v>
      </c>
      <c r="G3" s="34" t="s">
        <v>18</v>
      </c>
      <c r="H3" s="52">
        <v>3067.0</v>
      </c>
      <c r="I3" s="53">
        <v>40.412777777877636</v>
      </c>
      <c r="J3" s="50"/>
      <c r="K3" s="34" t="s">
        <v>7</v>
      </c>
      <c r="L3" s="34" t="s">
        <v>18</v>
      </c>
      <c r="M3" s="52">
        <v>4268.0</v>
      </c>
      <c r="N3" s="53">
        <v>54.92067129624775</v>
      </c>
      <c r="O3" s="50"/>
      <c r="P3" s="34" t="s">
        <v>7</v>
      </c>
      <c r="Q3" s="34" t="s">
        <v>18</v>
      </c>
      <c r="R3" s="52">
        <v>11808.0</v>
      </c>
      <c r="S3" s="53">
        <v>210.68075231464172</v>
      </c>
    </row>
    <row r="4">
      <c r="A4" s="33"/>
      <c r="B4" s="34" t="s">
        <v>19</v>
      </c>
      <c r="C4" s="55">
        <v>2161.0</v>
      </c>
      <c r="D4" s="42">
        <v>74.36453703686857</v>
      </c>
      <c r="E4" s="54"/>
      <c r="F4" s="34"/>
      <c r="G4" s="34" t="s">
        <v>19</v>
      </c>
      <c r="H4" s="55">
        <v>500.0</v>
      </c>
      <c r="I4" s="42">
        <v>12.212037036988477</v>
      </c>
      <c r="J4" s="50"/>
      <c r="K4" s="34"/>
      <c r="L4" s="34" t="s">
        <v>19</v>
      </c>
      <c r="M4" s="55">
        <v>827.0</v>
      </c>
      <c r="N4" s="42">
        <v>23.294456018433266</v>
      </c>
      <c r="O4" s="50"/>
      <c r="P4" s="34"/>
      <c r="Q4" s="34" t="s">
        <v>19</v>
      </c>
      <c r="R4" s="55">
        <v>2375.0</v>
      </c>
      <c r="S4" s="42">
        <v>81.87124999985099</v>
      </c>
    </row>
    <row r="5">
      <c r="A5" s="33"/>
      <c r="B5" s="34" t="s">
        <v>20</v>
      </c>
      <c r="C5" s="55">
        <v>11036.0</v>
      </c>
      <c r="D5" s="42">
        <v>129.79459490723093</v>
      </c>
      <c r="E5" s="54"/>
      <c r="F5" s="34"/>
      <c r="G5" s="34" t="s">
        <v>20</v>
      </c>
      <c r="H5" s="55">
        <v>4621.0</v>
      </c>
      <c r="I5" s="42">
        <v>36.00335648181499</v>
      </c>
      <c r="J5" s="50"/>
      <c r="K5" s="34"/>
      <c r="L5" s="34" t="s">
        <v>20</v>
      </c>
      <c r="M5" s="55">
        <v>6556.0</v>
      </c>
      <c r="N5" s="42">
        <v>51.47547453747393</v>
      </c>
      <c r="O5" s="50"/>
      <c r="P5" s="34"/>
      <c r="Q5" s="34" t="s">
        <v>20</v>
      </c>
      <c r="R5" s="55">
        <v>13688.0</v>
      </c>
      <c r="S5" s="42">
        <v>166.81670138853224</v>
      </c>
    </row>
    <row r="6">
      <c r="A6" s="33" t="s">
        <v>8</v>
      </c>
      <c r="B6" s="34" t="s">
        <v>18</v>
      </c>
      <c r="C6" s="55">
        <v>16406.0</v>
      </c>
      <c r="D6" s="42">
        <v>163.72923611159786</v>
      </c>
      <c r="E6" s="50"/>
      <c r="F6" s="34" t="s">
        <v>8</v>
      </c>
      <c r="G6" s="34" t="s">
        <v>18</v>
      </c>
      <c r="H6" s="55">
        <v>13061.0</v>
      </c>
      <c r="I6" s="42">
        <v>106.63946759290411</v>
      </c>
      <c r="J6" s="50"/>
      <c r="K6" s="34" t="s">
        <v>8</v>
      </c>
      <c r="L6" s="34" t="s">
        <v>18</v>
      </c>
      <c r="M6" s="55">
        <v>15487.0</v>
      </c>
      <c r="N6" s="42">
        <v>125.77210648094479</v>
      </c>
      <c r="O6" s="50"/>
      <c r="P6" s="34" t="s">
        <v>8</v>
      </c>
      <c r="Q6" s="34" t="s">
        <v>18</v>
      </c>
      <c r="R6" s="55">
        <v>18258.0</v>
      </c>
      <c r="S6" s="42">
        <v>184.06853009302722</v>
      </c>
    </row>
    <row r="7">
      <c r="A7" s="56"/>
      <c r="B7" s="35" t="s">
        <v>20</v>
      </c>
      <c r="C7" s="57">
        <v>11129.0</v>
      </c>
      <c r="D7" s="44">
        <v>88.56707175903284</v>
      </c>
      <c r="E7" s="50"/>
      <c r="F7" s="35"/>
      <c r="G7" s="35" t="s">
        <v>20</v>
      </c>
      <c r="H7" s="57">
        <v>9920.0</v>
      </c>
      <c r="I7" s="44">
        <v>63.11553240738431</v>
      </c>
      <c r="J7" s="50"/>
      <c r="K7" s="35"/>
      <c r="L7" s="35" t="s">
        <v>20</v>
      </c>
      <c r="M7" s="57">
        <v>12256.0</v>
      </c>
      <c r="N7" s="44">
        <v>80.34412037016591</v>
      </c>
      <c r="O7" s="50"/>
      <c r="P7" s="35"/>
      <c r="Q7" s="35" t="s">
        <v>20</v>
      </c>
      <c r="R7" s="57">
        <v>12766.0</v>
      </c>
      <c r="S7" s="44">
        <v>104.65431712970894</v>
      </c>
    </row>
    <row r="8">
      <c r="A8" s="36" t="s">
        <v>9</v>
      </c>
      <c r="B8" s="58"/>
      <c r="C8" s="46">
        <v>51070.0</v>
      </c>
      <c r="D8" s="47">
        <v>651.7383101848172</v>
      </c>
      <c r="E8" s="50"/>
      <c r="F8" s="48" t="s">
        <v>9</v>
      </c>
      <c r="G8" s="58"/>
      <c r="H8" s="46">
        <v>31169.0</v>
      </c>
      <c r="I8" s="47">
        <v>258.3831712969695</v>
      </c>
      <c r="J8" s="50"/>
      <c r="K8" s="48" t="s">
        <v>9</v>
      </c>
      <c r="L8" s="58"/>
      <c r="M8" s="46">
        <v>39394.0</v>
      </c>
      <c r="N8" s="47">
        <v>335.80682870326564</v>
      </c>
      <c r="O8" s="50"/>
      <c r="P8" s="48" t="s">
        <v>9</v>
      </c>
      <c r="Q8" s="58"/>
      <c r="R8" s="46">
        <v>58895.0</v>
      </c>
      <c r="S8" s="47">
        <v>748.0915509257611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5892.0</v>
      </c>
      <c r="D12" s="53">
        <v>87.52482638961374</v>
      </c>
      <c r="E12" s="50"/>
      <c r="F12" s="34" t="s">
        <v>7</v>
      </c>
      <c r="G12" s="34" t="s">
        <v>18</v>
      </c>
      <c r="H12" s="52">
        <v>4155.0</v>
      </c>
      <c r="I12" s="53">
        <v>52.22512731464667</v>
      </c>
      <c r="J12" s="50"/>
      <c r="K12" s="34" t="s">
        <v>7</v>
      </c>
      <c r="L12" s="34" t="s">
        <v>18</v>
      </c>
      <c r="M12" s="52">
        <v>5135.0</v>
      </c>
      <c r="N12" s="53">
        <v>78.83353009253187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1178.0</v>
      </c>
      <c r="D13" s="42">
        <v>46.19245370393037</v>
      </c>
      <c r="E13" s="50"/>
      <c r="F13" s="34"/>
      <c r="G13" s="34" t="s">
        <v>19</v>
      </c>
      <c r="H13" s="55">
        <v>678.0</v>
      </c>
      <c r="I13" s="42">
        <v>20.1205787036306</v>
      </c>
      <c r="J13" s="50"/>
      <c r="K13" s="34"/>
      <c r="L13" s="34" t="s">
        <v>19</v>
      </c>
      <c r="M13" s="55">
        <v>1266.0</v>
      </c>
      <c r="N13" s="42">
        <v>32.84978009288898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7399.0</v>
      </c>
      <c r="D14" s="42">
        <v>71.27086805555882</v>
      </c>
      <c r="E14" s="50"/>
      <c r="F14" s="34"/>
      <c r="G14" s="34" t="s">
        <v>20</v>
      </c>
      <c r="H14" s="55">
        <v>5873.0</v>
      </c>
      <c r="I14" s="42">
        <v>47.69597222234006</v>
      </c>
      <c r="J14" s="50"/>
      <c r="K14" s="34"/>
      <c r="L14" s="34" t="s">
        <v>20</v>
      </c>
      <c r="M14" s="55">
        <v>7179.0</v>
      </c>
      <c r="N14" s="42">
        <v>67.91077546303131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19786.0</v>
      </c>
      <c r="D15" s="42">
        <v>166.78493055571744</v>
      </c>
      <c r="E15" s="50"/>
      <c r="F15" s="34" t="s">
        <v>8</v>
      </c>
      <c r="G15" s="34" t="s">
        <v>18</v>
      </c>
      <c r="H15" s="55">
        <v>15964.0</v>
      </c>
      <c r="I15" s="42">
        <v>131.0125810181853</v>
      </c>
      <c r="J15" s="50"/>
      <c r="K15" s="34" t="s">
        <v>8</v>
      </c>
      <c r="L15" s="34" t="s">
        <v>18</v>
      </c>
      <c r="M15" s="55">
        <v>13870.0</v>
      </c>
      <c r="N15" s="42">
        <v>120.58656249984051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13917.0</v>
      </c>
      <c r="D16" s="44">
        <v>92.36815972207114</v>
      </c>
      <c r="E16" s="50"/>
      <c r="F16" s="35"/>
      <c r="G16" s="35" t="s">
        <v>20</v>
      </c>
      <c r="H16" s="57">
        <v>11745.0</v>
      </c>
      <c r="I16" s="44">
        <v>78.1987500001851</v>
      </c>
      <c r="J16" s="50"/>
      <c r="K16" s="35"/>
      <c r="L16" s="35" t="s">
        <v>20</v>
      </c>
      <c r="M16" s="57">
        <v>11025.0</v>
      </c>
      <c r="N16" s="44">
        <v>78.70628472189128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48172.0</v>
      </c>
      <c r="D17" s="47">
        <v>464.1412384268915</v>
      </c>
      <c r="E17" s="50"/>
      <c r="F17" s="48" t="s">
        <v>9</v>
      </c>
      <c r="G17" s="58"/>
      <c r="H17" s="46">
        <v>38415.0</v>
      </c>
      <c r="I17" s="47">
        <v>329.25300925898773</v>
      </c>
      <c r="J17" s="50"/>
      <c r="K17" s="48" t="s">
        <v>9</v>
      </c>
      <c r="L17" s="58"/>
      <c r="M17" s="46">
        <v>38475.0</v>
      </c>
      <c r="N17" s="47">
        <v>378.88693287018395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3697.0</v>
      </c>
      <c r="D3" s="53">
        <v>63.46681712971622</v>
      </c>
      <c r="E3" s="54"/>
      <c r="F3" s="34" t="s">
        <v>7</v>
      </c>
      <c r="G3" s="34" t="s">
        <v>18</v>
      </c>
      <c r="H3" s="52">
        <v>1116.0</v>
      </c>
      <c r="I3" s="53">
        <v>15.414537037060654</v>
      </c>
      <c r="J3" s="50"/>
      <c r="K3" s="34" t="s">
        <v>7</v>
      </c>
      <c r="L3" s="34" t="s">
        <v>18</v>
      </c>
      <c r="M3" s="52">
        <v>1481.0</v>
      </c>
      <c r="N3" s="53">
        <v>18.482812500122236</v>
      </c>
      <c r="O3" s="50"/>
      <c r="P3" s="34" t="s">
        <v>7</v>
      </c>
      <c r="Q3" s="34" t="s">
        <v>18</v>
      </c>
      <c r="R3" s="52">
        <v>4526.0</v>
      </c>
      <c r="S3" s="53">
        <v>76.68017361134116</v>
      </c>
    </row>
    <row r="4">
      <c r="A4" s="33"/>
      <c r="B4" s="34" t="s">
        <v>19</v>
      </c>
      <c r="C4" s="55">
        <v>761.0</v>
      </c>
      <c r="D4" s="42">
        <v>24.446967592499277</v>
      </c>
      <c r="E4" s="54"/>
      <c r="F4" s="34"/>
      <c r="G4" s="34" t="s">
        <v>19</v>
      </c>
      <c r="H4" s="55">
        <v>201.0</v>
      </c>
      <c r="I4" s="42">
        <v>5.452685185118753</v>
      </c>
      <c r="J4" s="50"/>
      <c r="K4" s="34"/>
      <c r="L4" s="34" t="s">
        <v>19</v>
      </c>
      <c r="M4" s="55">
        <v>313.0</v>
      </c>
      <c r="N4" s="42">
        <v>9.25131944444729</v>
      </c>
      <c r="O4" s="50"/>
      <c r="P4" s="34"/>
      <c r="Q4" s="34" t="s">
        <v>19</v>
      </c>
      <c r="R4" s="55">
        <v>903.0</v>
      </c>
      <c r="S4" s="42">
        <v>24.959675925943884</v>
      </c>
    </row>
    <row r="5">
      <c r="A5" s="33"/>
      <c r="B5" s="34" t="s">
        <v>20</v>
      </c>
      <c r="C5" s="55">
        <v>3965.0</v>
      </c>
      <c r="D5" s="42">
        <v>46.4990509259369</v>
      </c>
      <c r="E5" s="54"/>
      <c r="F5" s="34"/>
      <c r="G5" s="34" t="s">
        <v>20</v>
      </c>
      <c r="H5" s="55">
        <v>1433.0</v>
      </c>
      <c r="I5" s="42">
        <v>10.93082175944437</v>
      </c>
      <c r="J5" s="50"/>
      <c r="K5" s="34"/>
      <c r="L5" s="34" t="s">
        <v>20</v>
      </c>
      <c r="M5" s="55">
        <v>2210.0</v>
      </c>
      <c r="N5" s="42">
        <v>18.205081018611963</v>
      </c>
      <c r="O5" s="50"/>
      <c r="P5" s="34"/>
      <c r="Q5" s="34" t="s">
        <v>20</v>
      </c>
      <c r="R5" s="55">
        <v>5005.0</v>
      </c>
      <c r="S5" s="42">
        <v>59.867569444468245</v>
      </c>
    </row>
    <row r="6">
      <c r="A6" s="33" t="s">
        <v>8</v>
      </c>
      <c r="B6" s="34" t="s">
        <v>18</v>
      </c>
      <c r="C6" s="55">
        <v>5588.0</v>
      </c>
      <c r="D6" s="42">
        <v>53.624375000705186</v>
      </c>
      <c r="E6" s="50"/>
      <c r="F6" s="34" t="s">
        <v>8</v>
      </c>
      <c r="G6" s="34" t="s">
        <v>18</v>
      </c>
      <c r="H6" s="55">
        <v>4087.0</v>
      </c>
      <c r="I6" s="42">
        <v>33.5085069445704</v>
      </c>
      <c r="J6" s="50"/>
      <c r="K6" s="34" t="s">
        <v>8</v>
      </c>
      <c r="L6" s="34" t="s">
        <v>18</v>
      </c>
      <c r="M6" s="55">
        <v>4913.0</v>
      </c>
      <c r="N6" s="42">
        <v>39.82634259198676</v>
      </c>
      <c r="O6" s="50"/>
      <c r="P6" s="34" t="s">
        <v>8</v>
      </c>
      <c r="Q6" s="34" t="s">
        <v>18</v>
      </c>
      <c r="R6" s="55">
        <v>6591.0</v>
      </c>
      <c r="S6" s="42">
        <v>65.63733796317683</v>
      </c>
    </row>
    <row r="7">
      <c r="A7" s="56"/>
      <c r="B7" s="35" t="s">
        <v>20</v>
      </c>
      <c r="C7" s="57">
        <v>3732.0</v>
      </c>
      <c r="D7" s="44">
        <v>29.292789352221007</v>
      </c>
      <c r="E7" s="50"/>
      <c r="F7" s="35"/>
      <c r="G7" s="35" t="s">
        <v>20</v>
      </c>
      <c r="H7" s="57">
        <v>3036.0</v>
      </c>
      <c r="I7" s="44">
        <v>19.252395833362243</v>
      </c>
      <c r="J7" s="50"/>
      <c r="K7" s="35"/>
      <c r="L7" s="35" t="s">
        <v>20</v>
      </c>
      <c r="M7" s="57">
        <v>3754.0</v>
      </c>
      <c r="N7" s="44">
        <v>25.32857638898713</v>
      </c>
      <c r="O7" s="50"/>
      <c r="P7" s="35"/>
      <c r="Q7" s="35" t="s">
        <v>20</v>
      </c>
      <c r="R7" s="57">
        <v>4534.0</v>
      </c>
      <c r="S7" s="44">
        <v>37.21679398138076</v>
      </c>
    </row>
    <row r="8">
      <c r="A8" s="36" t="s">
        <v>9</v>
      </c>
      <c r="B8" s="58"/>
      <c r="C8" s="46">
        <v>17743.0</v>
      </c>
      <c r="D8" s="47">
        <v>217.3300000010786</v>
      </c>
      <c r="E8" s="50"/>
      <c r="F8" s="48" t="s">
        <v>9</v>
      </c>
      <c r="G8" s="58"/>
      <c r="H8" s="46">
        <v>9873.0</v>
      </c>
      <c r="I8" s="47">
        <v>84.55894675955642</v>
      </c>
      <c r="J8" s="50"/>
      <c r="K8" s="48" t="s">
        <v>9</v>
      </c>
      <c r="L8" s="58"/>
      <c r="M8" s="46">
        <v>12671.0</v>
      </c>
      <c r="N8" s="47">
        <v>111.09413194415538</v>
      </c>
      <c r="O8" s="50"/>
      <c r="P8" s="48" t="s">
        <v>9</v>
      </c>
      <c r="Q8" s="58"/>
      <c r="R8" s="46">
        <v>21559.0</v>
      </c>
      <c r="S8" s="47">
        <v>264.3615509263109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1986.0</v>
      </c>
      <c r="D12" s="53">
        <v>30.265011574003438</v>
      </c>
      <c r="E12" s="50"/>
      <c r="F12" s="34" t="s">
        <v>7</v>
      </c>
      <c r="G12" s="34" t="s">
        <v>18</v>
      </c>
      <c r="H12" s="52">
        <v>1339.0</v>
      </c>
      <c r="I12" s="53">
        <v>15.522326388876536</v>
      </c>
      <c r="J12" s="50"/>
      <c r="K12" s="34" t="s">
        <v>7</v>
      </c>
      <c r="L12" s="34" t="s">
        <v>18</v>
      </c>
      <c r="M12" s="52">
        <v>1778.0</v>
      </c>
      <c r="N12" s="53">
        <v>24.425509259432147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433.0</v>
      </c>
      <c r="D13" s="42">
        <v>14.864050925891206</v>
      </c>
      <c r="E13" s="50"/>
      <c r="F13" s="34"/>
      <c r="G13" s="34" t="s">
        <v>19</v>
      </c>
      <c r="H13" s="55">
        <v>254.0</v>
      </c>
      <c r="I13" s="42">
        <v>6.506990740781475</v>
      </c>
      <c r="J13" s="50"/>
      <c r="K13" s="34"/>
      <c r="L13" s="34" t="s">
        <v>19</v>
      </c>
      <c r="M13" s="55">
        <v>356.0</v>
      </c>
      <c r="N13" s="42">
        <v>10.759293981420342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2674.0</v>
      </c>
      <c r="D14" s="42">
        <v>24.74504629637522</v>
      </c>
      <c r="E14" s="50"/>
      <c r="F14" s="34"/>
      <c r="G14" s="34" t="s">
        <v>20</v>
      </c>
      <c r="H14" s="55">
        <v>2039.0</v>
      </c>
      <c r="I14" s="42">
        <v>16.5964351854127</v>
      </c>
      <c r="J14" s="50"/>
      <c r="K14" s="34"/>
      <c r="L14" s="34" t="s">
        <v>20</v>
      </c>
      <c r="M14" s="55">
        <v>2566.0</v>
      </c>
      <c r="N14" s="42">
        <v>23.467916666566452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6331.0</v>
      </c>
      <c r="D15" s="42">
        <v>51.83062499973312</v>
      </c>
      <c r="E15" s="50"/>
      <c r="F15" s="34" t="s">
        <v>8</v>
      </c>
      <c r="G15" s="34" t="s">
        <v>18</v>
      </c>
      <c r="H15" s="55">
        <v>5074.0</v>
      </c>
      <c r="I15" s="42">
        <v>42.334652777302836</v>
      </c>
      <c r="J15" s="50"/>
      <c r="K15" s="34" t="s">
        <v>8</v>
      </c>
      <c r="L15" s="34" t="s">
        <v>18</v>
      </c>
      <c r="M15" s="55">
        <v>4451.0</v>
      </c>
      <c r="N15" s="42">
        <v>38.54670138912479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4412.0</v>
      </c>
      <c r="D16" s="44">
        <v>30.20938657393708</v>
      </c>
      <c r="E16" s="50"/>
      <c r="F16" s="35"/>
      <c r="G16" s="35" t="s">
        <v>20</v>
      </c>
      <c r="H16" s="57">
        <v>3765.0</v>
      </c>
      <c r="I16" s="44">
        <v>25.864849536876136</v>
      </c>
      <c r="J16" s="50"/>
      <c r="K16" s="35"/>
      <c r="L16" s="35" t="s">
        <v>20</v>
      </c>
      <c r="M16" s="57">
        <v>3531.0</v>
      </c>
      <c r="N16" s="44">
        <v>24.568090277389274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15836.0</v>
      </c>
      <c r="D17" s="47">
        <v>151.91412036994006</v>
      </c>
      <c r="E17" s="50"/>
      <c r="F17" s="48" t="s">
        <v>9</v>
      </c>
      <c r="G17" s="58"/>
      <c r="H17" s="46">
        <v>12471.0</v>
      </c>
      <c r="I17" s="47">
        <v>106.82525462924968</v>
      </c>
      <c r="J17" s="50"/>
      <c r="K17" s="48" t="s">
        <v>9</v>
      </c>
      <c r="L17" s="58"/>
      <c r="M17" s="46">
        <v>12682.0</v>
      </c>
      <c r="N17" s="47">
        <v>121.767511573933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3.5"/>
    <col customWidth="1" min="4" max="4" width="3.5"/>
    <col customWidth="1" min="6" max="6" width="13.38"/>
    <col customWidth="1" min="7" max="7" width="13.5"/>
    <col customWidth="1" min="8" max="8" width="4.75"/>
    <col customWidth="1" min="9" max="9" width="13.63"/>
    <col customWidth="1" min="10" max="10" width="13.38"/>
    <col customWidth="1" min="12" max="12" width="3.5"/>
    <col customWidth="1" min="15" max="15" width="13.5"/>
  </cols>
  <sheetData>
    <row r="1">
      <c r="A1" s="63" t="s">
        <v>21</v>
      </c>
      <c r="H1" s="64"/>
      <c r="I1" s="63" t="s">
        <v>22</v>
      </c>
    </row>
    <row r="2">
      <c r="A2" s="49" t="s">
        <v>10</v>
      </c>
      <c r="B2" s="2"/>
      <c r="C2" s="3"/>
      <c r="D2" s="20"/>
      <c r="E2" s="51" t="s">
        <v>12</v>
      </c>
      <c r="F2" s="2"/>
      <c r="G2" s="3"/>
      <c r="H2" s="64"/>
      <c r="I2" s="51" t="s">
        <v>10</v>
      </c>
      <c r="J2" s="2"/>
      <c r="K2" s="3"/>
      <c r="L2" s="20"/>
      <c r="M2" s="51" t="s">
        <v>12</v>
      </c>
      <c r="N2" s="2"/>
      <c r="O2" s="3"/>
    </row>
    <row r="3">
      <c r="A3" s="5" t="s">
        <v>1</v>
      </c>
      <c r="B3" s="6" t="s">
        <v>3</v>
      </c>
      <c r="C3" s="7" t="s">
        <v>6</v>
      </c>
      <c r="D3" s="20"/>
      <c r="E3" s="22" t="s">
        <v>1</v>
      </c>
      <c r="F3" s="6" t="s">
        <v>3</v>
      </c>
      <c r="G3" s="6" t="s">
        <v>6</v>
      </c>
      <c r="H3" s="64"/>
      <c r="I3" s="30" t="s">
        <v>1</v>
      </c>
      <c r="J3" s="31" t="s">
        <v>3</v>
      </c>
      <c r="K3" s="32" t="s">
        <v>6</v>
      </c>
      <c r="L3" s="20"/>
      <c r="M3" s="30" t="s">
        <v>1</v>
      </c>
      <c r="N3" s="31" t="s">
        <v>3</v>
      </c>
      <c r="O3" s="32" t="s">
        <v>6</v>
      </c>
    </row>
    <row r="4">
      <c r="A4" s="8" t="s">
        <v>7</v>
      </c>
      <c r="B4" s="65">
        <v>399.44200231418654</v>
      </c>
      <c r="C4" s="66">
        <v>23535.0</v>
      </c>
      <c r="D4" s="20"/>
      <c r="E4" s="23" t="s">
        <v>7</v>
      </c>
      <c r="F4" s="65">
        <v>129.69060185215494</v>
      </c>
      <c r="G4" s="66">
        <v>11651.0</v>
      </c>
      <c r="H4" s="64"/>
      <c r="I4" s="34" t="s">
        <v>7</v>
      </c>
      <c r="J4" s="65">
        <v>134.4128356481524</v>
      </c>
      <c r="K4" s="66">
        <v>8423.0</v>
      </c>
      <c r="L4" s="20"/>
      <c r="M4" s="34" t="s">
        <v>7</v>
      </c>
      <c r="N4" s="65">
        <v>45.93921296318149</v>
      </c>
      <c r="O4" s="66">
        <v>4004.0</v>
      </c>
    </row>
    <row r="5">
      <c r="A5" s="11" t="s">
        <v>8</v>
      </c>
      <c r="B5" s="67">
        <v>252.2963078706307</v>
      </c>
      <c r="C5" s="13">
        <v>27535.0</v>
      </c>
      <c r="D5" s="20"/>
      <c r="E5" s="24" t="s">
        <v>8</v>
      </c>
      <c r="F5" s="67">
        <v>206.1162268511107</v>
      </c>
      <c r="G5" s="13">
        <v>27743.0</v>
      </c>
      <c r="H5" s="64"/>
      <c r="I5" s="35" t="s">
        <v>8</v>
      </c>
      <c r="J5" s="67">
        <v>82.91716435292619</v>
      </c>
      <c r="K5" s="13">
        <v>9320.0</v>
      </c>
      <c r="L5" s="20"/>
      <c r="M5" s="35" t="s">
        <v>8</v>
      </c>
      <c r="N5" s="67">
        <v>65.15491898097389</v>
      </c>
      <c r="O5" s="13">
        <v>8667.0</v>
      </c>
    </row>
    <row r="6">
      <c r="A6" s="14" t="s">
        <v>9</v>
      </c>
      <c r="B6" s="15">
        <v>651.7383101848172</v>
      </c>
      <c r="C6" s="16">
        <v>51070.0</v>
      </c>
      <c r="D6" s="20"/>
      <c r="E6" s="25" t="s">
        <v>9</v>
      </c>
      <c r="F6" s="15">
        <v>335.80682870326564</v>
      </c>
      <c r="G6" s="16">
        <v>39394.0</v>
      </c>
      <c r="H6" s="64"/>
      <c r="I6" s="48" t="s">
        <v>9</v>
      </c>
      <c r="J6" s="15">
        <v>217.3300000010786</v>
      </c>
      <c r="K6" s="16">
        <v>17743.0</v>
      </c>
      <c r="L6" s="20"/>
      <c r="M6" s="48" t="s">
        <v>9</v>
      </c>
      <c r="N6" s="15">
        <v>111.09413194415538</v>
      </c>
      <c r="O6" s="16">
        <v>12671.0</v>
      </c>
    </row>
    <row r="7">
      <c r="A7" s="17"/>
      <c r="B7" s="17"/>
      <c r="C7" s="17"/>
      <c r="D7" s="4"/>
      <c r="E7" s="17"/>
      <c r="F7" s="17"/>
      <c r="G7" s="17"/>
      <c r="H7" s="64"/>
      <c r="I7" s="17"/>
      <c r="J7" s="17"/>
      <c r="K7" s="17"/>
      <c r="L7" s="4"/>
      <c r="M7" s="17"/>
      <c r="N7" s="17"/>
      <c r="O7" s="17"/>
    </row>
    <row r="8">
      <c r="A8" s="18" t="s">
        <v>13</v>
      </c>
      <c r="C8" s="19"/>
      <c r="D8" s="20"/>
      <c r="E8" s="21" t="s">
        <v>15</v>
      </c>
      <c r="G8" s="19"/>
      <c r="H8" s="64"/>
      <c r="I8" s="21" t="s">
        <v>13</v>
      </c>
      <c r="K8" s="19"/>
      <c r="L8" s="20"/>
      <c r="M8" s="21" t="s">
        <v>15</v>
      </c>
      <c r="O8" s="19"/>
    </row>
    <row r="9">
      <c r="A9" s="5" t="s">
        <v>1</v>
      </c>
      <c r="B9" s="6" t="s">
        <v>3</v>
      </c>
      <c r="C9" s="7" t="s">
        <v>6</v>
      </c>
      <c r="D9" s="20"/>
      <c r="E9" s="22" t="s">
        <v>1</v>
      </c>
      <c r="F9" s="6" t="s">
        <v>3</v>
      </c>
      <c r="G9" s="6" t="s">
        <v>6</v>
      </c>
      <c r="H9" s="64"/>
      <c r="I9" s="30" t="s">
        <v>1</v>
      </c>
      <c r="J9" s="31" t="s">
        <v>3</v>
      </c>
      <c r="K9" s="32" t="s">
        <v>6</v>
      </c>
      <c r="L9" s="20"/>
      <c r="M9" s="30" t="s">
        <v>1</v>
      </c>
      <c r="N9" s="31" t="s">
        <v>3</v>
      </c>
      <c r="O9" s="32" t="s">
        <v>6</v>
      </c>
    </row>
    <row r="10">
      <c r="A10" s="8" t="s">
        <v>7</v>
      </c>
      <c r="B10" s="65">
        <v>204.98814814910293</v>
      </c>
      <c r="C10" s="66">
        <v>14469.0</v>
      </c>
      <c r="D10" s="20"/>
      <c r="E10" s="23" t="s">
        <v>7</v>
      </c>
      <c r="F10" s="65">
        <v>179.59408564845216</v>
      </c>
      <c r="G10" s="66">
        <v>13580.0</v>
      </c>
      <c r="H10" s="64"/>
      <c r="I10" s="34" t="s">
        <v>7</v>
      </c>
      <c r="J10" s="65">
        <v>69.87410879626987</v>
      </c>
      <c r="K10" s="66">
        <v>5093.0</v>
      </c>
      <c r="L10" s="20"/>
      <c r="M10" s="34" t="s">
        <v>7</v>
      </c>
      <c r="N10" s="65">
        <v>58.65271990741894</v>
      </c>
      <c r="O10" s="66">
        <v>4700.0</v>
      </c>
    </row>
    <row r="11">
      <c r="A11" s="11" t="s">
        <v>8</v>
      </c>
      <c r="B11" s="67">
        <v>259.1530902777886</v>
      </c>
      <c r="C11" s="13">
        <v>33703.0</v>
      </c>
      <c r="D11" s="20"/>
      <c r="E11" s="24" t="s">
        <v>8</v>
      </c>
      <c r="F11" s="67">
        <v>199.2928472217318</v>
      </c>
      <c r="G11" s="13">
        <v>24895.0</v>
      </c>
      <c r="H11" s="64"/>
      <c r="I11" s="35" t="s">
        <v>8</v>
      </c>
      <c r="J11" s="67">
        <v>82.0400115736702</v>
      </c>
      <c r="K11" s="13">
        <v>10743.0</v>
      </c>
      <c r="L11" s="20"/>
      <c r="M11" s="35" t="s">
        <v>8</v>
      </c>
      <c r="N11" s="67">
        <v>63.114791666514066</v>
      </c>
      <c r="O11" s="13">
        <v>7982.0</v>
      </c>
    </row>
    <row r="12">
      <c r="A12" s="14" t="s">
        <v>9</v>
      </c>
      <c r="B12" s="15">
        <v>464.1412384268915</v>
      </c>
      <c r="C12" s="16">
        <v>48172.0</v>
      </c>
      <c r="D12" s="20"/>
      <c r="E12" s="25" t="s">
        <v>9</v>
      </c>
      <c r="F12" s="15">
        <v>378.88693287018395</v>
      </c>
      <c r="G12" s="16">
        <v>38475.0</v>
      </c>
      <c r="H12" s="64"/>
      <c r="I12" s="48" t="s">
        <v>9</v>
      </c>
      <c r="J12" s="15">
        <v>151.91412036994006</v>
      </c>
      <c r="K12" s="16">
        <v>15836.0</v>
      </c>
      <c r="L12" s="20"/>
      <c r="M12" s="48" t="s">
        <v>9</v>
      </c>
      <c r="N12" s="15">
        <v>121.767511573933</v>
      </c>
      <c r="O12" s="16">
        <v>12682.0</v>
      </c>
    </row>
    <row r="13">
      <c r="A13" s="17"/>
      <c r="B13" s="17"/>
      <c r="C13" s="68"/>
      <c r="D13" s="4"/>
      <c r="E13" s="17"/>
      <c r="F13" s="17"/>
      <c r="G13" s="17"/>
      <c r="H13" s="64"/>
      <c r="I13" s="17"/>
      <c r="J13" s="17"/>
      <c r="K13" s="68"/>
      <c r="L13" s="4"/>
      <c r="M13" s="17"/>
      <c r="N13" s="17"/>
      <c r="O13" s="17"/>
    </row>
    <row r="14">
      <c r="A14" s="18" t="s">
        <v>11</v>
      </c>
      <c r="C14" s="19"/>
      <c r="D14" s="20"/>
      <c r="E14" s="21" t="s">
        <v>16</v>
      </c>
      <c r="G14" s="19"/>
      <c r="H14" s="64"/>
      <c r="I14" s="21" t="s">
        <v>11</v>
      </c>
      <c r="K14" s="19"/>
      <c r="L14" s="20"/>
      <c r="M14" s="21" t="s">
        <v>16</v>
      </c>
      <c r="O14" s="19"/>
    </row>
    <row r="15">
      <c r="A15" s="5" t="s">
        <v>1</v>
      </c>
      <c r="B15" s="6" t="s">
        <v>3</v>
      </c>
      <c r="C15" s="7" t="s">
        <v>6</v>
      </c>
      <c r="D15" s="20"/>
      <c r="E15" s="22" t="s">
        <v>1</v>
      </c>
      <c r="F15" s="6" t="s">
        <v>3</v>
      </c>
      <c r="G15" s="6" t="s">
        <v>6</v>
      </c>
      <c r="H15" s="64"/>
      <c r="I15" s="30" t="s">
        <v>1</v>
      </c>
      <c r="J15" s="31" t="s">
        <v>3</v>
      </c>
      <c r="K15" s="32" t="s">
        <v>6</v>
      </c>
      <c r="L15" s="20"/>
      <c r="M15" s="30" t="s">
        <v>1</v>
      </c>
      <c r="N15" s="31" t="s">
        <v>3</v>
      </c>
      <c r="O15" s="32" t="s">
        <v>6</v>
      </c>
    </row>
    <row r="16">
      <c r="A16" s="8" t="s">
        <v>7</v>
      </c>
      <c r="B16" s="65">
        <v>88.6281712966811</v>
      </c>
      <c r="C16" s="66">
        <v>8188.0</v>
      </c>
      <c r="D16" s="20"/>
      <c r="E16" s="23" t="s">
        <v>7</v>
      </c>
      <c r="F16" s="65">
        <v>459.36870370302495</v>
      </c>
      <c r="G16" s="66">
        <v>27871.0</v>
      </c>
      <c r="H16" s="64"/>
      <c r="I16" s="34" t="s">
        <v>7</v>
      </c>
      <c r="J16" s="65">
        <v>31.798043981623778</v>
      </c>
      <c r="K16" s="66">
        <v>2750.0</v>
      </c>
      <c r="L16" s="20"/>
      <c r="M16" s="34" t="s">
        <v>7</v>
      </c>
      <c r="N16" s="65">
        <v>161.5074189817533</v>
      </c>
      <c r="O16" s="66">
        <v>10434.0</v>
      </c>
    </row>
    <row r="17">
      <c r="A17" s="11" t="s">
        <v>8</v>
      </c>
      <c r="B17" s="67">
        <v>169.75500000028842</v>
      </c>
      <c r="C17" s="13">
        <v>22981.0</v>
      </c>
      <c r="D17" s="20"/>
      <c r="E17" s="24" t="s">
        <v>8</v>
      </c>
      <c r="F17" s="67">
        <v>288.72284722273616</v>
      </c>
      <c r="G17" s="13">
        <v>31024.0</v>
      </c>
      <c r="H17" s="64"/>
      <c r="I17" s="35" t="s">
        <v>8</v>
      </c>
      <c r="J17" s="67">
        <v>52.76090277793264</v>
      </c>
      <c r="K17" s="13">
        <v>7123.0</v>
      </c>
      <c r="L17" s="20"/>
      <c r="M17" s="35" t="s">
        <v>8</v>
      </c>
      <c r="N17" s="67">
        <v>102.8541319445576</v>
      </c>
      <c r="O17" s="13">
        <v>11125.0</v>
      </c>
    </row>
    <row r="18">
      <c r="A18" s="14" t="s">
        <v>9</v>
      </c>
      <c r="B18" s="15">
        <v>258.3831712969695</v>
      </c>
      <c r="C18" s="16">
        <v>31169.0</v>
      </c>
      <c r="D18" s="20"/>
      <c r="E18" s="25" t="s">
        <v>9</v>
      </c>
      <c r="F18" s="15">
        <v>748.0915509257611</v>
      </c>
      <c r="G18" s="16">
        <v>58895.0</v>
      </c>
      <c r="H18" s="64"/>
      <c r="I18" s="48" t="s">
        <v>9</v>
      </c>
      <c r="J18" s="15">
        <v>84.55894675955642</v>
      </c>
      <c r="K18" s="16">
        <v>9873.0</v>
      </c>
      <c r="L18" s="20"/>
      <c r="M18" s="48" t="s">
        <v>9</v>
      </c>
      <c r="N18" s="15">
        <v>264.3615509263109</v>
      </c>
      <c r="O18" s="16">
        <v>21559.0</v>
      </c>
    </row>
    <row r="19">
      <c r="A19" s="17"/>
      <c r="B19" s="17"/>
      <c r="C19" s="68"/>
      <c r="D19" s="4"/>
      <c r="E19" s="4"/>
      <c r="F19" s="4"/>
      <c r="G19" s="4"/>
      <c r="H19" s="64"/>
      <c r="I19" s="17"/>
      <c r="J19" s="17"/>
      <c r="K19" s="68"/>
      <c r="L19" s="4"/>
      <c r="M19" s="4"/>
      <c r="N19" s="4"/>
      <c r="O19" s="4"/>
    </row>
    <row r="20">
      <c r="A20" s="18" t="s">
        <v>14</v>
      </c>
      <c r="C20" s="19"/>
      <c r="D20" s="4"/>
      <c r="E20" s="4"/>
      <c r="F20" s="4"/>
      <c r="G20" s="4"/>
      <c r="H20" s="64"/>
      <c r="I20" s="21" t="s">
        <v>14</v>
      </c>
      <c r="K20" s="19"/>
      <c r="L20" s="4"/>
      <c r="M20" s="4"/>
      <c r="N20" s="4"/>
      <c r="O20" s="4"/>
    </row>
    <row r="21">
      <c r="A21" s="5" t="s">
        <v>1</v>
      </c>
      <c r="B21" s="6" t="s">
        <v>3</v>
      </c>
      <c r="C21" s="7" t="s">
        <v>6</v>
      </c>
      <c r="D21" s="4"/>
      <c r="E21" s="4"/>
      <c r="F21" s="4"/>
      <c r="G21" s="4"/>
      <c r="H21" s="64"/>
      <c r="I21" s="30" t="s">
        <v>1</v>
      </c>
      <c r="J21" s="31" t="s">
        <v>3</v>
      </c>
      <c r="K21" s="32" t="s">
        <v>6</v>
      </c>
      <c r="L21" s="4"/>
      <c r="M21" s="4"/>
      <c r="N21" s="4"/>
      <c r="O21" s="4"/>
    </row>
    <row r="22">
      <c r="A22" s="8" t="s">
        <v>7</v>
      </c>
      <c r="B22" s="65">
        <v>120.04167824061733</v>
      </c>
      <c r="C22" s="66">
        <v>10706.0</v>
      </c>
      <c r="D22" s="4"/>
      <c r="E22" s="4"/>
      <c r="F22" s="4"/>
      <c r="G22" s="4"/>
      <c r="H22" s="64"/>
      <c r="I22" s="34" t="s">
        <v>7</v>
      </c>
      <c r="J22" s="65">
        <v>38.62575231507071</v>
      </c>
      <c r="K22" s="66">
        <v>3632.0</v>
      </c>
      <c r="L22" s="4"/>
      <c r="M22" s="4"/>
      <c r="N22" s="4"/>
      <c r="O22" s="4"/>
    </row>
    <row r="23">
      <c r="A23" s="11" t="s">
        <v>8</v>
      </c>
      <c r="B23" s="67">
        <v>209.2113310183704</v>
      </c>
      <c r="C23" s="13">
        <v>27709.0</v>
      </c>
      <c r="D23" s="4"/>
      <c r="E23" s="4"/>
      <c r="F23" s="4"/>
      <c r="G23" s="4"/>
      <c r="H23" s="64"/>
      <c r="I23" s="35" t="s">
        <v>8</v>
      </c>
      <c r="J23" s="67">
        <v>68.19950231417897</v>
      </c>
      <c r="K23" s="13">
        <v>8839.0</v>
      </c>
      <c r="L23" s="4"/>
      <c r="M23" s="4"/>
      <c r="N23" s="4"/>
      <c r="O23" s="4"/>
    </row>
    <row r="24">
      <c r="A24" s="14" t="s">
        <v>9</v>
      </c>
      <c r="B24" s="15">
        <v>329.25300925898773</v>
      </c>
      <c r="C24" s="16">
        <v>38415.0</v>
      </c>
      <c r="D24" s="4"/>
      <c r="E24" s="4"/>
      <c r="F24" s="4"/>
      <c r="G24" s="4"/>
      <c r="H24" s="64"/>
      <c r="I24" s="48" t="s">
        <v>9</v>
      </c>
      <c r="J24" s="15">
        <v>106.82525462924968</v>
      </c>
      <c r="K24" s="16">
        <v>12471.0</v>
      </c>
      <c r="L24" s="4"/>
      <c r="M24" s="4"/>
      <c r="N24" s="4"/>
      <c r="O24" s="4"/>
    </row>
  </sheetData>
  <mergeCells count="16">
    <mergeCell ref="E8:G8"/>
    <mergeCell ref="I8:K8"/>
    <mergeCell ref="A14:C14"/>
    <mergeCell ref="E14:G14"/>
    <mergeCell ref="I14:K14"/>
    <mergeCell ref="M14:O14"/>
    <mergeCell ref="A20:C20"/>
    <mergeCell ref="I20:K20"/>
    <mergeCell ref="A1:G1"/>
    <mergeCell ref="I1:O1"/>
    <mergeCell ref="A2:C2"/>
    <mergeCell ref="E2:G2"/>
    <mergeCell ref="I2:K2"/>
    <mergeCell ref="M2:O2"/>
    <mergeCell ref="A8:C8"/>
    <mergeCell ref="M8:O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4" width="13.38"/>
    <col customWidth="1" min="5" max="6" width="13.5"/>
    <col customWidth="1" min="7" max="7" width="3.5"/>
    <col customWidth="1" min="9" max="9" width="13.38"/>
    <col customWidth="1" min="13" max="13" width="13.63"/>
  </cols>
  <sheetData>
    <row r="1">
      <c r="A1" s="69" t="s">
        <v>23</v>
      </c>
      <c r="B1" s="70"/>
      <c r="C1" s="70"/>
      <c r="D1" s="70"/>
      <c r="E1" s="70"/>
      <c r="F1" s="71"/>
      <c r="H1" s="69" t="s">
        <v>24</v>
      </c>
      <c r="I1" s="70"/>
      <c r="J1" s="70"/>
      <c r="K1" s="70"/>
      <c r="L1" s="70"/>
      <c r="M1" s="71"/>
    </row>
    <row r="2">
      <c r="A2" s="72" t="s">
        <v>1</v>
      </c>
      <c r="B2" s="6" t="s">
        <v>3</v>
      </c>
      <c r="C2" s="6" t="s">
        <v>4</v>
      </c>
      <c r="D2" s="6" t="s">
        <v>5</v>
      </c>
      <c r="E2" s="6" t="s">
        <v>6</v>
      </c>
      <c r="F2" s="73"/>
      <c r="H2" s="74" t="s">
        <v>1</v>
      </c>
      <c r="I2" s="31" t="s">
        <v>3</v>
      </c>
      <c r="J2" s="31" t="s">
        <v>4</v>
      </c>
      <c r="K2" s="31" t="s">
        <v>5</v>
      </c>
      <c r="L2" s="31" t="s">
        <v>6</v>
      </c>
      <c r="M2" s="73"/>
    </row>
    <row r="3">
      <c r="A3" s="75" t="s">
        <v>7</v>
      </c>
      <c r="B3" s="65">
        <v>1581.75339120422</v>
      </c>
      <c r="C3" s="76">
        <v>5.724861111113569</v>
      </c>
      <c r="D3" s="76">
        <v>1.1574069503694773E-5</v>
      </c>
      <c r="E3" s="77">
        <v>110000.0</v>
      </c>
      <c r="F3" s="73"/>
      <c r="H3" s="78" t="s">
        <v>7</v>
      </c>
      <c r="I3" s="65">
        <v>540.8100925934705</v>
      </c>
      <c r="J3" s="76">
        <v>1.0336805555562023</v>
      </c>
      <c r="K3" s="76">
        <v>2.314814628334716E-5</v>
      </c>
      <c r="L3" s="77">
        <v>39036.0</v>
      </c>
      <c r="M3" s="73"/>
    </row>
    <row r="4">
      <c r="A4" s="79" t="s">
        <v>8</v>
      </c>
      <c r="B4" s="67">
        <v>1584.5476504626567</v>
      </c>
      <c r="C4" s="12">
        <v>1.0114004629649571</v>
      </c>
      <c r="D4" s="12">
        <v>-0.117152777776937</v>
      </c>
      <c r="E4" s="43">
        <v>195590.0</v>
      </c>
      <c r="F4" s="73"/>
      <c r="H4" s="80" t="s">
        <v>8</v>
      </c>
      <c r="I4" s="67">
        <v>517.0414236107536</v>
      </c>
      <c r="J4" s="12">
        <v>0.9485416666648234</v>
      </c>
      <c r="K4" s="12">
        <v>1.1574069503694773E-5</v>
      </c>
      <c r="L4" s="43">
        <v>63799.0</v>
      </c>
      <c r="M4" s="73"/>
    </row>
    <row r="5">
      <c r="A5" s="81" t="s">
        <v>9</v>
      </c>
      <c r="B5" s="82">
        <v>3166.3010416668767</v>
      </c>
      <c r="C5" s="82">
        <v>5.724861111113569</v>
      </c>
      <c r="D5" s="82">
        <v>-0.117152777776937</v>
      </c>
      <c r="E5" s="83">
        <v>305590.0</v>
      </c>
      <c r="F5" s="73"/>
      <c r="H5" s="84" t="s">
        <v>9</v>
      </c>
      <c r="I5" s="82">
        <v>1057.851516204224</v>
      </c>
      <c r="J5" s="82">
        <v>1.0336805555562023</v>
      </c>
      <c r="K5" s="82">
        <v>1.1574069503694773E-5</v>
      </c>
      <c r="L5" s="83">
        <v>102835.0</v>
      </c>
      <c r="M5" s="73"/>
    </row>
    <row r="6">
      <c r="A6" s="85"/>
      <c r="B6" s="4"/>
      <c r="C6" s="4"/>
      <c r="D6" s="4"/>
      <c r="E6" s="4"/>
      <c r="F6" s="73"/>
      <c r="H6" s="85"/>
      <c r="I6" s="4"/>
      <c r="J6" s="4"/>
      <c r="K6" s="4"/>
      <c r="L6" s="4"/>
      <c r="M6" s="73"/>
    </row>
    <row r="7">
      <c r="A7" s="72" t="s">
        <v>1</v>
      </c>
      <c r="B7" s="22" t="s">
        <v>17</v>
      </c>
      <c r="C7" s="6" t="s">
        <v>3</v>
      </c>
      <c r="D7" s="6" t="s">
        <v>4</v>
      </c>
      <c r="E7" s="6" t="s">
        <v>5</v>
      </c>
      <c r="F7" s="86" t="s">
        <v>6</v>
      </c>
      <c r="H7" s="74" t="s">
        <v>1</v>
      </c>
      <c r="I7" s="30" t="s">
        <v>17</v>
      </c>
      <c r="J7" s="31" t="s">
        <v>3</v>
      </c>
      <c r="K7" s="31" t="s">
        <v>4</v>
      </c>
      <c r="L7" s="31" t="s">
        <v>5</v>
      </c>
      <c r="M7" s="87" t="s">
        <v>6</v>
      </c>
    </row>
    <row r="8">
      <c r="A8" s="78" t="s">
        <v>7</v>
      </c>
      <c r="B8" s="34" t="s">
        <v>18</v>
      </c>
      <c r="C8" s="65">
        <v>719.8805555556464</v>
      </c>
      <c r="D8" s="76">
        <v>0.9957407407346182</v>
      </c>
      <c r="E8" s="76">
        <v>1.1574069503694773E-5</v>
      </c>
      <c r="F8" s="88">
        <v>44663.0</v>
      </c>
      <c r="H8" s="78" t="s">
        <v>7</v>
      </c>
      <c r="I8" s="34" t="s">
        <v>18</v>
      </c>
      <c r="J8" s="65">
        <v>244.2571875005524</v>
      </c>
      <c r="K8" s="76">
        <v>0.8970138888835208</v>
      </c>
      <c r="L8" s="76">
        <v>2.314814628334716E-5</v>
      </c>
      <c r="M8" s="88">
        <v>15923.0</v>
      </c>
    </row>
    <row r="9">
      <c r="A9" s="75"/>
      <c r="B9" s="34" t="s">
        <v>19</v>
      </c>
      <c r="C9" s="89">
        <v>290.90509259259125</v>
      </c>
      <c r="D9" s="9">
        <v>5.724861111113569</v>
      </c>
      <c r="E9" s="9">
        <v>1.1574076779652387E-5</v>
      </c>
      <c r="F9" s="90">
        <v>8985.0</v>
      </c>
      <c r="H9" s="75"/>
      <c r="I9" s="34" t="s">
        <v>19</v>
      </c>
      <c r="J9" s="89">
        <v>96.24098379610223</v>
      </c>
      <c r="K9" s="9">
        <v>1.0336805555562023</v>
      </c>
      <c r="L9" s="9">
        <v>2.314814628334716E-5</v>
      </c>
      <c r="M9" s="90">
        <v>3221.0</v>
      </c>
    </row>
    <row r="10">
      <c r="A10" s="75"/>
      <c r="B10" s="34" t="s">
        <v>20</v>
      </c>
      <c r="C10" s="89">
        <v>570.9677430559823</v>
      </c>
      <c r="D10" s="9">
        <v>0.17145833333051996</v>
      </c>
      <c r="E10" s="9">
        <v>1.1574069503694773E-5</v>
      </c>
      <c r="F10" s="90">
        <v>56352.0</v>
      </c>
      <c r="H10" s="75"/>
      <c r="I10" s="34" t="s">
        <v>20</v>
      </c>
      <c r="J10" s="89">
        <v>200.31192129681585</v>
      </c>
      <c r="K10" s="9">
        <v>0.12268518518249039</v>
      </c>
      <c r="L10" s="9">
        <v>2.314814628334716E-5</v>
      </c>
      <c r="M10" s="90">
        <v>19892.0</v>
      </c>
    </row>
    <row r="11">
      <c r="A11" s="78" t="s">
        <v>8</v>
      </c>
      <c r="B11" s="34" t="s">
        <v>18</v>
      </c>
      <c r="C11" s="89">
        <v>998.5934143522172</v>
      </c>
      <c r="D11" s="9">
        <v>1.0114004629649571</v>
      </c>
      <c r="E11" s="9">
        <v>-0.117152777776937</v>
      </c>
      <c r="F11" s="90">
        <v>112832.0</v>
      </c>
      <c r="H11" s="78" t="s">
        <v>8</v>
      </c>
      <c r="I11" s="34" t="s">
        <v>18</v>
      </c>
      <c r="J11" s="89">
        <v>325.3085416665999</v>
      </c>
      <c r="K11" s="9">
        <v>0.9485416666648234</v>
      </c>
      <c r="L11" s="9">
        <v>1.1574076779652387E-5</v>
      </c>
      <c r="M11" s="90">
        <v>37035.0</v>
      </c>
    </row>
    <row r="12">
      <c r="A12" s="79"/>
      <c r="B12" s="35" t="s">
        <v>20</v>
      </c>
      <c r="C12" s="67">
        <v>585.9542361104395</v>
      </c>
      <c r="D12" s="12">
        <v>0.33236111111182254</v>
      </c>
      <c r="E12" s="12">
        <v>-1.851851848186925E-4</v>
      </c>
      <c r="F12" s="91">
        <v>82758.0</v>
      </c>
      <c r="H12" s="79"/>
      <c r="I12" s="35" t="s">
        <v>20</v>
      </c>
      <c r="J12" s="67">
        <v>191.73288194415363</v>
      </c>
      <c r="K12" s="12">
        <v>0.22942129629518604</v>
      </c>
      <c r="L12" s="12">
        <v>1.1574069503694773E-5</v>
      </c>
      <c r="M12" s="91">
        <v>26764.0</v>
      </c>
    </row>
    <row r="13">
      <c r="A13" s="92" t="s">
        <v>9</v>
      </c>
      <c r="B13" s="93"/>
      <c r="C13" s="94">
        <v>3166.3010416668767</v>
      </c>
      <c r="D13" s="94">
        <v>5.724861111113569</v>
      </c>
      <c r="E13" s="94">
        <v>-0.117152777776937</v>
      </c>
      <c r="F13" s="95">
        <v>305590.0</v>
      </c>
      <c r="H13" s="96" t="s">
        <v>9</v>
      </c>
      <c r="I13" s="93"/>
      <c r="J13" s="94">
        <v>1057.851516204224</v>
      </c>
      <c r="K13" s="94">
        <v>1.0336805555562023</v>
      </c>
      <c r="L13" s="94">
        <v>1.1574069503694773E-5</v>
      </c>
      <c r="M13" s="95">
        <v>102835.0</v>
      </c>
    </row>
  </sheetData>
  <mergeCells count="2">
    <mergeCell ref="A1:F1"/>
    <mergeCell ref="H1:M1"/>
  </mergeCells>
  <drawing r:id="rId1"/>
</worksheet>
</file>