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-WO Bike Types" sheetId="1" r:id="rId4"/>
    <sheet state="visible" name="SUMMARY-W Bike Types" sheetId="2" r:id="rId5"/>
    <sheet state="visible" name="202205-divvy-tripdata-1-W Bike " sheetId="3" r:id="rId6"/>
    <sheet state="visible" name="202205-divvy-tripdata-2-W Bike " sheetId="4" r:id="rId7"/>
    <sheet state="visible" name="202205-divvy-tripdata-1-WO Bike" sheetId="5" r:id="rId8"/>
    <sheet state="visible" name="202205-divvy-tripdata-2-WO Bike" sheetId="6" r:id="rId9"/>
  </sheets>
  <definedNames/>
  <calcPr/>
</workbook>
</file>

<file path=xl/sharedStrings.xml><?xml version="1.0" encoding="utf-8"?>
<sst xmlns="http://schemas.openxmlformats.org/spreadsheetml/2006/main" count="508" uniqueCount="21">
  <si>
    <t>OVERALL (SUNDAY - SATURDAY)</t>
  </si>
  <si>
    <t>member_casual</t>
  </si>
  <si>
    <t>AVERAGE ride_length</t>
  </si>
  <si>
    <t>SUM ride_length</t>
  </si>
  <si>
    <t>MAX ride_length</t>
  </si>
  <si>
    <t>MIN ride_length</t>
  </si>
  <si>
    <t>Number of Rides</t>
  </si>
  <si>
    <t>casual</t>
  </si>
  <si>
    <t>member</t>
  </si>
  <si>
    <t>Grand Total</t>
  </si>
  <si>
    <t>SUNDAY</t>
  </si>
  <si>
    <t>TUESDAY</t>
  </si>
  <si>
    <t>THURSDAY</t>
  </si>
  <si>
    <t>MONDAY</t>
  </si>
  <si>
    <t>WEDNESDAY</t>
  </si>
  <si>
    <t>FRIDAY</t>
  </si>
  <si>
    <t>SATURDAY</t>
  </si>
  <si>
    <t>rideable_type</t>
  </si>
  <si>
    <t>classic_bike</t>
  </si>
  <si>
    <t>docked_bike</t>
  </si>
  <si>
    <t>electric_bike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</si>
</sst>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color theme="1"/>
      <name val="Arial"/>
    </font>
    <font>
      <i/>
      <color theme="1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  <bottom style="thick">
        <color rgb="FF8093B3"/>
      </bottom>
    </border>
    <border>
      <bottom style="thick">
        <color rgb="FF8093B3"/>
      </bottom>
    </border>
    <border>
      <right style="thin">
        <color rgb="FF000000"/>
      </right>
      <bottom style="thick">
        <color rgb="FF8093B3"/>
      </bottom>
    </border>
    <border>
      <left style="thin">
        <color rgb="FF000000"/>
      </left>
      <right style="thin">
        <color rgb="FFFFFFFF"/>
      </right>
    </border>
    <border>
      <right style="thin">
        <color rgb="FF000000"/>
      </right>
    </border>
    <border>
      <left style="thin">
        <color rgb="FF000000"/>
      </left>
      <right style="thin">
        <color rgb="FFFFFFFF"/>
      </righ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FFFFFF"/>
      </right>
    </border>
    <border>
      <right style="thin">
        <color rgb="FFFFFFFF"/>
      </right>
      <bottom style="double">
        <color rgb="FF000000"/>
      </bottom>
    </border>
    <border>
      <left style="thin">
        <color rgb="FFFFFFFF"/>
      </left>
      <top style="thick">
        <color rgb="FF8093B3"/>
      </top>
    </border>
    <border>
      <top style="thick">
        <color rgb="FF8093B3"/>
      </top>
    </border>
    <border>
      <right style="thin">
        <color rgb="FF000000"/>
      </right>
      <top style="thick">
        <color rgb="FF8093B3"/>
      </top>
    </border>
    <border>
      <left style="thin">
        <color rgb="FFFFFFFF"/>
      </left>
    </border>
    <border>
      <left style="thin">
        <color rgb="FFFFFFFF"/>
      </left>
      <bottom style="double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2" fontId="2" numFmtId="0" xfId="0" applyAlignment="1" applyBorder="1" applyFill="1" applyFont="1">
      <alignment readingOrder="0" vertical="bottom"/>
    </xf>
    <xf borderId="2" fillId="3" fontId="3" numFmtId="0" xfId="0" applyAlignment="1" applyBorder="1" applyFill="1" applyFont="1">
      <alignment readingOrder="0" vertical="bottom"/>
    </xf>
    <xf borderId="3" fillId="3" fontId="3" numFmtId="0" xfId="0" applyAlignment="1" applyBorder="1" applyFont="1">
      <alignment readingOrder="0" vertical="bottom"/>
    </xf>
    <xf borderId="4" fillId="4" fontId="4" numFmtId="0" xfId="0" applyAlignment="1" applyBorder="1" applyFill="1" applyFont="1">
      <alignment readingOrder="0" vertical="bottom"/>
    </xf>
    <xf borderId="0" fillId="5" fontId="4" numFmtId="46" xfId="0" applyAlignment="1" applyFill="1" applyFont="1" applyNumberFormat="1">
      <alignment horizontal="center" readingOrder="0" vertical="bottom"/>
    </xf>
    <xf borderId="5" fillId="5" fontId="4" numFmtId="3" xfId="0" applyAlignment="1" applyBorder="1" applyFont="1" applyNumberFormat="1">
      <alignment horizontal="center" readingOrder="0" vertical="bottom"/>
    </xf>
    <xf borderId="6" fillId="4" fontId="4" numFmtId="0" xfId="0" applyAlignment="1" applyBorder="1" applyFont="1">
      <alignment readingOrder="0" vertical="bottom"/>
    </xf>
    <xf borderId="7" fillId="5" fontId="4" numFmtId="46" xfId="0" applyAlignment="1" applyBorder="1" applyFont="1" applyNumberFormat="1">
      <alignment horizontal="center" readingOrder="0" vertical="bottom"/>
    </xf>
    <xf borderId="8" fillId="5" fontId="4" numFmtId="3" xfId="0" applyAlignment="1" applyBorder="1" applyFont="1" applyNumberFormat="1">
      <alignment horizontal="center" readingOrder="0" vertical="bottom"/>
    </xf>
    <xf borderId="9" fillId="2" fontId="5" numFmtId="0" xfId="0" applyAlignment="1" applyBorder="1" applyFont="1">
      <alignment readingOrder="0" vertical="bottom"/>
    </xf>
    <xf borderId="10" fillId="2" fontId="5" numFmtId="46" xfId="0" applyAlignment="1" applyBorder="1" applyFont="1" applyNumberFormat="1">
      <alignment horizontal="center" readingOrder="0" vertical="bottom"/>
    </xf>
    <xf borderId="11" fillId="2" fontId="5" numFmtId="3" xfId="0" applyAlignment="1" applyBorder="1" applyFont="1" applyNumberFormat="1">
      <alignment horizontal="center" readingOrder="0" vertical="bottom"/>
    </xf>
    <xf borderId="12" fillId="0" fontId="5" numFmtId="0" xfId="0" applyAlignment="1" applyBorder="1" applyFont="1">
      <alignment horizontal="center" vertical="bottom"/>
    </xf>
    <xf borderId="13" fillId="0" fontId="6" numFmtId="0" xfId="0" applyBorder="1" applyFont="1"/>
    <xf borderId="14" fillId="0" fontId="6" numFmtId="0" xfId="0" applyBorder="1" applyFont="1"/>
    <xf borderId="1" fillId="2" fontId="2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4" fontId="4" numFmtId="0" xfId="0" applyAlignment="1" applyBorder="1" applyFont="1">
      <alignment vertical="bottom"/>
    </xf>
    <xf borderId="0" fillId="5" fontId="4" numFmtId="46" xfId="0" applyAlignment="1" applyFont="1" applyNumberFormat="1">
      <alignment horizontal="center" vertical="bottom"/>
    </xf>
    <xf borderId="5" fillId="5" fontId="4" numFmtId="3" xfId="0" applyAlignment="1" applyBorder="1" applyFont="1" applyNumberFormat="1">
      <alignment horizontal="center" vertical="bottom"/>
    </xf>
    <xf borderId="6" fillId="4" fontId="4" numFmtId="0" xfId="0" applyAlignment="1" applyBorder="1" applyFont="1">
      <alignment vertical="bottom"/>
    </xf>
    <xf borderId="7" fillId="5" fontId="4" numFmtId="46" xfId="0" applyAlignment="1" applyBorder="1" applyFont="1" applyNumberFormat="1">
      <alignment horizontal="center" vertical="bottom"/>
    </xf>
    <xf borderId="8" fillId="5" fontId="4" numFmtId="3" xfId="0" applyAlignment="1" applyBorder="1" applyFont="1" applyNumberFormat="1">
      <alignment horizontal="center" vertical="bottom"/>
    </xf>
    <xf borderId="9" fillId="2" fontId="5" numFmtId="0" xfId="0" applyAlignment="1" applyBorder="1" applyFont="1">
      <alignment vertical="bottom"/>
    </xf>
    <xf borderId="10" fillId="2" fontId="5" numFmtId="46" xfId="0" applyAlignment="1" applyBorder="1" applyFont="1" applyNumberFormat="1">
      <alignment horizontal="center" vertical="bottom"/>
    </xf>
    <xf borderId="11" fillId="2" fontId="5" numFmtId="3" xfId="0" applyAlignment="1" applyBorder="1" applyFont="1" applyNumberFormat="1">
      <alignment horizontal="center" vertical="bottom"/>
    </xf>
    <xf borderId="10" fillId="0" fontId="4" numFmtId="0" xfId="0" applyAlignment="1" applyBorder="1" applyFont="1">
      <alignment vertical="bottom"/>
    </xf>
    <xf borderId="15" fillId="0" fontId="5" numFmtId="0" xfId="0" applyAlignment="1" applyBorder="1" applyFont="1">
      <alignment horizontal="center" vertical="bottom"/>
    </xf>
    <xf borderId="5" fillId="0" fontId="6" numFmtId="0" xfId="0" applyBorder="1" applyFont="1"/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vertical="bottom"/>
    </xf>
    <xf borderId="12" fillId="0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horizontal="center" readingOrder="0" vertical="bottom"/>
    </xf>
    <xf borderId="2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4" fontId="4" numFmtId="0" xfId="0" applyAlignment="1" applyBorder="1" applyFont="1">
      <alignment horizontal="center" vertical="bottom"/>
    </xf>
    <xf borderId="16" fillId="4" fontId="4" numFmtId="0" xfId="0" applyAlignment="1" applyBorder="1" applyFont="1">
      <alignment horizontal="center" vertical="bottom"/>
    </xf>
    <xf borderId="6" fillId="4" fontId="4" numFmtId="0" xfId="0" applyAlignment="1" applyBorder="1" applyFont="1">
      <alignment horizontal="center" vertical="bottom"/>
    </xf>
    <xf borderId="17" fillId="4" fontId="4" numFmtId="0" xfId="0" applyAlignment="1" applyBorder="1" applyFont="1">
      <alignment horizontal="center" vertical="bottom"/>
    </xf>
    <xf borderId="9" fillId="2" fontId="5" numFmtId="0" xfId="0" applyAlignment="1" applyBorder="1" applyFont="1">
      <alignment horizontal="center" vertical="bottom"/>
    </xf>
    <xf borderId="10" fillId="2" fontId="4" numFmtId="0" xfId="0" applyAlignment="1" applyBorder="1" applyFont="1">
      <alignment vertical="bottom"/>
    </xf>
    <xf borderId="0" fillId="5" fontId="4" numFmtId="3" xfId="0" applyAlignment="1" applyFont="1" applyNumberFormat="1">
      <alignment horizontal="center" vertical="bottom"/>
    </xf>
    <xf borderId="5" fillId="5" fontId="4" numFmtId="46" xfId="0" applyAlignment="1" applyBorder="1" applyFont="1" applyNumberFormat="1">
      <alignment horizontal="center" vertical="bottom"/>
    </xf>
    <xf borderId="7" fillId="5" fontId="4" numFmtId="3" xfId="0" applyAlignment="1" applyBorder="1" applyFont="1" applyNumberFormat="1">
      <alignment horizontal="center" vertical="bottom"/>
    </xf>
    <xf borderId="8" fillId="5" fontId="4" numFmtId="46" xfId="0" applyAlignment="1" applyBorder="1" applyFont="1" applyNumberFormat="1">
      <alignment horizontal="center" vertical="bottom"/>
    </xf>
    <xf borderId="10" fillId="2" fontId="5" numFmtId="3" xfId="0" applyAlignment="1" applyBorder="1" applyFont="1" applyNumberFormat="1">
      <alignment horizontal="center" vertical="bottom"/>
    </xf>
    <xf borderId="11" fillId="2" fontId="5" numFmtId="46" xfId="0" applyAlignment="1" applyBorder="1" applyFont="1" applyNumberFormat="1">
      <alignment horizontal="center" vertical="bottom"/>
    </xf>
    <xf borderId="18" fillId="5" fontId="4" numFmtId="46" xfId="0" applyAlignment="1" applyBorder="1" applyFont="1" applyNumberFormat="1">
      <alignment horizontal="center" vertical="bottom"/>
    </xf>
    <xf borderId="19" fillId="5" fontId="4" numFmtId="46" xfId="0" applyAlignment="1" applyBorder="1" applyFont="1" applyNumberFormat="1">
      <alignment horizontal="center" vertical="bottom"/>
    </xf>
    <xf borderId="19" fillId="5" fontId="4" numFmtId="3" xfId="0" applyAlignment="1" applyBorder="1" applyFont="1" applyNumberFormat="1">
      <alignment horizontal="center" vertical="bottom"/>
    </xf>
    <xf borderId="20" fillId="5" fontId="4" numFmtId="3" xfId="0" applyAlignment="1" applyBorder="1" applyFont="1" applyNumberFormat="1">
      <alignment horizontal="center" vertical="bottom"/>
    </xf>
    <xf borderId="21" fillId="5" fontId="4" numFmtId="46" xfId="0" applyAlignment="1" applyBorder="1" applyFont="1" applyNumberFormat="1">
      <alignment horizontal="center" vertical="bottom"/>
    </xf>
    <xf borderId="22" fillId="5" fontId="4" numFmtId="46" xfId="0" applyAlignment="1" applyBorder="1" applyFont="1" applyNumberFormat="1">
      <alignment horizontal="center" vertical="bottom"/>
    </xf>
    <xf borderId="18" fillId="5" fontId="4" numFmtId="3" xfId="0" applyAlignment="1" applyBorder="1" applyFont="1" applyNumberFormat="1">
      <alignment horizontal="center" vertical="bottom"/>
    </xf>
    <xf borderId="20" fillId="5" fontId="4" numFmtId="46" xfId="0" applyAlignment="1" applyBorder="1" applyFont="1" applyNumberFormat="1">
      <alignment horizontal="center" vertical="bottom"/>
    </xf>
    <xf borderId="21" fillId="5" fontId="4" numFmtId="3" xfId="0" applyAlignment="1" applyBorder="1" applyFont="1" applyNumberFormat="1">
      <alignment horizontal="center" vertical="bottom"/>
    </xf>
    <xf borderId="22" fillId="5" fontId="4" numFmtId="3" xfId="0" applyAlignment="1" applyBorder="1" applyFont="1" applyNumberFormat="1">
      <alignment horizontal="center" vertical="bottom"/>
    </xf>
    <xf borderId="2" fillId="2" fontId="2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  <xf borderId="16" fillId="4" fontId="4" numFmtId="0" xfId="0" applyAlignment="1" applyBorder="1" applyFont="1">
      <alignment vertical="bottom"/>
    </xf>
    <xf borderId="17" fillId="4" fontId="4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0" fillId="2" fontId="5" numFmtId="46" xfId="0" applyAlignment="1" applyFont="1" applyNumberFormat="1">
      <alignment horizontal="center" vertical="bottom"/>
    </xf>
    <xf borderId="0" fillId="2" fontId="5" numFmtId="3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hidden="1" min="3" max="3" width="13.38"/>
    <col customWidth="1" min="4" max="4" width="13.5"/>
    <col customWidth="1" min="6" max="6" width="13.5"/>
    <col customWidth="1" min="7" max="7" width="17.63"/>
    <col customWidth="1" min="8" max="8" width="13.38"/>
    <col customWidth="1" min="9" max="9" width="13.5"/>
    <col customWidth="1" min="12" max="12" width="17.63"/>
    <col customWidth="1" min="13" max="13" width="13.38"/>
    <col customWidth="1" min="14" max="14" width="13.5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5" t="s">
        <v>7</v>
      </c>
      <c r="B3" s="6">
        <f t="shared" ref="B3:B5" si="1">C3/F3</f>
        <v>0.01931513247</v>
      </c>
      <c r="C3" s="6">
        <f>'202205-divvy-tripdata-1-WO Bike'!B3 + '202205-divvy-tripdata-2-WO Bike'!B3</f>
        <v>4178.249456</v>
      </c>
      <c r="D3" s="6">
        <f>'202205-divvy-tripdata-1-WO Bike'!C3</f>
        <v>7.44650463</v>
      </c>
      <c r="E3" s="6">
        <f>'202205-divvy-tripdata-1-WO Bike'!D3</f>
        <v>0.00001157407407</v>
      </c>
      <c r="F3" s="7">
        <f>'202205-divvy-tripdata-1-WO Bike'!E3+'202205-divvy-tripdata-2-WO Bike'!E3</f>
        <v>216320</v>
      </c>
    </row>
    <row r="4">
      <c r="A4" s="8" t="s">
        <v>8</v>
      </c>
      <c r="B4" s="9">
        <f t="shared" si="1"/>
        <v>0.009249565345</v>
      </c>
      <c r="C4" s="9">
        <f>'202205-divvy-tripdata-1-WO Bike'!B4+'202205-divvy-tripdata-2-WO Bike'!B4</f>
        <v>2562.101852</v>
      </c>
      <c r="D4" s="9">
        <f>'202205-divvy-tripdata-1-WO Bike'!C4</f>
        <v>1.02474537</v>
      </c>
      <c r="E4" s="9">
        <f>'202205-divvy-tripdata-1-WO Bike'!D4</f>
        <v>0.00001157407407</v>
      </c>
      <c r="F4" s="10">
        <f>'202205-divvy-tripdata-1-WO Bike'!E4+'202205-divvy-tripdata-2-WO Bike'!E4</f>
        <v>276997</v>
      </c>
    </row>
    <row r="5">
      <c r="A5" s="11" t="s">
        <v>9</v>
      </c>
      <c r="B5" s="12">
        <f t="shared" si="1"/>
        <v>0.01366332664</v>
      </c>
      <c r="C5" s="12">
        <f>SUM(C3:C4)</f>
        <v>6740.351308</v>
      </c>
      <c r="D5" s="12">
        <f>MAX(D3:D4)</f>
        <v>7.44650463</v>
      </c>
      <c r="E5" s="12">
        <f>MIN(E3:E4)</f>
        <v>0.00001157407407</v>
      </c>
      <c r="F5" s="13">
        <f>SUM(F3:F4)</f>
        <v>493317</v>
      </c>
    </row>
    <row r="7">
      <c r="A7" s="14" t="s">
        <v>10</v>
      </c>
      <c r="B7" s="15"/>
      <c r="C7" s="15"/>
      <c r="D7" s="16"/>
      <c r="F7" s="14" t="s">
        <v>11</v>
      </c>
      <c r="G7" s="15"/>
      <c r="H7" s="15"/>
      <c r="I7" s="16"/>
      <c r="K7" s="14" t="s">
        <v>12</v>
      </c>
      <c r="L7" s="15"/>
      <c r="M7" s="15"/>
      <c r="N7" s="16"/>
    </row>
    <row r="8">
      <c r="A8" s="17" t="s">
        <v>1</v>
      </c>
      <c r="B8" s="3" t="s">
        <v>2</v>
      </c>
      <c r="C8" s="18" t="s">
        <v>3</v>
      </c>
      <c r="D8" s="19" t="s">
        <v>6</v>
      </c>
      <c r="F8" s="17" t="s">
        <v>1</v>
      </c>
      <c r="G8" s="3" t="s">
        <v>2</v>
      </c>
      <c r="H8" s="18" t="s">
        <v>3</v>
      </c>
      <c r="I8" s="19" t="s">
        <v>6</v>
      </c>
      <c r="K8" s="17" t="s">
        <v>1</v>
      </c>
      <c r="L8" s="3" t="s">
        <v>2</v>
      </c>
      <c r="M8" s="18" t="s">
        <v>3</v>
      </c>
      <c r="N8" s="19" t="s">
        <v>6</v>
      </c>
    </row>
    <row r="9">
      <c r="A9" s="20" t="s">
        <v>7</v>
      </c>
      <c r="B9" s="21">
        <f t="shared" ref="B9:B11" si="2">C9/D9</f>
        <v>0.02129510318</v>
      </c>
      <c r="C9" s="21">
        <f>'202205-divvy-tripdata-1-WO Bike'!B9 +'202205-divvy-tripdata-2-WO Bike'!B9</f>
        <v>938.0705903</v>
      </c>
      <c r="D9" s="22">
        <f>'202205-divvy-tripdata-1-WO Bike'!C9+'202205-divvy-tripdata-2-WO Bike'!C9</f>
        <v>44051</v>
      </c>
      <c r="F9" s="20" t="s">
        <v>7</v>
      </c>
      <c r="G9" s="21">
        <f t="shared" ref="G9:G11" si="3">H9/I9</f>
        <v>0.01743869459</v>
      </c>
      <c r="H9" s="21">
        <f>'202205-divvy-tripdata-1-WO Bike'!F9+'202205-divvy-tripdata-2-WO Bike'!F9</f>
        <v>461.4278588</v>
      </c>
      <c r="I9" s="22">
        <f>'202205-divvy-tripdata-1-WO Bike'!G9+'202205-divvy-tripdata-2-WO Bike'!G9</f>
        <v>26460</v>
      </c>
      <c r="K9" s="20" t="s">
        <v>7</v>
      </c>
      <c r="L9" s="21">
        <f t="shared" ref="L9:L11" si="4">M9/N9</f>
        <v>0.01757902462</v>
      </c>
      <c r="M9" s="21">
        <f>'202205-divvy-tripdata-1-WO Bike'!J9+'202205-divvy-tripdata-2-WO Bike'!J9</f>
        <v>439.4931944</v>
      </c>
      <c r="N9" s="22">
        <f>'202205-divvy-tripdata-1-WO Bike'!K9+'202205-divvy-tripdata-2-WO Bike'!K9</f>
        <v>25001</v>
      </c>
    </row>
    <row r="10">
      <c r="A10" s="23" t="s">
        <v>8</v>
      </c>
      <c r="B10" s="24">
        <f t="shared" si="2"/>
        <v>0.01012748561</v>
      </c>
      <c r="C10" s="24">
        <f>'202205-divvy-tripdata-1-WO Bike'!B10+'202205-divvy-tripdata-2-WO Bike'!B10</f>
        <v>380.8947338</v>
      </c>
      <c r="D10" s="25">
        <f>'202205-divvy-tripdata-1-WO Bike'!C10+'202205-divvy-tripdata-2-WO Bike'!C10</f>
        <v>37610</v>
      </c>
      <c r="F10" s="23" t="s">
        <v>8</v>
      </c>
      <c r="G10" s="24">
        <f t="shared" si="3"/>
        <v>0.008766984056</v>
      </c>
      <c r="H10" s="24">
        <f>'202205-divvy-tripdata-1-WO Bike'!F10+'202205-divvy-tripdata-2-WO Bike'!F10</f>
        <v>413.7578125</v>
      </c>
      <c r="I10" s="25">
        <f>'202205-divvy-tripdata-1-WO Bike'!G10+'202205-divvy-tripdata-2-WO Bike'!G10</f>
        <v>47195</v>
      </c>
      <c r="K10" s="23" t="s">
        <v>8</v>
      </c>
      <c r="L10" s="24">
        <f t="shared" si="4"/>
        <v>0.009056464195</v>
      </c>
      <c r="M10" s="24">
        <f>'202205-divvy-tripdata-1-WO Bike'!J10+'202205-divvy-tripdata-2-WO Bike'!J10</f>
        <v>365.5279514</v>
      </c>
      <c r="N10" s="25">
        <f>'202205-divvy-tripdata-1-WO Bike'!K10+'202205-divvy-tripdata-2-WO Bike'!K10</f>
        <v>40361</v>
      </c>
    </row>
    <row r="11">
      <c r="A11" s="26" t="s">
        <v>9</v>
      </c>
      <c r="B11" s="27">
        <f t="shared" si="2"/>
        <v>0.01615171654</v>
      </c>
      <c r="C11" s="27">
        <f t="shared" ref="C11:D11" si="5">SUM(C9:C10)</f>
        <v>1318.965324</v>
      </c>
      <c r="D11" s="28">
        <f t="shared" si="5"/>
        <v>81661</v>
      </c>
      <c r="F11" s="26" t="s">
        <v>9</v>
      </c>
      <c r="G11" s="27">
        <f t="shared" si="3"/>
        <v>0.01188223028</v>
      </c>
      <c r="H11" s="27">
        <f t="shared" ref="H11:I11" si="6">SUM(H9:H10)</f>
        <v>875.1856713</v>
      </c>
      <c r="I11" s="28">
        <f t="shared" si="6"/>
        <v>73655</v>
      </c>
      <c r="K11" s="26" t="s">
        <v>9</v>
      </c>
      <c r="L11" s="27">
        <f t="shared" si="4"/>
        <v>0.01231634812</v>
      </c>
      <c r="M11" s="27">
        <f t="shared" ref="M11:N11" si="7">SUM(M9:M10)</f>
        <v>805.0211458</v>
      </c>
      <c r="N11" s="28">
        <f t="shared" si="7"/>
        <v>65362</v>
      </c>
    </row>
    <row r="12">
      <c r="A12" s="29"/>
      <c r="B12" s="29"/>
      <c r="C12" s="29"/>
      <c r="D12" s="29"/>
    </row>
    <row r="13">
      <c r="A13" s="30" t="s">
        <v>13</v>
      </c>
      <c r="D13" s="31"/>
      <c r="F13" s="14" t="s">
        <v>14</v>
      </c>
      <c r="G13" s="15"/>
      <c r="H13" s="15"/>
      <c r="I13" s="16"/>
      <c r="K13" s="14" t="s">
        <v>15</v>
      </c>
      <c r="L13" s="15"/>
      <c r="M13" s="15"/>
      <c r="N13" s="16"/>
    </row>
    <row r="14">
      <c r="A14" s="17" t="s">
        <v>1</v>
      </c>
      <c r="B14" s="3" t="s">
        <v>2</v>
      </c>
      <c r="C14" s="18" t="s">
        <v>3</v>
      </c>
      <c r="D14" s="19" t="s">
        <v>6</v>
      </c>
      <c r="F14" s="17" t="s">
        <v>1</v>
      </c>
      <c r="G14" s="3" t="s">
        <v>2</v>
      </c>
      <c r="H14" s="18" t="s">
        <v>3</v>
      </c>
      <c r="I14" s="19" t="s">
        <v>6</v>
      </c>
      <c r="K14" s="17" t="s">
        <v>1</v>
      </c>
      <c r="L14" s="3" t="s">
        <v>2</v>
      </c>
      <c r="M14" s="18" t="s">
        <v>3</v>
      </c>
      <c r="N14" s="19" t="s">
        <v>6</v>
      </c>
    </row>
    <row r="15">
      <c r="A15" s="20" t="s">
        <v>7</v>
      </c>
      <c r="B15" s="21">
        <f t="shared" ref="B15:B17" si="8">C15/D15</f>
        <v>0.02085139615</v>
      </c>
      <c r="C15" s="21">
        <f>'202205-divvy-tripdata-1-WO Bike'!B15 + '202205-divvy-tripdata-2-WO Bike'!B15</f>
        <v>771.6059144</v>
      </c>
      <c r="D15" s="22">
        <f>'202205-divvy-tripdata-1-WO Bike'!C15+'202205-divvy-tripdata-2-WO Bike'!C15</f>
        <v>37005</v>
      </c>
      <c r="F15" s="20" t="s">
        <v>7</v>
      </c>
      <c r="G15" s="21">
        <f t="shared" ref="G15:G17" si="9">H15/I15</f>
        <v>0.01626422264</v>
      </c>
      <c r="H15" s="21">
        <f>'202205-divvy-tripdata-1-WO Bike'!F15+'202205-divvy-tripdata-2-WO Bike'!F15</f>
        <v>284.1522338</v>
      </c>
      <c r="I15" s="22">
        <f>'202205-divvy-tripdata-1-WO Bike'!G15+'202205-divvy-tripdata-2-WO Bike'!G15</f>
        <v>17471</v>
      </c>
      <c r="K15" s="20" t="s">
        <v>7</v>
      </c>
      <c r="L15" s="21">
        <f t="shared" ref="L15:L17" si="10">M15/N15</f>
        <v>0.01714793486</v>
      </c>
      <c r="M15" s="21">
        <f>'202205-divvy-tripdata-1-WO Bike'!J15+'202205-divvy-tripdata-2-WO Bike'!J15</f>
        <v>413.7110764</v>
      </c>
      <c r="N15" s="22">
        <f>'202205-divvy-tripdata-1-WO Bike'!K15 +'202205-divvy-tripdata-2-WO Bike'!K15</f>
        <v>24126</v>
      </c>
    </row>
    <row r="16">
      <c r="A16" s="23" t="s">
        <v>8</v>
      </c>
      <c r="B16" s="24">
        <f t="shared" si="8"/>
        <v>0.009265083108</v>
      </c>
      <c r="C16" s="24">
        <f>'202205-divvy-tripdata-1-WO Bike'!B16+'202205-divvy-tripdata-2-WO Bike'!B16</f>
        <v>452.9791782</v>
      </c>
      <c r="D16" s="25">
        <f>'202205-divvy-tripdata-1-WO Bike'!C16+'202205-divvy-tripdata-2-WO Bike'!C16</f>
        <v>48891</v>
      </c>
      <c r="F16" s="23" t="s">
        <v>8</v>
      </c>
      <c r="G16" s="24">
        <f t="shared" si="9"/>
        <v>0.00853716095</v>
      </c>
      <c r="H16" s="24">
        <f>'202205-divvy-tripdata-1-WO Bike'!F16+'202205-divvy-tripdata-2-WO Bike'!F16</f>
        <v>300.9434606</v>
      </c>
      <c r="I16" s="25">
        <f>'202205-divvy-tripdata-1-WO Bike'!G16+'202205-divvy-tripdata-2-WO Bike'!G16</f>
        <v>35251</v>
      </c>
      <c r="K16" s="23" t="s">
        <v>8</v>
      </c>
      <c r="L16" s="24">
        <f t="shared" si="10"/>
        <v>0.008768012288</v>
      </c>
      <c r="M16" s="24">
        <f>'202205-divvy-tripdata-1-WO Bike'!J16+'202205-divvy-tripdata-2-WO Bike'!J16</f>
        <v>286.9858102</v>
      </c>
      <c r="N16" s="25">
        <f>'202205-divvy-tripdata-1-WO Bike'!K16+'202205-divvy-tripdata-2-WO Bike'!K16</f>
        <v>32731</v>
      </c>
    </row>
    <row r="17">
      <c r="A17" s="26" t="s">
        <v>9</v>
      </c>
      <c r="B17" s="27">
        <f t="shared" si="8"/>
        <v>0.01425660208</v>
      </c>
      <c r="C17" s="27">
        <f t="shared" ref="C17:D17" si="11">SUM(C15:C16)</f>
        <v>1224.585093</v>
      </c>
      <c r="D17" s="28">
        <f t="shared" si="11"/>
        <v>85896</v>
      </c>
      <c r="F17" s="26" t="s">
        <v>9</v>
      </c>
      <c r="G17" s="27">
        <f t="shared" si="9"/>
        <v>0.01109775226</v>
      </c>
      <c r="H17" s="27">
        <f t="shared" ref="H17:I17" si="12">SUM(H15:H16)</f>
        <v>585.0956944</v>
      </c>
      <c r="I17" s="28">
        <f t="shared" si="12"/>
        <v>52722</v>
      </c>
      <c r="K17" s="26" t="s">
        <v>9</v>
      </c>
      <c r="L17" s="27">
        <f t="shared" si="10"/>
        <v>0.01232384555</v>
      </c>
      <c r="M17" s="27">
        <f t="shared" ref="M17:N17" si="13">SUM(M15:M16)</f>
        <v>700.6968866</v>
      </c>
      <c r="N17" s="28">
        <f t="shared" si="13"/>
        <v>56857</v>
      </c>
    </row>
    <row r="18">
      <c r="A18" s="32"/>
      <c r="B18" s="32"/>
      <c r="C18" s="32"/>
      <c r="D18" s="33"/>
    </row>
    <row r="19">
      <c r="K19" s="14" t="s">
        <v>16</v>
      </c>
      <c r="L19" s="15"/>
      <c r="M19" s="15"/>
      <c r="N19" s="16"/>
    </row>
    <row r="20">
      <c r="K20" s="17" t="s">
        <v>1</v>
      </c>
      <c r="L20" s="3" t="s">
        <v>2</v>
      </c>
      <c r="M20" s="18" t="s">
        <v>3</v>
      </c>
      <c r="N20" s="19" t="s">
        <v>6</v>
      </c>
    </row>
    <row r="21">
      <c r="K21" s="20" t="s">
        <v>7</v>
      </c>
      <c r="L21" s="21">
        <f t="shared" ref="L21:L23" si="14">M21/N21</f>
        <v>0.02060817391</v>
      </c>
      <c r="M21" s="21">
        <f>'202205-divvy-tripdata-1-WO Bike'!J21+'202205-divvy-tripdata-2-WO Bike'!J21</f>
        <v>869.788588</v>
      </c>
      <c r="N21" s="22">
        <f>'202205-divvy-tripdata-1-WO Bike'!K21+'202205-divvy-tripdata-2-WO Bike'!K21</f>
        <v>42206</v>
      </c>
    </row>
    <row r="22">
      <c r="K22" s="23" t="s">
        <v>8</v>
      </c>
      <c r="L22" s="24">
        <f t="shared" si="14"/>
        <v>0.01032704689</v>
      </c>
      <c r="M22" s="24">
        <f>'202205-divvy-tripdata-1-WO Bike'!J22+'202205-divvy-tripdata-2-WO Bike'!J22</f>
        <v>361.0129051</v>
      </c>
      <c r="N22" s="25">
        <f>'202205-divvy-tripdata-1-WO Bike'!K22+'202205-divvy-tripdata-2-WO Bike'!K22</f>
        <v>34958</v>
      </c>
    </row>
    <row r="23">
      <c r="K23" s="26" t="s">
        <v>9</v>
      </c>
      <c r="L23" s="27">
        <f t="shared" si="14"/>
        <v>0.01595046256</v>
      </c>
      <c r="M23" s="27">
        <f t="shared" ref="M23:N23" si="15">SUM(M21:M22)</f>
        <v>1230.801493</v>
      </c>
      <c r="N23" s="28">
        <f t="shared" si="15"/>
        <v>77164</v>
      </c>
    </row>
  </sheetData>
  <mergeCells count="8">
    <mergeCell ref="A1:F1"/>
    <mergeCell ref="A7:D7"/>
    <mergeCell ref="F7:I7"/>
    <mergeCell ref="K7:N7"/>
    <mergeCell ref="A13:D13"/>
    <mergeCell ref="F13:I13"/>
    <mergeCell ref="K13:N13"/>
    <mergeCell ref="K19:N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3.38"/>
    <col customWidth="1" min="3" max="3" width="17.63"/>
    <col customWidth="1" min="4" max="4" width="13.38"/>
    <col customWidth="1" min="5" max="5" width="12.75"/>
    <col customWidth="1" min="6" max="7" width="13.5"/>
    <col customWidth="1" min="9" max="9" width="17.63"/>
    <col customWidth="1" min="15" max="15" width="17.63"/>
    <col customWidth="1" min="16" max="16" width="13.5"/>
  </cols>
  <sheetData>
    <row r="1">
      <c r="A1" s="34" t="s">
        <v>0</v>
      </c>
      <c r="B1" s="15"/>
      <c r="C1" s="15"/>
      <c r="D1" s="15"/>
      <c r="E1" s="15"/>
      <c r="F1" s="15"/>
      <c r="G1" s="16"/>
    </row>
    <row r="2">
      <c r="A2" s="35" t="s">
        <v>1</v>
      </c>
      <c r="B2" s="36" t="s">
        <v>17</v>
      </c>
      <c r="C2" s="37" t="s">
        <v>2</v>
      </c>
      <c r="D2" s="38" t="s">
        <v>3</v>
      </c>
      <c r="E2" s="38" t="s">
        <v>4</v>
      </c>
      <c r="F2" s="38" t="s">
        <v>5</v>
      </c>
      <c r="G2" s="39" t="s">
        <v>6</v>
      </c>
    </row>
    <row r="3">
      <c r="A3" s="40" t="s">
        <v>7</v>
      </c>
      <c r="B3" s="41" t="s">
        <v>18</v>
      </c>
      <c r="C3" s="21">
        <f t="shared" ref="C3:C8" si="1">D3/G3</f>
        <v>0.02159196674</v>
      </c>
      <c r="D3" s="21">
        <f>'202205-divvy-tripdata-1-W Bike '!C3 +'202205-divvy-tripdata-1-W Bike '!C3</f>
        <v>2664.988495</v>
      </c>
      <c r="E3" s="21">
        <f>'202205-divvy-tripdata-1-W Bike '!D3</f>
        <v>1.041261574</v>
      </c>
      <c r="F3" s="21">
        <v>1.1574069503694773E-5</v>
      </c>
      <c r="G3" s="22">
        <f>'202205-divvy-tripdata-1-W Bike '!F3+'202205-divvy-tripdata-2-W Bike '!F3</f>
        <v>123425</v>
      </c>
    </row>
    <row r="4">
      <c r="A4" s="40"/>
      <c r="B4" s="41" t="s">
        <v>19</v>
      </c>
      <c r="C4" s="21">
        <f t="shared" si="1"/>
        <v>0.03626284311</v>
      </c>
      <c r="D4" s="21">
        <f>'202205-divvy-tripdata-1-W Bike '!C4+'202205-divvy-tripdata-2-W Bike '!C4</f>
        <v>934.3121528</v>
      </c>
      <c r="E4" s="21">
        <f>'202205-divvy-tripdata-1-W Bike '!D4</f>
        <v>7.44650463</v>
      </c>
      <c r="F4" s="21">
        <v>2.314814628334716E-5</v>
      </c>
      <c r="G4" s="22">
        <f>'202205-divvy-tripdata-1-W Bike '!F4+'202205-divvy-tripdata-2-W Bike '!F4</f>
        <v>25765</v>
      </c>
    </row>
    <row r="5">
      <c r="A5" s="40"/>
      <c r="B5" s="41" t="s">
        <v>20</v>
      </c>
      <c r="C5" s="21">
        <f t="shared" si="1"/>
        <v>0.01346338193</v>
      </c>
      <c r="D5" s="21">
        <f>'202205-divvy-tripdata-1-W Bike '!C5+'202205-divvy-tripdata-2-W Bike '!C5</f>
        <v>903.7968287</v>
      </c>
      <c r="E5" s="21">
        <f>'202205-divvy-tripdata-1-W Bike '!D5</f>
        <v>0.2258217593</v>
      </c>
      <c r="F5" s="21">
        <v>1.1574069503694773E-5</v>
      </c>
      <c r="G5" s="22">
        <f>'202205-divvy-tripdata-1-W Bike '!F5+'202205-divvy-tripdata-2-W Bike '!F5</f>
        <v>67130</v>
      </c>
    </row>
    <row r="6">
      <c r="A6" s="40" t="s">
        <v>8</v>
      </c>
      <c r="B6" s="41" t="s">
        <v>18</v>
      </c>
      <c r="C6" s="21">
        <f t="shared" si="1"/>
        <v>0.009633970563</v>
      </c>
      <c r="D6" s="21">
        <f>'202205-divvy-tripdata-1-W Bike '!C6+'202205-divvy-tripdata-2-W Bike '!C6</f>
        <v>1870.685868</v>
      </c>
      <c r="E6" s="21">
        <f>'202205-divvy-tripdata-1-W Bike '!D6</f>
        <v>1.02474537</v>
      </c>
      <c r="F6" s="21">
        <v>1.1574069503694773E-5</v>
      </c>
      <c r="G6" s="22">
        <f>'202205-divvy-tripdata-1-W Bike '!F6+'202205-divvy-tripdata-2-W Bike '!F6</f>
        <v>194176</v>
      </c>
    </row>
    <row r="7">
      <c r="A7" s="42"/>
      <c r="B7" s="43" t="s">
        <v>20</v>
      </c>
      <c r="C7" s="24">
        <f t="shared" si="1"/>
        <v>0.00834831726</v>
      </c>
      <c r="D7" s="24">
        <f>'202205-divvy-tripdata-1-W Bike '!C7+'202205-divvy-tripdata-2-W Bike '!C7</f>
        <v>691.4159838</v>
      </c>
      <c r="E7" s="24">
        <f>'202205-divvy-tripdata-2-W Bike '!D7</f>
        <v>0.3235069444</v>
      </c>
      <c r="F7" s="24">
        <v>1.1574069503694773E-5</v>
      </c>
      <c r="G7" s="25">
        <f>'202205-divvy-tripdata-1-W Bike '!F7+'202205-divvy-tripdata-2-W Bike '!F7</f>
        <v>82821</v>
      </c>
    </row>
    <row r="8">
      <c r="A8" s="44" t="s">
        <v>9</v>
      </c>
      <c r="B8" s="45"/>
      <c r="C8" s="27">
        <f t="shared" si="1"/>
        <v>0.01432182416</v>
      </c>
      <c r="D8" s="27">
        <f>SUM(D3:D7)</f>
        <v>7065.199329</v>
      </c>
      <c r="E8" s="27">
        <f>MAX(E3:E7)</f>
        <v>7.44650463</v>
      </c>
      <c r="F8" s="27">
        <f>MIN(F3:F7)</f>
        <v>0.0000115740695</v>
      </c>
      <c r="G8" s="28">
        <f>SUM(G3:G7)</f>
        <v>493317</v>
      </c>
    </row>
    <row r="10">
      <c r="A10" s="14" t="s">
        <v>10</v>
      </c>
      <c r="B10" s="15"/>
      <c r="C10" s="15"/>
      <c r="D10" s="15"/>
      <c r="E10" s="16"/>
      <c r="G10" s="14" t="s">
        <v>14</v>
      </c>
      <c r="H10" s="15"/>
      <c r="I10" s="15"/>
      <c r="J10" s="15"/>
      <c r="K10" s="16"/>
      <c r="M10" s="14" t="s">
        <v>16</v>
      </c>
      <c r="N10" s="15"/>
      <c r="O10" s="15"/>
      <c r="P10" s="15"/>
      <c r="Q10" s="16"/>
    </row>
    <row r="11">
      <c r="A11" s="35" t="s">
        <v>1</v>
      </c>
      <c r="B11" s="36" t="s">
        <v>17</v>
      </c>
      <c r="C11" s="37" t="s">
        <v>2</v>
      </c>
      <c r="D11" s="38" t="s">
        <v>6</v>
      </c>
      <c r="E11" s="39" t="s">
        <v>3</v>
      </c>
      <c r="G11" s="35" t="s">
        <v>1</v>
      </c>
      <c r="H11" s="36" t="s">
        <v>17</v>
      </c>
      <c r="I11" s="37" t="s">
        <v>2</v>
      </c>
      <c r="J11" s="38" t="s">
        <v>6</v>
      </c>
      <c r="K11" s="39" t="s">
        <v>3</v>
      </c>
      <c r="M11" s="35" t="s">
        <v>1</v>
      </c>
      <c r="N11" s="36" t="s">
        <v>17</v>
      </c>
      <c r="O11" s="37" t="s">
        <v>2</v>
      </c>
      <c r="P11" s="38" t="s">
        <v>6</v>
      </c>
      <c r="Q11" s="39" t="s">
        <v>3</v>
      </c>
    </row>
    <row r="12">
      <c r="A12" s="40" t="s">
        <v>7</v>
      </c>
      <c r="B12" s="41" t="s">
        <v>18</v>
      </c>
      <c r="C12" s="21">
        <f t="shared" ref="C12:C17" si="2">E12/D12</f>
        <v>0.02075234066</v>
      </c>
      <c r="D12" s="46">
        <f>'202205-divvy-tripdata-1-W Bike '!C12+'202205-divvy-tripdata-2-W Bike '!C12</f>
        <v>25529</v>
      </c>
      <c r="E12" s="47">
        <f>'202205-divvy-tripdata-1-W Bike '!D12+'202205-divvy-tripdata-2-W Bike '!D12</f>
        <v>529.7865046</v>
      </c>
      <c r="G12" s="40" t="s">
        <v>7</v>
      </c>
      <c r="H12" s="41" t="s">
        <v>18</v>
      </c>
      <c r="I12" s="21">
        <f t="shared" ref="I12:I17" si="3">K12/J12</f>
        <v>0.01698812827</v>
      </c>
      <c r="J12" s="46">
        <f>'202205-divvy-tripdata-1-W Bike '!H12+'202205-divvy-tripdata-2-W Bike '!H12</f>
        <v>9091</v>
      </c>
      <c r="K12" s="47">
        <f>'202205-divvy-tripdata-1-W Bike '!I12+'202205-divvy-tripdata-2-W Bike '!I12</f>
        <v>154.4390741</v>
      </c>
      <c r="M12" s="40" t="s">
        <v>7</v>
      </c>
      <c r="N12" s="41" t="s">
        <v>18</v>
      </c>
      <c r="O12" s="21">
        <f t="shared" ref="O12:O17" si="4">Q12/P12</f>
        <v>0.0199317569</v>
      </c>
      <c r="P12" s="46">
        <f>'202205-divvy-tripdata-1-W Bike '!M12+'202205-divvy-tripdata-2-W Bike '!M12</f>
        <v>25184</v>
      </c>
      <c r="Q12" s="47">
        <f>'202205-divvy-tripdata-1-W Bike '!N12+'202205-divvy-tripdata-2-W Bike '!N12</f>
        <v>501.9613657</v>
      </c>
    </row>
    <row r="13">
      <c r="A13" s="20"/>
      <c r="B13" s="41" t="s">
        <v>19</v>
      </c>
      <c r="C13" s="21">
        <f t="shared" si="2"/>
        <v>0.03706655034</v>
      </c>
      <c r="D13" s="46">
        <f>'202205-divvy-tripdata-1-W Bike '!C13+'202205-divvy-tripdata-2-W Bike '!C13</f>
        <v>5966</v>
      </c>
      <c r="E13" s="47">
        <f>'202205-divvy-tripdata-1-W Bike '!D13+'202205-divvy-tripdata-2-W Bike '!D13</f>
        <v>221.1390394</v>
      </c>
      <c r="G13" s="20"/>
      <c r="H13" s="41" t="s">
        <v>19</v>
      </c>
      <c r="I13" s="21">
        <f t="shared" si="3"/>
        <v>0.03261651936</v>
      </c>
      <c r="J13" s="46">
        <f>'202205-divvy-tripdata-1-W Bike '!H13+'202205-divvy-tripdata-2-W Bike '!H13</f>
        <v>1650</v>
      </c>
      <c r="K13" s="47">
        <f>'202205-divvy-tripdata-1-W Bike '!I13+'202205-divvy-tripdata-2-W Bike '!I13</f>
        <v>53.81725694</v>
      </c>
      <c r="M13" s="20"/>
      <c r="N13" s="41" t="s">
        <v>19</v>
      </c>
      <c r="O13" s="21">
        <f t="shared" si="4"/>
        <v>0.03495657547</v>
      </c>
      <c r="P13" s="46">
        <f>'202205-divvy-tripdata-1-W Bike '!M13+'202205-divvy-tripdata-2-W Bike '!M13</f>
        <v>5586</v>
      </c>
      <c r="Q13" s="47">
        <f>'202205-divvy-tripdata-1-W Bike '!N13+'202205-divvy-tripdata-2-W Bike '!N13</f>
        <v>195.2674306</v>
      </c>
    </row>
    <row r="14">
      <c r="A14" s="20"/>
      <c r="B14" s="41" t="s">
        <v>20</v>
      </c>
      <c r="C14" s="21">
        <f t="shared" si="2"/>
        <v>0.01490483006</v>
      </c>
      <c r="D14" s="46">
        <f>'202205-divvy-tripdata-1-W Bike '!C14+'202205-divvy-tripdata-2-W Bike '!C14</f>
        <v>12556</v>
      </c>
      <c r="E14" s="47">
        <f>'202205-divvy-tripdata-1-W Bike '!D14+'202205-divvy-tripdata-2-W Bike '!D14</f>
        <v>187.1450463</v>
      </c>
      <c r="G14" s="20"/>
      <c r="H14" s="41" t="s">
        <v>20</v>
      </c>
      <c r="I14" s="21">
        <f t="shared" si="3"/>
        <v>0.01127725153</v>
      </c>
      <c r="J14" s="46">
        <f>'202205-divvy-tripdata-1-W Bike '!H14+'202205-divvy-tripdata-2-W Bike '!H14</f>
        <v>6730</v>
      </c>
      <c r="K14" s="47">
        <f>'202205-divvy-tripdata-1-W Bike '!I14+'202205-divvy-tripdata-2-W Bike '!I14</f>
        <v>75.89590278</v>
      </c>
      <c r="M14" s="20"/>
      <c r="N14" s="41" t="s">
        <v>20</v>
      </c>
      <c r="O14" s="21">
        <f t="shared" si="4"/>
        <v>0.01508917381</v>
      </c>
      <c r="P14" s="46">
        <f>'202205-divvy-tripdata-1-W Bike '!M14+'202205-divvy-tripdata-2-W Bike '!M14</f>
        <v>11436</v>
      </c>
      <c r="Q14" s="47">
        <f>'202205-divvy-tripdata-1-W Bike '!N14+'202205-divvy-tripdata-2-W Bike '!N14</f>
        <v>172.5597917</v>
      </c>
    </row>
    <row r="15">
      <c r="A15" s="40" t="s">
        <v>8</v>
      </c>
      <c r="B15" s="41" t="s">
        <v>18</v>
      </c>
      <c r="C15" s="21">
        <f t="shared" si="2"/>
        <v>0.01043895074</v>
      </c>
      <c r="D15" s="46">
        <f>'202205-divvy-tripdata-1-W Bike '!C15+'202205-divvy-tripdata-2-W Bike '!C15</f>
        <v>26843</v>
      </c>
      <c r="E15" s="47">
        <f>'202205-divvy-tripdata-1-W Bike '!D15+'202205-divvy-tripdata-2-W Bike '!D15</f>
        <v>280.2127546</v>
      </c>
      <c r="G15" s="40" t="s">
        <v>8</v>
      </c>
      <c r="H15" s="41" t="s">
        <v>18</v>
      </c>
      <c r="I15" s="21">
        <f t="shared" si="3"/>
        <v>0.008959938173</v>
      </c>
      <c r="J15" s="46">
        <f>'202205-divvy-tripdata-1-W Bike '!H15+'202205-divvy-tripdata-2-W Bike '!H15</f>
        <v>23713</v>
      </c>
      <c r="K15" s="47">
        <f>'202205-divvy-tripdata-1-W Bike '!I15+'202205-divvy-tripdata-2-W Bike '!I15</f>
        <v>212.4670139</v>
      </c>
      <c r="M15" s="40" t="s">
        <v>8</v>
      </c>
      <c r="N15" s="41" t="s">
        <v>18</v>
      </c>
      <c r="O15" s="21">
        <f t="shared" si="4"/>
        <v>0.01065403807</v>
      </c>
      <c r="P15" s="46">
        <f>'202205-divvy-tripdata-1-W Bike '!M15+'202205-divvy-tripdata-2-W Bike '!M15</f>
        <v>25481</v>
      </c>
      <c r="Q15" s="47">
        <f>'202205-divvy-tripdata-1-W Bike '!N15+'202205-divvy-tripdata-2-W Bike '!N15</f>
        <v>271.475544</v>
      </c>
    </row>
    <row r="16">
      <c r="A16" s="23"/>
      <c r="B16" s="43" t="s">
        <v>20</v>
      </c>
      <c r="C16" s="24">
        <f t="shared" si="2"/>
        <v>0.009350977911</v>
      </c>
      <c r="D16" s="48">
        <f>'202205-divvy-tripdata-1-W Bike '!C16+'202205-divvy-tripdata-2-W Bike '!C16</f>
        <v>10767</v>
      </c>
      <c r="E16" s="49">
        <f>'202205-divvy-tripdata-1-W Bike '!D16+'202205-divvy-tripdata-2-W Bike '!D16</f>
        <v>100.6819792</v>
      </c>
      <c r="G16" s="23"/>
      <c r="H16" s="43" t="s">
        <v>20</v>
      </c>
      <c r="I16" s="9">
        <f t="shared" si="3"/>
        <v>0.00766826545</v>
      </c>
      <c r="J16" s="48">
        <f>'202205-divvy-tripdata-1-W Bike '!H16+'202205-divvy-tripdata-2-W Bike '!H16</f>
        <v>11538</v>
      </c>
      <c r="K16" s="49">
        <f>'202205-divvy-tripdata-1-W Bike '!I16+'202205-divvy-tripdata-2-W Bike '!I16</f>
        <v>88.47644676</v>
      </c>
      <c r="M16" s="23"/>
      <c r="N16" s="43" t="s">
        <v>20</v>
      </c>
      <c r="O16" s="24">
        <f t="shared" si="4"/>
        <v>0.009447859144</v>
      </c>
      <c r="P16" s="48">
        <f>'202205-divvy-tripdata-1-W Bike '!M16+'202205-divvy-tripdata-2-W Bike '!M16</f>
        <v>9477</v>
      </c>
      <c r="Q16" s="49">
        <f>'202205-divvy-tripdata-1-W Bike '!N16+'202205-divvy-tripdata-2-W Bike '!N16</f>
        <v>89.53736111</v>
      </c>
    </row>
    <row r="17">
      <c r="A17" s="44" t="s">
        <v>9</v>
      </c>
      <c r="B17" s="45"/>
      <c r="C17" s="27">
        <f t="shared" si="2"/>
        <v>0.01615171654</v>
      </c>
      <c r="D17" s="50">
        <f t="shared" ref="D17:E17" si="5">SUM(D12:D16)</f>
        <v>81661</v>
      </c>
      <c r="E17" s="51">
        <f t="shared" si="5"/>
        <v>1318.965324</v>
      </c>
      <c r="G17" s="44" t="s">
        <v>9</v>
      </c>
      <c r="H17" s="45"/>
      <c r="I17" s="27">
        <f t="shared" si="3"/>
        <v>0.01109775226</v>
      </c>
      <c r="J17" s="50">
        <f t="shared" ref="J17:K17" si="6">SUM(J12:J16)</f>
        <v>52722</v>
      </c>
      <c r="K17" s="51">
        <f t="shared" si="6"/>
        <v>585.0956944</v>
      </c>
      <c r="M17" s="44" t="s">
        <v>9</v>
      </c>
      <c r="N17" s="45"/>
      <c r="O17" s="27">
        <f t="shared" si="4"/>
        <v>0.01595046256</v>
      </c>
      <c r="P17" s="50">
        <f t="shared" ref="P17:Q17" si="7">SUM(P12:P16)</f>
        <v>77164</v>
      </c>
      <c r="Q17" s="51">
        <f t="shared" si="7"/>
        <v>1230.801493</v>
      </c>
    </row>
    <row r="19">
      <c r="A19" s="14" t="s">
        <v>13</v>
      </c>
      <c r="B19" s="15"/>
      <c r="C19" s="15"/>
      <c r="D19" s="15"/>
      <c r="E19" s="16"/>
      <c r="G19" s="14" t="s">
        <v>12</v>
      </c>
      <c r="H19" s="15"/>
      <c r="I19" s="15"/>
      <c r="J19" s="15"/>
      <c r="K19" s="16"/>
    </row>
    <row r="20">
      <c r="A20" s="35" t="s">
        <v>1</v>
      </c>
      <c r="B20" s="36" t="s">
        <v>17</v>
      </c>
      <c r="C20" s="37" t="s">
        <v>2</v>
      </c>
      <c r="D20" s="38" t="s">
        <v>6</v>
      </c>
      <c r="E20" s="39" t="s">
        <v>3</v>
      </c>
      <c r="G20" s="35" t="s">
        <v>1</v>
      </c>
      <c r="H20" s="36" t="s">
        <v>17</v>
      </c>
      <c r="I20" s="37" t="s">
        <v>2</v>
      </c>
      <c r="J20" s="38" t="s">
        <v>6</v>
      </c>
      <c r="K20" s="39" t="s">
        <v>3</v>
      </c>
    </row>
    <row r="21">
      <c r="A21" s="40" t="s">
        <v>7</v>
      </c>
      <c r="B21" s="41" t="s">
        <v>18</v>
      </c>
      <c r="C21" s="21">
        <f t="shared" ref="C21:C26" si="8">E21/D21</f>
        <v>0.01998694616</v>
      </c>
      <c r="D21" s="46">
        <f>'202205-divvy-tripdata-1-W Bike '!C21+'202205-divvy-tripdata-2-W Bike '!C21</f>
        <v>21040</v>
      </c>
      <c r="E21" s="47">
        <f>'202205-divvy-tripdata-1-W Bike '!D21+'202205-divvy-tripdata-2-W Bike '!D21</f>
        <v>420.5253472</v>
      </c>
      <c r="G21" s="40" t="s">
        <v>7</v>
      </c>
      <c r="H21" s="41" t="s">
        <v>18</v>
      </c>
      <c r="I21" s="21">
        <f t="shared" ref="I21:I26" si="9">K21/J21</f>
        <v>0.01713135667</v>
      </c>
      <c r="J21" s="46">
        <f>'202205-divvy-tripdata-1-W Bike '!H21+'202205-divvy-tripdata-2-W Bike '!H21</f>
        <v>14107</v>
      </c>
      <c r="K21" s="47">
        <f>'202205-divvy-tripdata-1-W Bike '!I21+'202205-divvy-tripdata-2-W Bike '!I21</f>
        <v>241.6720486</v>
      </c>
    </row>
    <row r="22">
      <c r="A22" s="20"/>
      <c r="B22" s="41" t="s">
        <v>19</v>
      </c>
      <c r="C22" s="21">
        <f t="shared" si="8"/>
        <v>0.03972888154</v>
      </c>
      <c r="D22" s="46">
        <f>'202205-divvy-tripdata-1-W Bike '!C22+'202205-divvy-tripdata-2-W Bike '!C22</f>
        <v>4790</v>
      </c>
      <c r="E22" s="47">
        <f>'202205-divvy-tripdata-1-W Bike '!D22+'202205-divvy-tripdata-2-W Bike '!D22</f>
        <v>190.3013426</v>
      </c>
      <c r="G22" s="20"/>
      <c r="H22" s="41" t="s">
        <v>19</v>
      </c>
      <c r="I22" s="21">
        <f t="shared" si="9"/>
        <v>0.03838008315</v>
      </c>
      <c r="J22" s="46">
        <f>'202205-divvy-tripdata-1-W Bike '!H22+'202205-divvy-tripdata-2-W Bike '!H22</f>
        <v>2501</v>
      </c>
      <c r="K22" s="47">
        <f>'202205-divvy-tripdata-1-W Bike '!I22+'202205-divvy-tripdata-2-W Bike '!I22</f>
        <v>95.98858796</v>
      </c>
    </row>
    <row r="23">
      <c r="A23" s="20"/>
      <c r="B23" s="41" t="s">
        <v>20</v>
      </c>
      <c r="C23" s="21">
        <f t="shared" si="8"/>
        <v>0.01438740264</v>
      </c>
      <c r="D23" s="46">
        <f>'202205-divvy-tripdata-1-W Bike '!C23+'202205-divvy-tripdata-2-W Bike '!C23</f>
        <v>11175</v>
      </c>
      <c r="E23" s="47">
        <f>'202205-divvy-tripdata-1-W Bike '!D23+'202205-divvy-tripdata-2-W Bike '!D23</f>
        <v>160.7792245</v>
      </c>
      <c r="G23" s="20"/>
      <c r="H23" s="41" t="s">
        <v>20</v>
      </c>
      <c r="I23" s="21">
        <f t="shared" si="9"/>
        <v>0.01213303442</v>
      </c>
      <c r="J23" s="46">
        <f>'202205-divvy-tripdata-1-W Bike '!H23+'202205-divvy-tripdata-2-W Bike '!H23</f>
        <v>8393</v>
      </c>
      <c r="K23" s="47">
        <f>'202205-divvy-tripdata-1-W Bike '!I23+'202205-divvy-tripdata-2-W Bike '!I23</f>
        <v>101.8325579</v>
      </c>
    </row>
    <row r="24">
      <c r="A24" s="40" t="s">
        <v>8</v>
      </c>
      <c r="B24" s="41" t="s">
        <v>18</v>
      </c>
      <c r="C24" s="21">
        <f t="shared" si="8"/>
        <v>0.009639080825</v>
      </c>
      <c r="D24" s="46">
        <f>'202205-divvy-tripdata-1-W Bike '!C24+'202205-divvy-tripdata-2-W Bike '!C24</f>
        <v>34577</v>
      </c>
      <c r="E24" s="47">
        <f>'202205-divvy-tripdata-1-W Bike '!D24+'202205-divvy-tripdata-2-W Bike '!D24</f>
        <v>333.2904977</v>
      </c>
      <c r="G24" s="40" t="s">
        <v>8</v>
      </c>
      <c r="H24" s="41" t="s">
        <v>18</v>
      </c>
      <c r="I24" s="21">
        <f t="shared" si="9"/>
        <v>0.009487924459</v>
      </c>
      <c r="J24" s="46">
        <f>'202205-divvy-tripdata-1-W Bike '!H24+'202205-divvy-tripdata-2-W Bike '!H24</f>
        <v>27835</v>
      </c>
      <c r="K24" s="47">
        <f>'202205-divvy-tripdata-1-W Bike '!I24+'202205-divvy-tripdata-2-W Bike '!I24</f>
        <v>264.0963773</v>
      </c>
    </row>
    <row r="25">
      <c r="A25" s="23"/>
      <c r="B25" s="43" t="s">
        <v>20</v>
      </c>
      <c r="C25" s="24">
        <f t="shared" si="8"/>
        <v>0.008361651569</v>
      </c>
      <c r="D25" s="48">
        <f>'202205-divvy-tripdata-1-W Bike '!C25+'202205-divvy-tripdata-2-W Bike '!C25</f>
        <v>14314</v>
      </c>
      <c r="E25" s="49">
        <f>'202205-divvy-tripdata-1-W Bike '!D25+'202205-divvy-tripdata-2-W Bike '!D25</f>
        <v>119.6886806</v>
      </c>
      <c r="G25" s="23"/>
      <c r="H25" s="43" t="s">
        <v>20</v>
      </c>
      <c r="I25" s="24">
        <f t="shared" si="9"/>
        <v>0.01641702296</v>
      </c>
      <c r="J25" s="48">
        <f>'202205-divvy-tripdata-1-W Bike '!H25+'202205-divvy-tripdata-2-W Bike '!H25</f>
        <v>12526</v>
      </c>
      <c r="K25" s="49">
        <f>'202205-divvy-tripdata-1-W Bike '!I21+'202205-divvy-tripdata-1-W Bike '!I25</f>
        <v>205.6396296</v>
      </c>
    </row>
    <row r="26">
      <c r="A26" s="44" t="s">
        <v>9</v>
      </c>
      <c r="B26" s="45"/>
      <c r="C26" s="27">
        <f t="shared" si="8"/>
        <v>0.01425660208</v>
      </c>
      <c r="D26" s="50">
        <f t="shared" ref="D26:E26" si="10">SUM(D21:D25)</f>
        <v>85896</v>
      </c>
      <c r="E26" s="51">
        <f t="shared" si="10"/>
        <v>1224.585093</v>
      </c>
      <c r="G26" s="44" t="s">
        <v>9</v>
      </c>
      <c r="H26" s="45"/>
      <c r="I26" s="27">
        <f t="shared" si="9"/>
        <v>0.01391066983</v>
      </c>
      <c r="J26" s="50">
        <f t="shared" ref="J26:K26" si="11">SUM(J21:J25)</f>
        <v>65362</v>
      </c>
      <c r="K26" s="51">
        <f t="shared" si="11"/>
        <v>909.2292014</v>
      </c>
    </row>
    <row r="28">
      <c r="A28" s="14" t="s">
        <v>11</v>
      </c>
      <c r="B28" s="15"/>
      <c r="C28" s="15"/>
      <c r="D28" s="15"/>
      <c r="E28" s="16"/>
      <c r="G28" s="14" t="s">
        <v>15</v>
      </c>
      <c r="H28" s="15"/>
      <c r="I28" s="15"/>
      <c r="J28" s="15"/>
      <c r="K28" s="16"/>
    </row>
    <row r="29">
      <c r="A29" s="35" t="s">
        <v>1</v>
      </c>
      <c r="B29" s="36" t="s">
        <v>17</v>
      </c>
      <c r="C29" s="37" t="s">
        <v>2</v>
      </c>
      <c r="D29" s="38" t="s">
        <v>6</v>
      </c>
      <c r="E29" s="39" t="s">
        <v>3</v>
      </c>
      <c r="G29" s="35" t="s">
        <v>1</v>
      </c>
      <c r="H29" s="36" t="s">
        <v>17</v>
      </c>
      <c r="I29" s="37" t="s">
        <v>2</v>
      </c>
      <c r="J29" s="38" t="s">
        <v>6</v>
      </c>
      <c r="K29" s="39" t="s">
        <v>3</v>
      </c>
    </row>
    <row r="30">
      <c r="A30" s="40" t="s">
        <v>7</v>
      </c>
      <c r="B30" s="41" t="s">
        <v>18</v>
      </c>
      <c r="C30" s="21">
        <f t="shared" ref="C30:C35" si="12">E30/D30</f>
        <v>0.01743974237</v>
      </c>
      <c r="D30" s="46">
        <f>'202205-divvy-tripdata-1-W Bike '!C30+'202205-divvy-tripdata-2-W Bike '!C30</f>
        <v>14666</v>
      </c>
      <c r="E30" s="47">
        <f>'202205-divvy-tripdata-1-W Bike '!D30+'202205-divvy-tripdata-2-W Bike '!D30</f>
        <v>255.7712616</v>
      </c>
      <c r="G30" s="40" t="s">
        <v>7</v>
      </c>
      <c r="H30" s="41" t="s">
        <v>18</v>
      </c>
      <c r="I30" s="21">
        <f t="shared" ref="I30:I35" si="13">K30/J30</f>
        <v>0.01709044559</v>
      </c>
      <c r="J30" s="46">
        <f>'202205-divvy-tripdata-1-W Bike '!H30+'202205-divvy-tripdata-2-W Bike '!H30</f>
        <v>13808</v>
      </c>
      <c r="K30" s="47">
        <f>'202205-divvy-tripdata-1-W Bike '!I30+'202205-divvy-tripdata-2-W Bike '!I30</f>
        <v>235.9848727</v>
      </c>
    </row>
    <row r="31">
      <c r="A31" s="20"/>
      <c r="B31" s="41" t="s">
        <v>19</v>
      </c>
      <c r="C31" s="21">
        <f t="shared" si="12"/>
        <v>0.03453547758</v>
      </c>
      <c r="D31" s="46">
        <f>'202205-divvy-tripdata-1-W Bike '!C31+'202205-divvy-tripdata-2-W Bike '!C31</f>
        <v>2850</v>
      </c>
      <c r="E31" s="47">
        <f>'202205-divvy-tripdata-1-W Bike '!D31+'202205-divvy-tripdata-2-W Bike '!D31</f>
        <v>98.42611111</v>
      </c>
      <c r="G31" s="20"/>
      <c r="H31" s="41" t="s">
        <v>19</v>
      </c>
      <c r="I31" s="21">
        <f t="shared" si="13"/>
        <v>0.03277142207</v>
      </c>
      <c r="J31" s="46">
        <f>'202205-divvy-tripdata-1-W Bike '!H31+'202205-divvy-tripdata-2-W Bike '!H31</f>
        <v>2422</v>
      </c>
      <c r="K31" s="47">
        <f>'202205-divvy-tripdata-1-W Bike '!I31+'202205-divvy-tripdata-2-W Bike '!I31</f>
        <v>79.37238426</v>
      </c>
    </row>
    <row r="32">
      <c r="A32" s="20"/>
      <c r="B32" s="41" t="s">
        <v>20</v>
      </c>
      <c r="C32" s="21">
        <f t="shared" si="12"/>
        <v>0.01198909728</v>
      </c>
      <c r="D32" s="46">
        <f>'202205-divvy-tripdata-1-W Bike '!C32+'202205-divvy-tripdata-2-W Bike '!C32</f>
        <v>8944</v>
      </c>
      <c r="E32" s="47">
        <f>'202205-divvy-tripdata-1-W Bike '!D32+'202205-divvy-tripdata-2-W Bike '!D32</f>
        <v>107.2304861</v>
      </c>
      <c r="G32" s="20"/>
      <c r="H32" s="41" t="s">
        <v>20</v>
      </c>
      <c r="I32" s="21">
        <f t="shared" si="13"/>
        <v>0.01245615748</v>
      </c>
      <c r="J32" s="46">
        <f>'202205-divvy-tripdata-1-W Bike '!H32+'202205-divvy-tripdata-2-W Bike '!H32</f>
        <v>7896</v>
      </c>
      <c r="K32" s="47">
        <f>'202205-divvy-tripdata-1-W Bike '!I32+'202205-divvy-tripdata-2-W Bike '!I32</f>
        <v>98.35381944</v>
      </c>
    </row>
    <row r="33">
      <c r="A33" s="40" t="s">
        <v>8</v>
      </c>
      <c r="B33" s="41" t="s">
        <v>18</v>
      </c>
      <c r="C33" s="21">
        <f t="shared" si="12"/>
        <v>0.009145682942</v>
      </c>
      <c r="D33" s="46">
        <f>'202205-divvy-tripdata-1-W Bike '!C33+'202205-divvy-tripdata-2-W Bike '!C33</f>
        <v>33031</v>
      </c>
      <c r="E33" s="47">
        <f>'202205-divvy-tripdata-1-W Bike '!D33+'202205-divvy-tripdata-2-W Bike '!D33</f>
        <v>302.0910532</v>
      </c>
      <c r="G33" s="40" t="s">
        <v>8</v>
      </c>
      <c r="H33" s="41" t="s">
        <v>18</v>
      </c>
      <c r="I33" s="21">
        <f t="shared" si="13"/>
        <v>0.009122868669</v>
      </c>
      <c r="J33" s="46">
        <f>'202205-divvy-tripdata-1-W Bike '!H33+'202205-divvy-tripdata-2-W Bike '!H33</f>
        <v>22696</v>
      </c>
      <c r="K33" s="47">
        <f>'202205-divvy-tripdata-1-W Bike '!I33+'202205-divvy-tripdata-2-W Bike '!I33</f>
        <v>207.0526273</v>
      </c>
    </row>
    <row r="34">
      <c r="A34" s="23"/>
      <c r="B34" s="43" t="s">
        <v>20</v>
      </c>
      <c r="C34" s="24">
        <f t="shared" si="12"/>
        <v>0.007883843495</v>
      </c>
      <c r="D34" s="48">
        <f>'202205-divvy-tripdata-1-W Bike '!C34+'202205-divvy-tripdata-2-W Bike '!C34</f>
        <v>14164</v>
      </c>
      <c r="E34" s="49">
        <f>'202205-divvy-tripdata-1-W Bike '!D34+'202205-divvy-tripdata-2-W Bike '!D34</f>
        <v>111.6667593</v>
      </c>
      <c r="G34" s="23"/>
      <c r="H34" s="43" t="s">
        <v>20</v>
      </c>
      <c r="I34" s="24">
        <f t="shared" si="13"/>
        <v>0.00796543925</v>
      </c>
      <c r="J34" s="48">
        <f>'202205-divvy-tripdata-1-W Bike '!H34+'202205-divvy-tripdata-2-W Bike '!H34</f>
        <v>10035</v>
      </c>
      <c r="K34" s="49">
        <f>'202205-divvy-tripdata-1-W Bike '!I34+'202205-divvy-tripdata-2-W Bike '!I34</f>
        <v>79.93318287</v>
      </c>
    </row>
    <row r="35">
      <c r="A35" s="44" t="s">
        <v>9</v>
      </c>
      <c r="B35" s="45"/>
      <c r="C35" s="27">
        <f t="shared" si="12"/>
        <v>0.01188223028</v>
      </c>
      <c r="D35" s="50">
        <f t="shared" ref="D35:E35" si="14">SUM(D30:D34)</f>
        <v>73655</v>
      </c>
      <c r="E35" s="51">
        <f t="shared" si="14"/>
        <v>875.1856713</v>
      </c>
      <c r="G35" s="44" t="s">
        <v>9</v>
      </c>
      <c r="H35" s="45"/>
      <c r="I35" s="27">
        <f t="shared" si="13"/>
        <v>0.01232384555</v>
      </c>
      <c r="J35" s="50">
        <f t="shared" ref="J35:K35" si="15">SUM(J30:J34)</f>
        <v>56857</v>
      </c>
      <c r="K35" s="51">
        <f t="shared" si="15"/>
        <v>700.6968866</v>
      </c>
    </row>
  </sheetData>
  <mergeCells count="8">
    <mergeCell ref="A1:G1"/>
    <mergeCell ref="A10:E10"/>
    <mergeCell ref="G10:K10"/>
    <mergeCell ref="M10:Q10"/>
    <mergeCell ref="A19:E19"/>
    <mergeCell ref="G19:K19"/>
    <mergeCell ref="A28:E28"/>
    <mergeCell ref="G28:K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3" width="13.38"/>
    <col customWidth="1" min="4" max="4" width="12.75"/>
    <col customWidth="1" min="5" max="5" width="13.5"/>
  </cols>
  <sheetData>
    <row r="1">
      <c r="A1" s="34" t="s">
        <v>0</v>
      </c>
      <c r="B1" s="15"/>
      <c r="C1" s="15"/>
      <c r="D1" s="15"/>
      <c r="E1" s="15"/>
      <c r="F1" s="16"/>
    </row>
    <row r="2">
      <c r="A2" s="35" t="s">
        <v>1</v>
      </c>
      <c r="B2" s="36" t="s">
        <v>17</v>
      </c>
      <c r="C2" s="38" t="s">
        <v>3</v>
      </c>
      <c r="D2" s="38" t="s">
        <v>4</v>
      </c>
      <c r="E2" s="38" t="s">
        <v>5</v>
      </c>
      <c r="F2" s="39" t="s">
        <v>6</v>
      </c>
    </row>
    <row r="3">
      <c r="A3" s="40" t="s">
        <v>7</v>
      </c>
      <c r="B3" s="41" t="s">
        <v>18</v>
      </c>
      <c r="C3" s="21">
        <v>1332.4942476858778</v>
      </c>
      <c r="D3" s="21">
        <v>1.041261574078817</v>
      </c>
      <c r="E3" s="46">
        <v>1.1574069503694773E-5</v>
      </c>
      <c r="F3" s="22">
        <v>70932.0</v>
      </c>
    </row>
    <row r="4">
      <c r="A4" s="40"/>
      <c r="B4" s="41" t="s">
        <v>19</v>
      </c>
      <c r="C4" s="21">
        <v>581.0952314812675</v>
      </c>
      <c r="D4" s="21">
        <v>7.446504629631818</v>
      </c>
      <c r="E4" s="46">
        <v>2.314814628334716E-5</v>
      </c>
      <c r="F4" s="22">
        <v>15751.0</v>
      </c>
    </row>
    <row r="5">
      <c r="A5" s="40"/>
      <c r="B5" s="41" t="s">
        <v>20</v>
      </c>
      <c r="C5" s="21">
        <v>526.4822453702291</v>
      </c>
      <c r="D5" s="21">
        <v>0.22582175926072523</v>
      </c>
      <c r="E5" s="46">
        <v>1.1574069503694773E-5</v>
      </c>
      <c r="F5" s="22">
        <v>39745.0</v>
      </c>
    </row>
    <row r="6">
      <c r="A6" s="40" t="s">
        <v>8</v>
      </c>
      <c r="B6" s="41" t="s">
        <v>18</v>
      </c>
      <c r="C6" s="21">
        <v>1211.3903587967216</v>
      </c>
      <c r="D6" s="21">
        <v>1.0247453703632345</v>
      </c>
      <c r="E6" s="21">
        <v>1.1574069503694773E-5</v>
      </c>
      <c r="F6" s="22">
        <v>126239.0</v>
      </c>
    </row>
    <row r="7">
      <c r="A7" s="42"/>
      <c r="B7" s="43" t="s">
        <v>20</v>
      </c>
      <c r="C7" s="24">
        <v>451.1634606488078</v>
      </c>
      <c r="D7" s="24">
        <v>0.3113541666607489</v>
      </c>
      <c r="E7" s="24">
        <v>1.1574069503694773E-5</v>
      </c>
      <c r="F7" s="25">
        <v>54339.0</v>
      </c>
    </row>
    <row r="8">
      <c r="A8" s="44" t="s">
        <v>9</v>
      </c>
      <c r="B8" s="45"/>
      <c r="C8" s="27">
        <v>4102.625543982904</v>
      </c>
      <c r="D8" s="27">
        <v>7.446504629631818</v>
      </c>
      <c r="E8" s="27">
        <v>1.1574069503694773E-5</v>
      </c>
      <c r="F8" s="28">
        <v>307006.0</v>
      </c>
    </row>
    <row r="10">
      <c r="A10" s="14" t="s">
        <v>10</v>
      </c>
      <c r="B10" s="15"/>
      <c r="C10" s="15"/>
      <c r="D10" s="16"/>
      <c r="F10" s="14" t="s">
        <v>14</v>
      </c>
      <c r="G10" s="15"/>
      <c r="H10" s="15"/>
      <c r="I10" s="16"/>
      <c r="K10" s="14" t="s">
        <v>16</v>
      </c>
      <c r="L10" s="15"/>
      <c r="M10" s="15"/>
      <c r="N10" s="16"/>
    </row>
    <row r="11">
      <c r="A11" s="35" t="s">
        <v>1</v>
      </c>
      <c r="B11" s="36" t="s">
        <v>17</v>
      </c>
      <c r="C11" s="38" t="s">
        <v>6</v>
      </c>
      <c r="D11" s="39" t="s">
        <v>3</v>
      </c>
      <c r="F11" s="35" t="s">
        <v>1</v>
      </c>
      <c r="G11" s="36" t="s">
        <v>17</v>
      </c>
      <c r="H11" s="38" t="s">
        <v>6</v>
      </c>
      <c r="I11" s="39" t="s">
        <v>3</v>
      </c>
      <c r="K11" s="35" t="s">
        <v>1</v>
      </c>
      <c r="L11" s="36" t="s">
        <v>17</v>
      </c>
      <c r="M11" s="38" t="s">
        <v>6</v>
      </c>
      <c r="N11" s="39" t="s">
        <v>3</v>
      </c>
    </row>
    <row r="12">
      <c r="A12" s="40" t="s">
        <v>7</v>
      </c>
      <c r="B12" s="41" t="s">
        <v>18</v>
      </c>
      <c r="C12" s="46">
        <v>14480.0</v>
      </c>
      <c r="D12" s="47">
        <v>300.6952083331271</v>
      </c>
      <c r="F12" s="40" t="s">
        <v>7</v>
      </c>
      <c r="G12" s="41" t="s">
        <v>18</v>
      </c>
      <c r="H12" s="46">
        <v>5419.0</v>
      </c>
      <c r="I12" s="47">
        <v>91.71806713008118</v>
      </c>
      <c r="K12" s="40" t="s">
        <v>7</v>
      </c>
      <c r="L12" s="41" t="s">
        <v>18</v>
      </c>
      <c r="M12" s="46">
        <v>14261.0</v>
      </c>
      <c r="N12" s="47">
        <v>279.76437500029715</v>
      </c>
    </row>
    <row r="13">
      <c r="A13" s="20"/>
      <c r="B13" s="41" t="s">
        <v>19</v>
      </c>
      <c r="C13" s="46">
        <v>3602.0</v>
      </c>
      <c r="D13" s="47">
        <v>134.82150462938444</v>
      </c>
      <c r="F13" s="20"/>
      <c r="G13" s="41" t="s">
        <v>19</v>
      </c>
      <c r="H13" s="46">
        <v>1041.0</v>
      </c>
      <c r="I13" s="47">
        <v>31.272627314763668</v>
      </c>
      <c r="K13" s="20"/>
      <c r="L13" s="41" t="s">
        <v>19</v>
      </c>
      <c r="M13" s="46">
        <v>3360.0</v>
      </c>
      <c r="N13" s="47">
        <v>120.36369212962745</v>
      </c>
    </row>
    <row r="14">
      <c r="A14" s="20"/>
      <c r="B14" s="41" t="s">
        <v>20</v>
      </c>
      <c r="C14" s="46">
        <v>7424.0</v>
      </c>
      <c r="D14" s="47">
        <v>108.98298611096834</v>
      </c>
      <c r="F14" s="20"/>
      <c r="G14" s="41" t="s">
        <v>20</v>
      </c>
      <c r="H14" s="46">
        <v>4025.0</v>
      </c>
      <c r="I14" s="47">
        <v>44.85568287051137</v>
      </c>
      <c r="K14" s="20"/>
      <c r="L14" s="41" t="s">
        <v>20</v>
      </c>
      <c r="M14" s="46">
        <v>6709.0</v>
      </c>
      <c r="N14" s="47">
        <v>99.02777777777374</v>
      </c>
    </row>
    <row r="15">
      <c r="A15" s="40" t="s">
        <v>8</v>
      </c>
      <c r="B15" s="41" t="s">
        <v>18</v>
      </c>
      <c r="C15" s="46">
        <v>17581.0</v>
      </c>
      <c r="D15" s="47">
        <v>178.87135416682577</v>
      </c>
      <c r="F15" s="40" t="s">
        <v>8</v>
      </c>
      <c r="G15" s="41" t="s">
        <v>18</v>
      </c>
      <c r="H15" s="46">
        <v>15424.0</v>
      </c>
      <c r="I15" s="47">
        <v>138.47629629545554</v>
      </c>
      <c r="K15" s="40" t="s">
        <v>8</v>
      </c>
      <c r="L15" s="41" t="s">
        <v>18</v>
      </c>
      <c r="M15" s="46">
        <v>16503.0</v>
      </c>
      <c r="N15" s="47">
        <v>174.79714120436256</v>
      </c>
    </row>
    <row r="16">
      <c r="A16" s="23"/>
      <c r="B16" s="43" t="s">
        <v>20</v>
      </c>
      <c r="C16" s="48">
        <v>7106.0</v>
      </c>
      <c r="D16" s="49">
        <v>65.8038194442488</v>
      </c>
      <c r="F16" s="23"/>
      <c r="G16" s="43" t="s">
        <v>20</v>
      </c>
      <c r="H16" s="48">
        <v>7578.0</v>
      </c>
      <c r="I16" s="49">
        <v>58.01434027768846</v>
      </c>
      <c r="K16" s="23"/>
      <c r="L16" s="43" t="s">
        <v>20</v>
      </c>
      <c r="M16" s="48">
        <v>6178.0</v>
      </c>
      <c r="N16" s="49">
        <v>57.477766203766805</v>
      </c>
    </row>
    <row r="17">
      <c r="A17" s="44" t="s">
        <v>9</v>
      </c>
      <c r="B17" s="45"/>
      <c r="C17" s="50">
        <v>50193.0</v>
      </c>
      <c r="D17" s="51">
        <v>789.1748726845544</v>
      </c>
      <c r="F17" s="44" t="s">
        <v>9</v>
      </c>
      <c r="G17" s="45"/>
      <c r="H17" s="50">
        <v>33487.0</v>
      </c>
      <c r="I17" s="51">
        <v>364.3370138885002</v>
      </c>
      <c r="K17" s="44" t="s">
        <v>9</v>
      </c>
      <c r="L17" s="45"/>
      <c r="M17" s="50">
        <v>47011.0</v>
      </c>
      <c r="N17" s="51">
        <v>731.4307523158277</v>
      </c>
    </row>
    <row r="19">
      <c r="A19" s="14" t="s">
        <v>13</v>
      </c>
      <c r="B19" s="15"/>
      <c r="C19" s="15"/>
      <c r="D19" s="16"/>
      <c r="F19" s="14" t="s">
        <v>12</v>
      </c>
      <c r="G19" s="15"/>
      <c r="H19" s="15"/>
      <c r="I19" s="16"/>
    </row>
    <row r="20">
      <c r="A20" s="35" t="s">
        <v>1</v>
      </c>
      <c r="B20" s="36" t="s">
        <v>17</v>
      </c>
      <c r="C20" s="38" t="s">
        <v>6</v>
      </c>
      <c r="D20" s="39" t="s">
        <v>3</v>
      </c>
      <c r="F20" s="35" t="s">
        <v>1</v>
      </c>
      <c r="G20" s="36" t="s">
        <v>17</v>
      </c>
      <c r="H20" s="38" t="s">
        <v>6</v>
      </c>
      <c r="I20" s="39" t="s">
        <v>3</v>
      </c>
    </row>
    <row r="21">
      <c r="A21" s="40" t="s">
        <v>7</v>
      </c>
      <c r="B21" s="41" t="s">
        <v>18</v>
      </c>
      <c r="C21" s="46">
        <v>12018.0</v>
      </c>
      <c r="D21" s="47">
        <v>236.984606481652</v>
      </c>
      <c r="F21" s="40" t="s">
        <v>7</v>
      </c>
      <c r="G21" s="41" t="s">
        <v>18</v>
      </c>
      <c r="H21" s="46">
        <v>8220.0</v>
      </c>
      <c r="I21" s="47">
        <v>138.62145833328395</v>
      </c>
    </row>
    <row r="22">
      <c r="A22" s="20"/>
      <c r="B22" s="41" t="s">
        <v>19</v>
      </c>
      <c r="C22" s="46">
        <v>2958.0</v>
      </c>
      <c r="D22" s="47">
        <v>120.40160879627365</v>
      </c>
      <c r="F22" s="20"/>
      <c r="G22" s="41" t="s">
        <v>19</v>
      </c>
      <c r="H22" s="46">
        <v>1580.0</v>
      </c>
      <c r="I22" s="47">
        <v>62.81185185191134</v>
      </c>
    </row>
    <row r="23">
      <c r="A23" s="20"/>
      <c r="B23" s="41" t="s">
        <v>20</v>
      </c>
      <c r="C23" s="46">
        <v>6533.0</v>
      </c>
      <c r="D23" s="47">
        <v>90.75552083344519</v>
      </c>
      <c r="F23" s="20"/>
      <c r="G23" s="41" t="s">
        <v>20</v>
      </c>
      <c r="H23" s="46">
        <v>5052.0</v>
      </c>
      <c r="I23" s="47">
        <v>61.080081018393685</v>
      </c>
    </row>
    <row r="24">
      <c r="A24" s="40" t="s">
        <v>8</v>
      </c>
      <c r="B24" s="41" t="s">
        <v>18</v>
      </c>
      <c r="C24" s="46">
        <v>22467.0</v>
      </c>
      <c r="D24" s="47">
        <v>216.69207175897463</v>
      </c>
      <c r="F24" s="40" t="s">
        <v>8</v>
      </c>
      <c r="G24" s="41" t="s">
        <v>18</v>
      </c>
      <c r="H24" s="46">
        <v>18042.0</v>
      </c>
      <c r="I24" s="47">
        <v>171.73876157419</v>
      </c>
    </row>
    <row r="25">
      <c r="A25" s="23"/>
      <c r="B25" s="43" t="s">
        <v>20</v>
      </c>
      <c r="C25" s="48">
        <v>9378.0</v>
      </c>
      <c r="D25" s="49">
        <v>77.69937499981461</v>
      </c>
      <c r="F25" s="23"/>
      <c r="G25" s="43" t="s">
        <v>20</v>
      </c>
      <c r="H25" s="48">
        <v>8237.0</v>
      </c>
      <c r="I25" s="49">
        <v>67.01817129664414</v>
      </c>
    </row>
    <row r="26">
      <c r="A26" s="44" t="s">
        <v>9</v>
      </c>
      <c r="B26" s="45"/>
      <c r="C26" s="50">
        <v>53354.0</v>
      </c>
      <c r="D26" s="51">
        <v>742.5331828701601</v>
      </c>
      <c r="F26" s="44" t="s">
        <v>9</v>
      </c>
      <c r="G26" s="45"/>
      <c r="H26" s="50">
        <v>41131.0</v>
      </c>
      <c r="I26" s="51">
        <v>501.2703240744231</v>
      </c>
    </row>
    <row r="28">
      <c r="A28" s="14" t="s">
        <v>11</v>
      </c>
      <c r="B28" s="15"/>
      <c r="C28" s="15"/>
      <c r="D28" s="16"/>
      <c r="F28" s="14" t="s">
        <v>15</v>
      </c>
      <c r="G28" s="15"/>
      <c r="H28" s="15"/>
      <c r="I28" s="16"/>
    </row>
    <row r="29">
      <c r="A29" s="35" t="s">
        <v>1</v>
      </c>
      <c r="B29" s="36" t="s">
        <v>17</v>
      </c>
      <c r="C29" s="38" t="s">
        <v>6</v>
      </c>
      <c r="D29" s="39" t="s">
        <v>3</v>
      </c>
      <c r="F29" s="35" t="s">
        <v>1</v>
      </c>
      <c r="G29" s="36" t="s">
        <v>17</v>
      </c>
      <c r="H29" s="38" t="s">
        <v>6</v>
      </c>
      <c r="I29" s="39" t="s">
        <v>3</v>
      </c>
    </row>
    <row r="30">
      <c r="A30" s="40" t="s">
        <v>7</v>
      </c>
      <c r="B30" s="41" t="s">
        <v>18</v>
      </c>
      <c r="C30" s="46">
        <v>8594.0</v>
      </c>
      <c r="D30" s="47">
        <v>151.05013888868416</v>
      </c>
      <c r="F30" s="40" t="s">
        <v>7</v>
      </c>
      <c r="G30" s="41" t="s">
        <v>18</v>
      </c>
      <c r="H30" s="46">
        <v>7940.0</v>
      </c>
      <c r="I30" s="47">
        <v>133.66039351875224</v>
      </c>
    </row>
    <row r="31">
      <c r="A31" s="20"/>
      <c r="B31" s="41" t="s">
        <v>19</v>
      </c>
      <c r="C31" s="46">
        <v>1702.0</v>
      </c>
      <c r="D31" s="47">
        <v>62.32672453707346</v>
      </c>
      <c r="F31" s="20"/>
      <c r="G31" s="41" t="s">
        <v>19</v>
      </c>
      <c r="H31" s="46">
        <v>1508.0</v>
      </c>
      <c r="I31" s="47">
        <v>49.09722222223354</v>
      </c>
    </row>
    <row r="32">
      <c r="A32" s="20"/>
      <c r="B32" s="41" t="s">
        <v>20</v>
      </c>
      <c r="C32" s="46">
        <v>5317.0</v>
      </c>
      <c r="D32" s="47">
        <v>63.93820601855259</v>
      </c>
      <c r="F32" s="20"/>
      <c r="G32" s="41" t="s">
        <v>20</v>
      </c>
      <c r="H32" s="46">
        <v>4685.0</v>
      </c>
      <c r="I32" s="47">
        <v>57.84199074058415</v>
      </c>
    </row>
    <row r="33">
      <c r="A33" s="40" t="s">
        <v>8</v>
      </c>
      <c r="B33" s="41" t="s">
        <v>18</v>
      </c>
      <c r="C33" s="46">
        <v>21389.0</v>
      </c>
      <c r="D33" s="47">
        <v>195.5789120371628</v>
      </c>
      <c r="F33" s="40" t="s">
        <v>8</v>
      </c>
      <c r="G33" s="41" t="s">
        <v>18</v>
      </c>
      <c r="H33" s="46">
        <v>14833.0</v>
      </c>
      <c r="I33" s="47">
        <v>135.23582175975025</v>
      </c>
    </row>
    <row r="34">
      <c r="A34" s="23"/>
      <c r="B34" s="43" t="s">
        <v>20</v>
      </c>
      <c r="C34" s="48">
        <v>9288.0</v>
      </c>
      <c r="D34" s="49">
        <v>72.6586574078101</v>
      </c>
      <c r="F34" s="23"/>
      <c r="G34" s="43" t="s">
        <v>20</v>
      </c>
      <c r="H34" s="48">
        <v>6574.0</v>
      </c>
      <c r="I34" s="49">
        <v>52.4913310188349</v>
      </c>
    </row>
    <row r="35">
      <c r="A35" s="44" t="s">
        <v>9</v>
      </c>
      <c r="B35" s="45"/>
      <c r="C35" s="50">
        <v>46290.0</v>
      </c>
      <c r="D35" s="51">
        <v>545.5526388892831</v>
      </c>
      <c r="F35" s="44" t="s">
        <v>9</v>
      </c>
      <c r="G35" s="45"/>
      <c r="H35" s="50">
        <v>35540.0</v>
      </c>
      <c r="I35" s="51">
        <v>428.3267592601551</v>
      </c>
    </row>
  </sheetData>
  <mergeCells count="8">
    <mergeCell ref="A1:F1"/>
    <mergeCell ref="A10:D10"/>
    <mergeCell ref="F10:I10"/>
    <mergeCell ref="K10:N10"/>
    <mergeCell ref="A19:D19"/>
    <mergeCell ref="F19:I19"/>
    <mergeCell ref="A28:D28"/>
    <mergeCell ref="F28:I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3" width="13.38"/>
    <col customWidth="1" min="4" max="4" width="12.75"/>
    <col customWidth="1" min="5" max="5" width="13.5"/>
  </cols>
  <sheetData>
    <row r="1">
      <c r="A1" s="34" t="s">
        <v>0</v>
      </c>
      <c r="B1" s="15"/>
      <c r="C1" s="15"/>
      <c r="D1" s="15"/>
      <c r="E1" s="15"/>
      <c r="F1" s="16"/>
    </row>
    <row r="2">
      <c r="A2" s="35" t="s">
        <v>1</v>
      </c>
      <c r="B2" s="36" t="s">
        <v>17</v>
      </c>
      <c r="C2" s="38" t="s">
        <v>3</v>
      </c>
      <c r="D2" s="38" t="s">
        <v>4</v>
      </c>
      <c r="E2" s="38" t="s">
        <v>5</v>
      </c>
      <c r="F2" s="39" t="s">
        <v>6</v>
      </c>
    </row>
    <row r="3">
      <c r="A3" s="40" t="s">
        <v>7</v>
      </c>
      <c r="B3" s="41" t="s">
        <v>18</v>
      </c>
      <c r="C3" s="52">
        <v>1007.6462268530304</v>
      </c>
      <c r="D3" s="53">
        <v>1.0269097222262644</v>
      </c>
      <c r="E3" s="54">
        <v>1.1574069503694773E-5</v>
      </c>
      <c r="F3" s="55">
        <v>52493.0</v>
      </c>
    </row>
    <row r="4">
      <c r="A4" s="40"/>
      <c r="B4" s="41" t="s">
        <v>19</v>
      </c>
      <c r="C4" s="56">
        <v>353.216921296058</v>
      </c>
      <c r="D4" s="21">
        <v>1.03864583333052</v>
      </c>
      <c r="E4" s="46">
        <v>1.1574076779652387E-5</v>
      </c>
      <c r="F4" s="22">
        <v>10014.0</v>
      </c>
    </row>
    <row r="5">
      <c r="A5" s="40"/>
      <c r="B5" s="41" t="s">
        <v>20</v>
      </c>
      <c r="C5" s="56">
        <v>377.3145833340459</v>
      </c>
      <c r="D5" s="21">
        <v>0.19105324074189411</v>
      </c>
      <c r="E5" s="46">
        <v>1.1574069503694773E-5</v>
      </c>
      <c r="F5" s="22">
        <v>27385.0</v>
      </c>
    </row>
    <row r="6">
      <c r="A6" s="40" t="s">
        <v>8</v>
      </c>
      <c r="B6" s="41" t="s">
        <v>18</v>
      </c>
      <c r="C6" s="56">
        <v>659.2955092596967</v>
      </c>
      <c r="D6" s="21">
        <v>0.9290509259299142</v>
      </c>
      <c r="E6" s="21">
        <v>1.1574069503694773E-5</v>
      </c>
      <c r="F6" s="22">
        <v>67937.0</v>
      </c>
    </row>
    <row r="7">
      <c r="A7" s="42"/>
      <c r="B7" s="43" t="s">
        <v>20</v>
      </c>
      <c r="C7" s="57">
        <v>240.252523148607</v>
      </c>
      <c r="D7" s="24">
        <v>0.3235069444417604</v>
      </c>
      <c r="E7" s="24">
        <v>1.1574069503694773E-5</v>
      </c>
      <c r="F7" s="25">
        <v>28482.0</v>
      </c>
    </row>
    <row r="8">
      <c r="A8" s="44" t="s">
        <v>9</v>
      </c>
      <c r="B8" s="45"/>
      <c r="C8" s="27">
        <v>2637.725763891438</v>
      </c>
      <c r="D8" s="27">
        <v>1.03864583333052</v>
      </c>
      <c r="E8" s="27">
        <v>1.1574069503694773E-5</v>
      </c>
      <c r="F8" s="28">
        <v>186311.0</v>
      </c>
    </row>
    <row r="10">
      <c r="A10" s="14" t="s">
        <v>10</v>
      </c>
      <c r="B10" s="15"/>
      <c r="C10" s="15"/>
      <c r="D10" s="16"/>
      <c r="F10" s="14" t="s">
        <v>14</v>
      </c>
      <c r="G10" s="15"/>
      <c r="H10" s="15"/>
      <c r="I10" s="16"/>
      <c r="K10" s="14" t="s">
        <v>16</v>
      </c>
      <c r="L10" s="15"/>
      <c r="M10" s="15"/>
      <c r="N10" s="16"/>
    </row>
    <row r="11">
      <c r="A11" s="35" t="s">
        <v>1</v>
      </c>
      <c r="B11" s="36" t="s">
        <v>17</v>
      </c>
      <c r="C11" s="38" t="s">
        <v>6</v>
      </c>
      <c r="D11" s="39" t="s">
        <v>3</v>
      </c>
      <c r="F11" s="35" t="s">
        <v>1</v>
      </c>
      <c r="G11" s="36" t="s">
        <v>17</v>
      </c>
      <c r="H11" s="38" t="s">
        <v>6</v>
      </c>
      <c r="I11" s="39" t="s">
        <v>3</v>
      </c>
      <c r="K11" s="35" t="s">
        <v>1</v>
      </c>
      <c r="L11" s="36" t="s">
        <v>17</v>
      </c>
      <c r="M11" s="38" t="s">
        <v>6</v>
      </c>
      <c r="N11" s="39" t="s">
        <v>3</v>
      </c>
    </row>
    <row r="12">
      <c r="A12" s="40" t="s">
        <v>7</v>
      </c>
      <c r="B12" s="41" t="s">
        <v>18</v>
      </c>
      <c r="C12" s="58">
        <v>11049.0</v>
      </c>
      <c r="D12" s="59">
        <v>229.09129629634117</v>
      </c>
      <c r="F12" s="40" t="s">
        <v>7</v>
      </c>
      <c r="G12" s="41" t="s">
        <v>18</v>
      </c>
      <c r="H12" s="58">
        <v>3672.0</v>
      </c>
      <c r="I12" s="59">
        <v>62.72100694463734</v>
      </c>
      <c r="K12" s="40" t="s">
        <v>7</v>
      </c>
      <c r="L12" s="41" t="s">
        <v>18</v>
      </c>
      <c r="M12" s="58">
        <v>10923.0</v>
      </c>
      <c r="N12" s="59">
        <v>222.19699074083474</v>
      </c>
    </row>
    <row r="13">
      <c r="A13" s="20"/>
      <c r="B13" s="41" t="s">
        <v>19</v>
      </c>
      <c r="C13" s="60">
        <v>2364.0</v>
      </c>
      <c r="D13" s="47">
        <v>86.31753472215496</v>
      </c>
      <c r="F13" s="20"/>
      <c r="G13" s="41" t="s">
        <v>19</v>
      </c>
      <c r="H13" s="60">
        <v>609.0</v>
      </c>
      <c r="I13" s="47">
        <v>22.544629629628616</v>
      </c>
      <c r="K13" s="20"/>
      <c r="L13" s="41" t="s">
        <v>19</v>
      </c>
      <c r="M13" s="60">
        <v>2226.0</v>
      </c>
      <c r="N13" s="47">
        <v>74.90373842590634</v>
      </c>
    </row>
    <row r="14">
      <c r="A14" s="20"/>
      <c r="B14" s="41" t="s">
        <v>20</v>
      </c>
      <c r="C14" s="60">
        <v>5132.0</v>
      </c>
      <c r="D14" s="47">
        <v>78.16206018501543</v>
      </c>
      <c r="F14" s="20"/>
      <c r="G14" s="41" t="s">
        <v>20</v>
      </c>
      <c r="H14" s="60">
        <v>2705.0</v>
      </c>
      <c r="I14" s="47">
        <v>31.040219907299615</v>
      </c>
      <c r="K14" s="20"/>
      <c r="L14" s="41" t="s">
        <v>20</v>
      </c>
      <c r="M14" s="60">
        <v>4727.0</v>
      </c>
      <c r="N14" s="47">
        <v>73.53201388914749</v>
      </c>
    </row>
    <row r="15">
      <c r="A15" s="40" t="s">
        <v>8</v>
      </c>
      <c r="B15" s="41" t="s">
        <v>18</v>
      </c>
      <c r="C15" s="60">
        <v>9262.0</v>
      </c>
      <c r="D15" s="47">
        <v>101.3414004633305</v>
      </c>
      <c r="F15" s="40" t="s">
        <v>8</v>
      </c>
      <c r="G15" s="41" t="s">
        <v>18</v>
      </c>
      <c r="H15" s="60">
        <v>8289.0</v>
      </c>
      <c r="I15" s="47">
        <v>73.99071759248909</v>
      </c>
      <c r="K15" s="40" t="s">
        <v>8</v>
      </c>
      <c r="L15" s="41" t="s">
        <v>18</v>
      </c>
      <c r="M15" s="60">
        <v>8978.0</v>
      </c>
      <c r="N15" s="47">
        <v>96.6784027779504</v>
      </c>
    </row>
    <row r="16">
      <c r="A16" s="23"/>
      <c r="B16" s="43" t="s">
        <v>20</v>
      </c>
      <c r="C16" s="61">
        <v>3661.0</v>
      </c>
      <c r="D16" s="49">
        <v>34.87815972226235</v>
      </c>
      <c r="F16" s="23"/>
      <c r="G16" s="43" t="s">
        <v>20</v>
      </c>
      <c r="H16" s="61">
        <v>3960.0</v>
      </c>
      <c r="I16" s="49">
        <v>30.46210648142005</v>
      </c>
      <c r="K16" s="23"/>
      <c r="L16" s="43" t="s">
        <v>20</v>
      </c>
      <c r="M16" s="61">
        <v>3299.0</v>
      </c>
      <c r="N16" s="49">
        <v>32.059594907237624</v>
      </c>
    </row>
    <row r="17">
      <c r="A17" s="44" t="s">
        <v>9</v>
      </c>
      <c r="B17" s="45"/>
      <c r="C17" s="50">
        <v>31468.0</v>
      </c>
      <c r="D17" s="51">
        <v>529.7904513891044</v>
      </c>
      <c r="F17" s="44" t="s">
        <v>9</v>
      </c>
      <c r="G17" s="45"/>
      <c r="H17" s="50">
        <v>19235.0</v>
      </c>
      <c r="I17" s="51">
        <v>220.7586805554747</v>
      </c>
      <c r="K17" s="44" t="s">
        <v>9</v>
      </c>
      <c r="L17" s="45"/>
      <c r="M17" s="50">
        <v>30153.0</v>
      </c>
      <c r="N17" s="51">
        <v>499.3707407410766</v>
      </c>
    </row>
    <row r="19">
      <c r="A19" s="14" t="s">
        <v>13</v>
      </c>
      <c r="B19" s="15"/>
      <c r="C19" s="15"/>
      <c r="D19" s="16"/>
      <c r="F19" s="14" t="s">
        <v>12</v>
      </c>
      <c r="G19" s="15"/>
      <c r="H19" s="15"/>
      <c r="I19" s="16"/>
    </row>
    <row r="20">
      <c r="A20" s="35" t="s">
        <v>1</v>
      </c>
      <c r="B20" s="36" t="s">
        <v>17</v>
      </c>
      <c r="C20" s="38" t="s">
        <v>6</v>
      </c>
      <c r="D20" s="39" t="s">
        <v>3</v>
      </c>
      <c r="F20" s="35" t="s">
        <v>1</v>
      </c>
      <c r="G20" s="36" t="s">
        <v>17</v>
      </c>
      <c r="H20" s="38" t="s">
        <v>6</v>
      </c>
      <c r="I20" s="39" t="s">
        <v>3</v>
      </c>
    </row>
    <row r="21">
      <c r="A21" s="40" t="s">
        <v>7</v>
      </c>
      <c r="B21" s="41" t="s">
        <v>18</v>
      </c>
      <c r="C21" s="58">
        <v>9022.0</v>
      </c>
      <c r="D21" s="59">
        <v>183.5407407407838</v>
      </c>
      <c r="F21" s="40" t="s">
        <v>7</v>
      </c>
      <c r="G21" s="41" t="s">
        <v>18</v>
      </c>
      <c r="H21" s="58">
        <v>5887.0</v>
      </c>
      <c r="I21" s="59">
        <v>103.05059027816606</v>
      </c>
    </row>
    <row r="22">
      <c r="A22" s="20"/>
      <c r="B22" s="41" t="s">
        <v>19</v>
      </c>
      <c r="C22" s="60">
        <v>1832.0</v>
      </c>
      <c r="D22" s="47">
        <v>69.89973379618459</v>
      </c>
      <c r="F22" s="20"/>
      <c r="G22" s="41" t="s">
        <v>19</v>
      </c>
      <c r="H22" s="60">
        <v>921.0</v>
      </c>
      <c r="I22" s="47">
        <v>33.17673611099599</v>
      </c>
    </row>
    <row r="23">
      <c r="A23" s="20"/>
      <c r="B23" s="41" t="s">
        <v>20</v>
      </c>
      <c r="C23" s="60">
        <v>4642.0</v>
      </c>
      <c r="D23" s="47">
        <v>70.02370370370045</v>
      </c>
      <c r="F23" s="20"/>
      <c r="G23" s="41" t="s">
        <v>20</v>
      </c>
      <c r="H23" s="60">
        <v>3341.0</v>
      </c>
      <c r="I23" s="47">
        <v>40.75247685177601</v>
      </c>
    </row>
    <row r="24">
      <c r="A24" s="40" t="s">
        <v>8</v>
      </c>
      <c r="B24" s="41" t="s">
        <v>18</v>
      </c>
      <c r="C24" s="60">
        <v>12110.0</v>
      </c>
      <c r="D24" s="47">
        <v>116.59842592584027</v>
      </c>
      <c r="F24" s="40" t="s">
        <v>8</v>
      </c>
      <c r="G24" s="41" t="s">
        <v>18</v>
      </c>
      <c r="H24" s="60">
        <v>9793.0</v>
      </c>
      <c r="I24" s="47">
        <v>92.35761574076605</v>
      </c>
    </row>
    <row r="25">
      <c r="A25" s="23"/>
      <c r="B25" s="43" t="s">
        <v>20</v>
      </c>
      <c r="C25" s="61">
        <v>4936.0</v>
      </c>
      <c r="D25" s="49">
        <v>41.98930555581319</v>
      </c>
      <c r="F25" s="23"/>
      <c r="G25" s="43" t="s">
        <v>20</v>
      </c>
      <c r="H25" s="61">
        <v>4289.0</v>
      </c>
      <c r="I25" s="49">
        <v>34.413402777972806</v>
      </c>
    </row>
    <row r="26">
      <c r="A26" s="44" t="s">
        <v>9</v>
      </c>
      <c r="B26" s="45"/>
      <c r="C26" s="50">
        <v>32542.0</v>
      </c>
      <c r="D26" s="51">
        <v>482.0519097223223</v>
      </c>
      <c r="F26" s="44" t="s">
        <v>9</v>
      </c>
      <c r="G26" s="45"/>
      <c r="H26" s="50">
        <v>24231.0</v>
      </c>
      <c r="I26" s="51">
        <v>303.7508217596769</v>
      </c>
    </row>
    <row r="28">
      <c r="A28" s="14" t="s">
        <v>11</v>
      </c>
      <c r="B28" s="15"/>
      <c r="C28" s="15"/>
      <c r="D28" s="16"/>
      <c r="F28" s="14" t="s">
        <v>15</v>
      </c>
      <c r="G28" s="15"/>
      <c r="H28" s="15"/>
      <c r="I28" s="16"/>
    </row>
    <row r="29">
      <c r="A29" s="35" t="s">
        <v>1</v>
      </c>
      <c r="B29" s="36" t="s">
        <v>17</v>
      </c>
      <c r="C29" s="38" t="s">
        <v>6</v>
      </c>
      <c r="D29" s="39" t="s">
        <v>3</v>
      </c>
      <c r="F29" s="35" t="s">
        <v>1</v>
      </c>
      <c r="G29" s="36" t="s">
        <v>17</v>
      </c>
      <c r="H29" s="38" t="s">
        <v>6</v>
      </c>
      <c r="I29" s="39" t="s">
        <v>3</v>
      </c>
    </row>
    <row r="30">
      <c r="A30" s="40" t="s">
        <v>7</v>
      </c>
      <c r="B30" s="41" t="s">
        <v>18</v>
      </c>
      <c r="C30" s="58">
        <v>6072.0</v>
      </c>
      <c r="D30" s="59">
        <v>104.72112268547062</v>
      </c>
      <c r="F30" s="40" t="s">
        <v>7</v>
      </c>
      <c r="G30" s="41" t="s">
        <v>18</v>
      </c>
      <c r="H30" s="58">
        <v>5868.0</v>
      </c>
      <c r="I30" s="59">
        <v>102.32447916679666</v>
      </c>
    </row>
    <row r="31">
      <c r="A31" s="20"/>
      <c r="B31" s="41" t="s">
        <v>19</v>
      </c>
      <c r="C31" s="60">
        <v>1148.0</v>
      </c>
      <c r="D31" s="47">
        <v>36.09938657399471</v>
      </c>
      <c r="F31" s="20"/>
      <c r="G31" s="41" t="s">
        <v>19</v>
      </c>
      <c r="H31" s="60">
        <v>914.0</v>
      </c>
      <c r="I31" s="47">
        <v>30.275162037192786</v>
      </c>
    </row>
    <row r="32">
      <c r="A32" s="20"/>
      <c r="B32" s="41" t="s">
        <v>20</v>
      </c>
      <c r="C32" s="60">
        <v>3627.0</v>
      </c>
      <c r="D32" s="47">
        <v>43.292280093162844</v>
      </c>
      <c r="F32" s="20"/>
      <c r="G32" s="41" t="s">
        <v>20</v>
      </c>
      <c r="H32" s="60">
        <v>3211.0</v>
      </c>
      <c r="I32" s="47">
        <v>40.51182870394405</v>
      </c>
    </row>
    <row r="33">
      <c r="A33" s="40" t="s">
        <v>8</v>
      </c>
      <c r="B33" s="41" t="s">
        <v>18</v>
      </c>
      <c r="C33" s="60">
        <v>11642.0</v>
      </c>
      <c r="D33" s="47">
        <v>106.5121412036533</v>
      </c>
      <c r="F33" s="40" t="s">
        <v>8</v>
      </c>
      <c r="G33" s="41" t="s">
        <v>18</v>
      </c>
      <c r="H33" s="60">
        <v>7863.0</v>
      </c>
      <c r="I33" s="47">
        <v>71.81680555566709</v>
      </c>
    </row>
    <row r="34">
      <c r="A34" s="23"/>
      <c r="B34" s="43" t="s">
        <v>20</v>
      </c>
      <c r="C34" s="61">
        <v>4876.0</v>
      </c>
      <c r="D34" s="49">
        <v>39.00810185199225</v>
      </c>
      <c r="F34" s="23"/>
      <c r="G34" s="43" t="s">
        <v>20</v>
      </c>
      <c r="H34" s="61">
        <v>3461.0</v>
      </c>
      <c r="I34" s="49">
        <v>27.441851851908723</v>
      </c>
    </row>
    <row r="35">
      <c r="A35" s="44" t="s">
        <v>9</v>
      </c>
      <c r="B35" s="45"/>
      <c r="C35" s="50">
        <v>27365.0</v>
      </c>
      <c r="D35" s="51">
        <v>329.6330324082737</v>
      </c>
      <c r="F35" s="44" t="s">
        <v>9</v>
      </c>
      <c r="G35" s="45"/>
      <c r="H35" s="50">
        <v>21317.0</v>
      </c>
      <c r="I35" s="51">
        <v>272.3701273155093</v>
      </c>
    </row>
  </sheetData>
  <mergeCells count="8">
    <mergeCell ref="A1:F1"/>
    <mergeCell ref="A10:D10"/>
    <mergeCell ref="F10:I10"/>
    <mergeCell ref="K10:N10"/>
    <mergeCell ref="A19:D19"/>
    <mergeCell ref="F19:I19"/>
    <mergeCell ref="A28:D28"/>
    <mergeCell ref="F28:I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3" width="13.38"/>
    <col customWidth="1" min="4" max="4" width="12.75"/>
    <col customWidth="1" min="5" max="5" width="13.5"/>
    <col customWidth="1" min="6" max="6" width="13.38"/>
    <col customWidth="1" min="7" max="7" width="13.5"/>
    <col customWidth="1" min="10" max="10" width="13.38"/>
    <col customWidth="1" min="11" max="11" width="13.5"/>
  </cols>
  <sheetData>
    <row r="1">
      <c r="A1" s="34" t="s">
        <v>0</v>
      </c>
      <c r="B1" s="15"/>
      <c r="C1" s="15"/>
      <c r="D1" s="15"/>
      <c r="E1" s="16"/>
    </row>
    <row r="2">
      <c r="A2" s="2" t="s">
        <v>1</v>
      </c>
      <c r="B2" s="3" t="s">
        <v>3</v>
      </c>
      <c r="C2" s="3" t="s">
        <v>4</v>
      </c>
      <c r="D2" s="3" t="s">
        <v>5</v>
      </c>
      <c r="E2" s="4" t="s">
        <v>6</v>
      </c>
    </row>
    <row r="3">
      <c r="A3" s="5" t="s">
        <v>7</v>
      </c>
      <c r="B3" s="6">
        <v>2440.071724537037</v>
      </c>
      <c r="C3" s="6">
        <v>7.446504629629629</v>
      </c>
      <c r="D3" s="6">
        <v>1.1574074074074073E-5</v>
      </c>
      <c r="E3" s="7">
        <v>126428.0</v>
      </c>
    </row>
    <row r="4">
      <c r="A4" s="8" t="s">
        <v>8</v>
      </c>
      <c r="B4" s="9">
        <v>1662.5538194444443</v>
      </c>
      <c r="C4" s="9">
        <v>1.0247453703703704</v>
      </c>
      <c r="D4" s="9">
        <v>1.1574074074074073E-5</v>
      </c>
      <c r="E4" s="10">
        <v>180578.0</v>
      </c>
    </row>
    <row r="5">
      <c r="A5" s="11" t="s">
        <v>9</v>
      </c>
      <c r="B5" s="12">
        <v>4102.625543981481</v>
      </c>
      <c r="C5" s="12">
        <v>7.446504629629629</v>
      </c>
      <c r="D5" s="12">
        <v>1.1574074074074073E-5</v>
      </c>
      <c r="E5" s="13">
        <v>307006.0</v>
      </c>
    </row>
    <row r="7">
      <c r="A7" s="14" t="s">
        <v>10</v>
      </c>
      <c r="B7" s="15"/>
      <c r="C7" s="16"/>
      <c r="E7" s="14" t="s">
        <v>11</v>
      </c>
      <c r="F7" s="15"/>
      <c r="G7" s="16"/>
      <c r="I7" s="14" t="s">
        <v>12</v>
      </c>
      <c r="J7" s="15"/>
      <c r="K7" s="16"/>
    </row>
    <row r="8">
      <c r="A8" s="17" t="s">
        <v>1</v>
      </c>
      <c r="B8" s="18" t="s">
        <v>3</v>
      </c>
      <c r="C8" s="19" t="s">
        <v>6</v>
      </c>
      <c r="E8" s="17" t="s">
        <v>1</v>
      </c>
      <c r="F8" s="18" t="s">
        <v>3</v>
      </c>
      <c r="G8" s="19" t="s">
        <v>6</v>
      </c>
      <c r="I8" s="17" t="s">
        <v>1</v>
      </c>
      <c r="J8" s="18" t="s">
        <v>3</v>
      </c>
      <c r="K8" s="19" t="s">
        <v>6</v>
      </c>
    </row>
    <row r="9">
      <c r="A9" s="20" t="s">
        <v>7</v>
      </c>
      <c r="B9" s="21">
        <v>544.4996990734799</v>
      </c>
      <c r="C9" s="22">
        <v>25506.0</v>
      </c>
      <c r="E9" s="20" t="s">
        <v>7</v>
      </c>
      <c r="F9" s="21">
        <v>277.3150694443102</v>
      </c>
      <c r="G9" s="22">
        <v>15613.0</v>
      </c>
      <c r="I9" s="20" t="s">
        <v>7</v>
      </c>
      <c r="J9" s="21">
        <v>262.513391203589</v>
      </c>
      <c r="K9" s="22">
        <v>14852.0</v>
      </c>
    </row>
    <row r="10">
      <c r="A10" s="23" t="s">
        <v>8</v>
      </c>
      <c r="B10" s="24">
        <v>244.67517361107457</v>
      </c>
      <c r="C10" s="25">
        <v>24687.0</v>
      </c>
      <c r="E10" s="23" t="s">
        <v>8</v>
      </c>
      <c r="F10" s="24">
        <v>268.2375694449729</v>
      </c>
      <c r="G10" s="25">
        <v>30677.0</v>
      </c>
      <c r="I10" s="23" t="s">
        <v>8</v>
      </c>
      <c r="J10" s="24">
        <v>238.75693287083413</v>
      </c>
      <c r="K10" s="25">
        <v>26279.0</v>
      </c>
    </row>
    <row r="11">
      <c r="A11" s="26" t="s">
        <v>9</v>
      </c>
      <c r="B11" s="27">
        <v>789.1748726845544</v>
      </c>
      <c r="C11" s="28">
        <v>50193.0</v>
      </c>
      <c r="E11" s="26" t="s">
        <v>9</v>
      </c>
      <c r="F11" s="27">
        <v>545.5526388892831</v>
      </c>
      <c r="G11" s="28">
        <v>46290.0</v>
      </c>
      <c r="I11" s="26" t="s">
        <v>9</v>
      </c>
      <c r="J11" s="27">
        <v>501.2703240744231</v>
      </c>
      <c r="K11" s="28">
        <v>41131.0</v>
      </c>
    </row>
    <row r="12">
      <c r="A12" s="29"/>
      <c r="B12" s="29"/>
      <c r="C12" s="29"/>
    </row>
    <row r="13">
      <c r="A13" s="30" t="s">
        <v>13</v>
      </c>
      <c r="C13" s="31"/>
      <c r="E13" s="14" t="s">
        <v>14</v>
      </c>
      <c r="F13" s="15"/>
      <c r="G13" s="16"/>
      <c r="I13" s="14" t="s">
        <v>15</v>
      </c>
      <c r="J13" s="15"/>
      <c r="K13" s="16"/>
    </row>
    <row r="14">
      <c r="A14" s="17" t="s">
        <v>1</v>
      </c>
      <c r="B14" s="18" t="s">
        <v>3</v>
      </c>
      <c r="C14" s="19" t="s">
        <v>6</v>
      </c>
      <c r="E14" s="17" t="s">
        <v>1</v>
      </c>
      <c r="F14" s="18" t="s">
        <v>3</v>
      </c>
      <c r="G14" s="19" t="s">
        <v>6</v>
      </c>
      <c r="I14" s="17" t="s">
        <v>1</v>
      </c>
      <c r="J14" s="18" t="s">
        <v>3</v>
      </c>
      <c r="K14" s="19" t="s">
        <v>6</v>
      </c>
    </row>
    <row r="15">
      <c r="A15" s="20" t="s">
        <v>7</v>
      </c>
      <c r="B15" s="21">
        <v>448.14173611137085</v>
      </c>
      <c r="C15" s="22">
        <v>21509.0</v>
      </c>
      <c r="E15" s="20" t="s">
        <v>7</v>
      </c>
      <c r="F15" s="21">
        <v>167.84637731535622</v>
      </c>
      <c r="G15" s="22">
        <v>10485.0</v>
      </c>
      <c r="I15" s="20" t="s">
        <v>7</v>
      </c>
      <c r="J15" s="21">
        <v>240.59960648156994</v>
      </c>
      <c r="K15" s="22">
        <v>14133.0</v>
      </c>
    </row>
    <row r="16">
      <c r="A16" s="23" t="s">
        <v>8</v>
      </c>
      <c r="B16" s="24">
        <v>294.39144675878924</v>
      </c>
      <c r="C16" s="25">
        <v>31845.0</v>
      </c>
      <c r="E16" s="23" t="s">
        <v>8</v>
      </c>
      <c r="F16" s="24">
        <v>196.490636573144</v>
      </c>
      <c r="G16" s="25">
        <v>23002.0</v>
      </c>
      <c r="I16" s="23" t="s">
        <v>8</v>
      </c>
      <c r="J16" s="24">
        <v>187.72715277858515</v>
      </c>
      <c r="K16" s="25">
        <v>21407.0</v>
      </c>
    </row>
    <row r="17">
      <c r="A17" s="26" t="s">
        <v>9</v>
      </c>
      <c r="B17" s="27">
        <v>742.5331828701601</v>
      </c>
      <c r="C17" s="28">
        <v>53354.0</v>
      </c>
      <c r="E17" s="26" t="s">
        <v>9</v>
      </c>
      <c r="F17" s="27">
        <v>364.3370138885002</v>
      </c>
      <c r="G17" s="28">
        <v>33487.0</v>
      </c>
      <c r="I17" s="26" t="s">
        <v>9</v>
      </c>
      <c r="J17" s="27">
        <v>428.3267592601551</v>
      </c>
      <c r="K17" s="28">
        <v>35540.0</v>
      </c>
    </row>
    <row r="18">
      <c r="A18" s="32"/>
      <c r="B18" s="32"/>
      <c r="C18" s="33"/>
    </row>
    <row r="19">
      <c r="I19" s="14" t="s">
        <v>16</v>
      </c>
      <c r="J19" s="15"/>
      <c r="K19" s="16"/>
    </row>
    <row r="20">
      <c r="I20" s="17" t="s">
        <v>1</v>
      </c>
      <c r="J20" s="18" t="s">
        <v>3</v>
      </c>
      <c r="K20" s="19" t="s">
        <v>6</v>
      </c>
    </row>
    <row r="21">
      <c r="I21" s="20" t="s">
        <v>7</v>
      </c>
      <c r="J21" s="21">
        <v>499.15584490769834</v>
      </c>
      <c r="K21" s="22">
        <v>24330.0</v>
      </c>
    </row>
    <row r="22">
      <c r="I22" s="23" t="s">
        <v>8</v>
      </c>
      <c r="J22" s="24">
        <v>232.27490740812937</v>
      </c>
      <c r="K22" s="25">
        <v>22681.0</v>
      </c>
    </row>
    <row r="23">
      <c r="I23" s="26" t="s">
        <v>9</v>
      </c>
      <c r="J23" s="27">
        <v>731.4307523158277</v>
      </c>
      <c r="K23" s="28">
        <v>47011.0</v>
      </c>
    </row>
  </sheetData>
  <mergeCells count="8">
    <mergeCell ref="A1:E1"/>
    <mergeCell ref="A7:C7"/>
    <mergeCell ref="E7:G7"/>
    <mergeCell ref="I7:K7"/>
    <mergeCell ref="A13:C13"/>
    <mergeCell ref="E13:G13"/>
    <mergeCell ref="I13:K13"/>
    <mergeCell ref="I19:K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3" width="13.38"/>
    <col customWidth="1" min="4" max="4" width="12.75"/>
    <col customWidth="1" min="5" max="5" width="13.5"/>
    <col customWidth="1" min="6" max="6" width="13.38"/>
    <col customWidth="1" min="7" max="7" width="13.5"/>
    <col customWidth="1" min="10" max="10" width="13.38"/>
    <col customWidth="1" min="11" max="11" width="13.5"/>
  </cols>
  <sheetData>
    <row r="1">
      <c r="A1" s="34" t="s">
        <v>0</v>
      </c>
      <c r="B1" s="15"/>
      <c r="C1" s="15"/>
      <c r="D1" s="15"/>
      <c r="E1" s="16"/>
    </row>
    <row r="2">
      <c r="A2" s="62" t="s">
        <v>1</v>
      </c>
      <c r="B2" s="63" t="s">
        <v>3</v>
      </c>
      <c r="C2" s="63" t="s">
        <v>4</v>
      </c>
      <c r="D2" s="63" t="s">
        <v>5</v>
      </c>
      <c r="E2" s="63" t="s">
        <v>6</v>
      </c>
    </row>
    <row r="3">
      <c r="A3" s="64" t="s">
        <v>7</v>
      </c>
      <c r="B3" s="21">
        <v>1738.1777314831343</v>
      </c>
      <c r="C3" s="21">
        <v>1.03864583333052</v>
      </c>
      <c r="D3" s="21">
        <v>1.1574069503694773E-5</v>
      </c>
      <c r="E3" s="46">
        <v>89892.0</v>
      </c>
    </row>
    <row r="4">
      <c r="A4" s="65" t="s">
        <v>8</v>
      </c>
      <c r="B4" s="24">
        <v>899.5480324083037</v>
      </c>
      <c r="C4" s="24">
        <v>0.9290509259299142</v>
      </c>
      <c r="D4" s="24">
        <v>1.1574069503694773E-5</v>
      </c>
      <c r="E4" s="48">
        <v>96419.0</v>
      </c>
    </row>
    <row r="5">
      <c r="A5" s="66" t="s">
        <v>9</v>
      </c>
      <c r="B5" s="67">
        <v>2637.725763891438</v>
      </c>
      <c r="C5" s="67">
        <v>1.03864583333052</v>
      </c>
      <c r="D5" s="67">
        <v>1.1574069503694773E-5</v>
      </c>
      <c r="E5" s="68">
        <v>186311.0</v>
      </c>
    </row>
    <row r="7">
      <c r="A7" s="14" t="s">
        <v>10</v>
      </c>
      <c r="B7" s="15"/>
      <c r="C7" s="16"/>
      <c r="E7" s="14" t="s">
        <v>11</v>
      </c>
      <c r="F7" s="15"/>
      <c r="G7" s="16"/>
      <c r="I7" s="14" t="s">
        <v>12</v>
      </c>
      <c r="J7" s="15"/>
      <c r="K7" s="16"/>
    </row>
    <row r="8">
      <c r="A8" s="17" t="s">
        <v>1</v>
      </c>
      <c r="B8" s="18" t="s">
        <v>3</v>
      </c>
      <c r="C8" s="19" t="s">
        <v>6</v>
      </c>
      <c r="E8" s="17" t="s">
        <v>1</v>
      </c>
      <c r="F8" s="18" t="s">
        <v>3</v>
      </c>
      <c r="G8" s="19" t="s">
        <v>6</v>
      </c>
      <c r="I8" s="17" t="s">
        <v>1</v>
      </c>
      <c r="J8" s="18" t="s">
        <v>3</v>
      </c>
      <c r="K8" s="19" t="s">
        <v>6</v>
      </c>
    </row>
    <row r="9">
      <c r="A9" s="20" t="s">
        <v>7</v>
      </c>
      <c r="B9" s="52">
        <v>393.57089120351156</v>
      </c>
      <c r="C9" s="55">
        <v>18545.0</v>
      </c>
      <c r="E9" s="20" t="s">
        <v>7</v>
      </c>
      <c r="F9" s="52">
        <v>184.11278935262817</v>
      </c>
      <c r="G9" s="55">
        <v>10847.0</v>
      </c>
      <c r="I9" s="20" t="s">
        <v>7</v>
      </c>
      <c r="J9" s="52">
        <v>176.97980324093805</v>
      </c>
      <c r="K9" s="55">
        <v>10149.0</v>
      </c>
    </row>
    <row r="10">
      <c r="A10" s="23" t="s">
        <v>8</v>
      </c>
      <c r="B10" s="57">
        <v>136.21956018559285</v>
      </c>
      <c r="C10" s="25">
        <v>12923.0</v>
      </c>
      <c r="E10" s="23" t="s">
        <v>8</v>
      </c>
      <c r="F10" s="57">
        <v>145.52024305564555</v>
      </c>
      <c r="G10" s="25">
        <v>16518.0</v>
      </c>
      <c r="I10" s="23" t="s">
        <v>8</v>
      </c>
      <c r="J10" s="57">
        <v>126.77101851873886</v>
      </c>
      <c r="K10" s="25">
        <v>14082.0</v>
      </c>
    </row>
    <row r="11">
      <c r="A11" s="26" t="s">
        <v>9</v>
      </c>
      <c r="B11" s="27">
        <v>529.7904513891044</v>
      </c>
      <c r="C11" s="28">
        <v>31468.0</v>
      </c>
      <c r="E11" s="26" t="s">
        <v>9</v>
      </c>
      <c r="F11" s="27">
        <v>329.6330324082737</v>
      </c>
      <c r="G11" s="28">
        <v>27365.0</v>
      </c>
      <c r="I11" s="26" t="s">
        <v>9</v>
      </c>
      <c r="J11" s="27">
        <v>303.7508217596769</v>
      </c>
      <c r="K11" s="28">
        <v>24231.0</v>
      </c>
    </row>
    <row r="12">
      <c r="A12" s="29"/>
      <c r="B12" s="29"/>
      <c r="C12" s="29"/>
    </row>
    <row r="13">
      <c r="A13" s="30" t="s">
        <v>13</v>
      </c>
      <c r="C13" s="31"/>
      <c r="E13" s="14" t="s">
        <v>14</v>
      </c>
      <c r="F13" s="15"/>
      <c r="G13" s="16"/>
      <c r="I13" s="14" t="s">
        <v>15</v>
      </c>
      <c r="J13" s="15"/>
      <c r="K13" s="16"/>
    </row>
    <row r="14">
      <c r="A14" s="17" t="s">
        <v>1</v>
      </c>
      <c r="B14" s="18" t="s">
        <v>3</v>
      </c>
      <c r="C14" s="19" t="s">
        <v>6</v>
      </c>
      <c r="E14" s="17" t="s">
        <v>1</v>
      </c>
      <c r="F14" s="18" t="s">
        <v>3</v>
      </c>
      <c r="G14" s="19" t="s">
        <v>6</v>
      </c>
      <c r="I14" s="17" t="s">
        <v>1</v>
      </c>
      <c r="J14" s="18" t="s">
        <v>3</v>
      </c>
      <c r="K14" s="19" t="s">
        <v>6</v>
      </c>
    </row>
    <row r="15">
      <c r="A15" s="20" t="s">
        <v>7</v>
      </c>
      <c r="B15" s="52">
        <v>323.46417824066884</v>
      </c>
      <c r="C15" s="55">
        <v>15496.0</v>
      </c>
      <c r="E15" s="20" t="s">
        <v>7</v>
      </c>
      <c r="F15" s="52">
        <v>116.30585648156557</v>
      </c>
      <c r="G15" s="55">
        <v>6986.0</v>
      </c>
      <c r="I15" s="20" t="s">
        <v>7</v>
      </c>
      <c r="J15" s="52">
        <v>173.1114699079335</v>
      </c>
      <c r="K15" s="55">
        <v>9993.0</v>
      </c>
    </row>
    <row r="16">
      <c r="A16" s="23" t="s">
        <v>8</v>
      </c>
      <c r="B16" s="57">
        <v>158.58773148165346</v>
      </c>
      <c r="C16" s="25">
        <v>17046.0</v>
      </c>
      <c r="E16" s="23" t="s">
        <v>8</v>
      </c>
      <c r="F16" s="57">
        <v>104.45282407390914</v>
      </c>
      <c r="G16" s="25">
        <v>12249.0</v>
      </c>
      <c r="I16" s="23" t="s">
        <v>8</v>
      </c>
      <c r="J16" s="57">
        <v>99.25865740757581</v>
      </c>
      <c r="K16" s="25">
        <v>11324.0</v>
      </c>
    </row>
    <row r="17">
      <c r="A17" s="26" t="s">
        <v>9</v>
      </c>
      <c r="B17" s="27">
        <v>482.0519097223223</v>
      </c>
      <c r="C17" s="28">
        <v>32542.0</v>
      </c>
      <c r="E17" s="26" t="s">
        <v>9</v>
      </c>
      <c r="F17" s="27">
        <v>220.7586805554747</v>
      </c>
      <c r="G17" s="28">
        <v>19235.0</v>
      </c>
      <c r="I17" s="26" t="s">
        <v>9</v>
      </c>
      <c r="J17" s="27">
        <v>272.3701273155093</v>
      </c>
      <c r="K17" s="28">
        <v>21317.0</v>
      </c>
    </row>
    <row r="18">
      <c r="A18" s="32"/>
      <c r="B18" s="32"/>
      <c r="C18" s="33"/>
    </row>
    <row r="19">
      <c r="I19" s="14" t="s">
        <v>16</v>
      </c>
      <c r="J19" s="15"/>
      <c r="K19" s="16"/>
    </row>
    <row r="20">
      <c r="I20" s="17" t="s">
        <v>1</v>
      </c>
      <c r="J20" s="18" t="s">
        <v>3</v>
      </c>
      <c r="K20" s="19" t="s">
        <v>6</v>
      </c>
    </row>
    <row r="21">
      <c r="I21" s="20" t="s">
        <v>7</v>
      </c>
      <c r="J21" s="52">
        <v>370.63274305588857</v>
      </c>
      <c r="K21" s="55">
        <v>17876.0</v>
      </c>
    </row>
    <row r="22">
      <c r="I22" s="23" t="s">
        <v>8</v>
      </c>
      <c r="J22" s="57">
        <v>128.73799768518802</v>
      </c>
      <c r="K22" s="25">
        <v>12277.0</v>
      </c>
    </row>
    <row r="23">
      <c r="I23" s="26" t="s">
        <v>9</v>
      </c>
      <c r="J23" s="27">
        <v>499.3707407410766</v>
      </c>
      <c r="K23" s="28">
        <v>30153.0</v>
      </c>
    </row>
  </sheetData>
  <mergeCells count="8">
    <mergeCell ref="A1:E1"/>
    <mergeCell ref="A7:C7"/>
    <mergeCell ref="E7:G7"/>
    <mergeCell ref="I7:K7"/>
    <mergeCell ref="A13:C13"/>
    <mergeCell ref="E13:G13"/>
    <mergeCell ref="I13:K13"/>
    <mergeCell ref="I19:K19"/>
  </mergeCells>
  <drawing r:id="rId1"/>
</worksheet>
</file>