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AC0A76E-397E-4D2B-A20C-43D85D2A7D13}" xr6:coauthVersionLast="47" xr6:coauthVersionMax="47" xr10:uidLastSave="{00000000-0000-0000-0000-000000000000}"/>
  <bookViews>
    <workbookView xWindow="-108" yWindow="-108" windowWidth="23256" windowHeight="12576" tabRatio="609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REGISTER'!$A$4:$Q$97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REGISTER'!$A$1:$O$28</definedName>
    <definedName name="_xlnm.Print_Titles" localSheetId="0">'RISK REGISTER'!$1:$4</definedName>
    <definedName name="Riskprofile">'RISK PROFILE'!$A$4:$A$9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Q9" i="1"/>
  <c r="O9" i="1" s="1"/>
  <c r="P5" i="1"/>
  <c r="Q5" i="1"/>
  <c r="P6" i="1"/>
  <c r="Q6" i="1"/>
  <c r="P7" i="1"/>
  <c r="Q7" i="1"/>
  <c r="P8" i="1"/>
  <c r="Q8" i="1"/>
  <c r="P10" i="1"/>
  <c r="Q10" i="1"/>
  <c r="O10" i="1" s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O56" i="1" l="1"/>
  <c r="Q5" i="4"/>
  <c r="O5" i="4" s="1"/>
  <c r="O82" i="1"/>
  <c r="O66" i="1"/>
  <c r="O96" i="1"/>
  <c r="O80" i="1"/>
  <c r="O64" i="1"/>
  <c r="Q10" i="4"/>
  <c r="O10" i="4" s="1"/>
  <c r="Q14" i="4"/>
  <c r="O14" i="4" s="1"/>
  <c r="Q18" i="4"/>
  <c r="O18" i="4" s="1"/>
  <c r="Q22" i="4"/>
  <c r="O22" i="4" s="1"/>
  <c r="O14" i="1"/>
  <c r="O18" i="1"/>
  <c r="O22" i="1"/>
  <c r="O26" i="1"/>
  <c r="O30" i="1"/>
  <c r="O34" i="1"/>
  <c r="O38" i="1"/>
  <c r="O42" i="1"/>
  <c r="O46" i="1"/>
  <c r="Q6" i="4"/>
  <c r="O6" i="4" s="1"/>
  <c r="Q12" i="4"/>
  <c r="O12" i="4" s="1"/>
  <c r="Q16" i="4"/>
  <c r="O16" i="4" s="1"/>
  <c r="Q20" i="4"/>
  <c r="O20" i="4" s="1"/>
  <c r="O12" i="1"/>
  <c r="O16" i="1"/>
  <c r="O20" i="1"/>
  <c r="O24" i="1"/>
  <c r="O28" i="1"/>
  <c r="O32" i="1"/>
  <c r="O36" i="1"/>
  <c r="O40" i="1"/>
  <c r="O44" i="1"/>
  <c r="O48" i="1"/>
  <c r="O52" i="1"/>
  <c r="Q8" i="4"/>
  <c r="O8" i="4" s="1"/>
  <c r="O94" i="1"/>
  <c r="O86" i="1"/>
  <c r="O78" i="1"/>
  <c r="O70" i="1"/>
  <c r="O62" i="1"/>
  <c r="O54" i="1"/>
  <c r="O90" i="1"/>
  <c r="O74" i="1"/>
  <c r="O58" i="1"/>
  <c r="O88" i="1"/>
  <c r="O72" i="1"/>
  <c r="O92" i="1"/>
  <c r="O84" i="1"/>
  <c r="O76" i="1"/>
  <c r="O68" i="1"/>
  <c r="O60" i="1"/>
  <c r="O50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Q4" i="4"/>
  <c r="O4" i="4" s="1"/>
  <c r="Q19" i="4"/>
  <c r="O19" i="4" s="1"/>
  <c r="Q15" i="4"/>
  <c r="O15" i="4" s="1"/>
  <c r="Q11" i="4"/>
  <c r="O11" i="4" s="1"/>
  <c r="Q7" i="4"/>
  <c r="O7" i="4" s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8" i="1"/>
  <c r="Q21" i="4"/>
  <c r="O21" i="4" s="1"/>
  <c r="Q17" i="4"/>
  <c r="O17" i="4" s="1"/>
  <c r="Q13" i="4"/>
  <c r="O13" i="4" s="1"/>
  <c r="Q9" i="4"/>
  <c r="O9" i="4" s="1"/>
  <c r="C6" i="2"/>
  <c r="C9" i="2"/>
  <c r="C8" i="2"/>
  <c r="C7" i="2"/>
  <c r="C5" i="2"/>
  <c r="C4" i="2"/>
  <c r="A1" i="2"/>
  <c r="O6" i="1" l="1"/>
  <c r="O7" i="1"/>
  <c r="O5" i="1"/>
  <c r="C13" i="2"/>
  <c r="C14" i="2"/>
  <c r="C12" i="2"/>
</calcChain>
</file>

<file path=xl/sharedStrings.xml><?xml version="1.0" encoding="utf-8"?>
<sst xmlns="http://schemas.openxmlformats.org/spreadsheetml/2006/main" count="231" uniqueCount="132">
  <si>
    <t>[INSERT NAME] RISK REGISTER</t>
  </si>
  <si>
    <t>Description</t>
  </si>
  <si>
    <t>Measures</t>
  </si>
  <si>
    <t>Status and review</t>
  </si>
  <si>
    <t xml:space="preserve">Risk ID Code </t>
  </si>
  <si>
    <t xml:space="preserve">Risk </t>
  </si>
  <si>
    <t>Risk Description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</si>
  <si>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</si>
  <si>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t>Strategic Plan Theme</t>
  </si>
  <si>
    <t>Gross risk (pre-controls)</t>
  </si>
  <si>
    <t>Control Measures Employed</t>
  </si>
  <si>
    <t>Net Risk (post-controls)</t>
  </si>
  <si>
    <t>Comments / Further Actions Required / Contingency Plan - including deadline dates</t>
  </si>
  <si>
    <t>Last Review Date</t>
  </si>
  <si>
    <t>Next Review Date</t>
  </si>
  <si>
    <t xml:space="preserve">Current Status </t>
  </si>
  <si>
    <t>Overall indicator</t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</si>
  <si>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</si>
  <si>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</si>
  <si>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</si>
  <si>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Unchanged</t>
  </si>
  <si>
    <t>Technical</t>
  </si>
  <si>
    <t>Increasing</t>
  </si>
  <si>
    <t>PM</t>
  </si>
  <si>
    <t>New</t>
  </si>
  <si>
    <t>Status of risks</t>
  </si>
  <si>
    <t>Current Total</t>
  </si>
  <si>
    <t>N</t>
  </si>
  <si>
    <t>↔</t>
  </si>
  <si>
    <t>↑</t>
  </si>
  <si>
    <t>Reducing</t>
  </si>
  <si>
    <t>↓</t>
  </si>
  <si>
    <t>Imminent</t>
  </si>
  <si>
    <t>!</t>
  </si>
  <si>
    <t>Closed</t>
  </si>
  <si>
    <t>x</t>
  </si>
  <si>
    <t>Net risk score</t>
  </si>
  <si>
    <t xml:space="preserve">Current Total </t>
  </si>
  <si>
    <t>Red</t>
  </si>
  <si>
    <t>Amber</t>
  </si>
  <si>
    <t>Green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</si>
  <si>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</si>
  <si>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</si>
  <si>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</si>
  <si>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Risk Register Scoring Guidance Notes</t>
  </si>
  <si>
    <t>V③</t>
  </si>
  <si>
    <t>Likelihood (1, 2, 3, 4, 5)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</si>
  <si>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</si>
  <si>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</si>
  <si>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Table 1 Risk Likelihood Framework: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</si>
  <si>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</si>
  <si>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</si>
  <si>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</si>
  <si>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</si>
  <si>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</si>
  <si>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</si>
  <si>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</si>
  <si>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</si>
  <si>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</si>
  <si>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</si>
  <si>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</si>
  <si>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</si>
  <si>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</si>
  <si>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</si>
  <si>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</si>
  <si>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</si>
  <si>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</si>
  <si>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</si>
  <si>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</si>
  <si>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Impact (1, 2, 3, 4, 5)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</si>
  <si>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</si>
  <si>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</si>
  <si>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</si>
  <si>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CORPORATE</t>
  </si>
  <si>
    <t>FACULTY/SERVICE</t>
  </si>
  <si>
    <t>PROJECT</t>
  </si>
  <si>
    <t>5: CATASTROPHIC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</si>
  <si>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</si>
  <si>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</si>
  <si>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</si>
  <si>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4: MAJOR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</si>
  <si>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</si>
  <si>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</si>
  <si>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</si>
  <si>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3: MODERATE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</si>
  <si>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</si>
  <si>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</si>
  <si>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</si>
  <si>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2: MINOR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</si>
  <si>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</si>
  <si>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</si>
  <si>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</si>
  <si>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1:INSIGINFICIANT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</si>
  <si>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</si>
  <si>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</si>
  <si>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</si>
  <si>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t>Table 3 Risk ‘Response’ Matrix:</t>
  </si>
  <si>
    <t>IMPACT</t>
  </si>
  <si>
    <t>Catastrophic</t>
  </si>
  <si>
    <t>Major</t>
  </si>
  <si>
    <t>Moderate</t>
  </si>
  <si>
    <t>Minor</t>
  </si>
  <si>
    <t>Insignificant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</si>
  <si>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</si>
  <si>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</si>
  <si>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Likelihood</t>
  </si>
  <si>
    <t>Impact</t>
  </si>
  <si>
    <t>ConcatenateScore</t>
  </si>
  <si>
    <t>Risk Indicator</t>
  </si>
  <si>
    <t>Team 2</t>
  </si>
  <si>
    <t>OCI connection,Oracle</t>
  </si>
  <si>
    <t>Unusual and unexpected power cuts.</t>
  </si>
  <si>
    <t>Internet connection slow and unstable</t>
  </si>
  <si>
    <t>Issues with working devices</t>
  </si>
  <si>
    <t>Time required for the project</t>
  </si>
  <si>
    <t>Lockdown</t>
  </si>
  <si>
    <t>Orginazation</t>
  </si>
  <si>
    <t>Required to manage time for other classes too.</t>
  </si>
  <si>
    <t>Online tuotrials and websites</t>
  </si>
  <si>
    <t>Using mobile data</t>
  </si>
  <si>
    <t>Device fixed temprorily</t>
  </si>
  <si>
    <t>Extension on date by module tutor</t>
  </si>
  <si>
    <t>Online Communication</t>
  </si>
  <si>
    <t>Managing time accordingly</t>
  </si>
  <si>
    <t>Asking help with friends and titors</t>
  </si>
  <si>
    <t>Managing extra backup</t>
  </si>
  <si>
    <t>Contuining with backup</t>
  </si>
  <si>
    <t>Managing or asking for better connection with ISP</t>
  </si>
  <si>
    <t>Continuing on same device</t>
  </si>
  <si>
    <t>Regurly working on project</t>
  </si>
  <si>
    <t>Continiuing with online communication</t>
  </si>
  <si>
    <t>Following the time table strictly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</si>
</sst>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3" fillId="0" borderId="12" xfId="0" applyFont="1" applyBorder="1" applyAlignment="1" applyProtection="1">
      <alignment horizontal="center" vertical="center" wrapText="1"/>
    </xf>
    <xf numFmtId="0" fontId="23" fillId="0" borderId="13" xfId="0" applyFont="1" applyFill="1" applyBorder="1" applyAlignment="1" applyProtection="1">
      <alignment horizontal="left" vertical="center" wrapText="1"/>
    </xf>
    <xf numFmtId="0" fontId="24" fillId="0" borderId="10" xfId="0" applyFont="1" applyFill="1" applyBorder="1" applyAlignment="1" applyProtection="1">
      <alignment horizontal="center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3" fillId="0" borderId="14" xfId="0" applyFont="1" applyBorder="1" applyAlignment="1" applyProtection="1">
      <alignment horizontal="left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3" fillId="0" borderId="16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29" fillId="0" borderId="12" xfId="0" applyFont="1" applyFill="1" applyBorder="1" applyAlignment="1" applyProtection="1">
      <alignment horizontal="center" vertical="center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Border="1"/>
    <xf numFmtId="0" fontId="23" fillId="0" borderId="0" xfId="0" applyFont="1"/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/>
    <xf numFmtId="0" fontId="30" fillId="0" borderId="0" xfId="0" applyFont="1" applyBorder="1"/>
    <xf numFmtId="0" fontId="2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6" fillId="0" borderId="0" xfId="0" applyFont="1" applyBorder="1" applyProtection="1"/>
    <xf numFmtId="0" fontId="0" fillId="0" borderId="0" xfId="0" applyAlignment="1">
      <alignment horizontal="right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22" fillId="32" borderId="10" xfId="0" applyFont="1" applyFill="1" applyBorder="1"/>
    <xf numFmtId="0" fontId="28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2" fillId="0" borderId="47" xfId="0" applyFont="1" applyBorder="1" applyAlignment="1">
      <alignment horizontal="center" vertical="center"/>
    </xf>
    <xf numFmtId="0" fontId="43" fillId="0" borderId="0" xfId="0" applyFont="1" applyProtection="1"/>
    <xf numFmtId="0" fontId="45" fillId="0" borderId="0" xfId="0" applyFont="1" applyProtection="1"/>
    <xf numFmtId="0" fontId="44" fillId="24" borderId="18" xfId="0" applyFont="1" applyFill="1" applyBorder="1" applyAlignment="1" applyProtection="1">
      <alignment horizontal="center" vertical="center" textRotation="90" wrapText="1"/>
    </xf>
    <xf numFmtId="0" fontId="44" fillId="24" borderId="11" xfId="0" applyFont="1" applyFill="1" applyBorder="1" applyAlignment="1" applyProtection="1">
      <alignment horizontal="center" vertical="center" textRotation="90" wrapText="1"/>
    </xf>
    <xf numFmtId="0" fontId="38" fillId="0" borderId="13" xfId="0" applyFont="1" applyFill="1" applyBorder="1" applyAlignment="1" applyProtection="1">
      <alignment horizontal="center" vertical="center" wrapText="1"/>
    </xf>
    <xf numFmtId="0" fontId="38" fillId="0" borderId="10" xfId="0" applyFont="1" applyFill="1" applyBorder="1" applyAlignment="1">
      <alignment vertical="center" wrapText="1"/>
    </xf>
    <xf numFmtId="0" fontId="38" fillId="0" borderId="10" xfId="0" applyFont="1" applyFill="1" applyBorder="1" applyAlignment="1">
      <alignment horizontal="justify" vertical="center" wrapText="1"/>
    </xf>
    <xf numFmtId="0" fontId="38" fillId="0" borderId="12" xfId="0" applyFont="1" applyFill="1" applyBorder="1" applyAlignment="1" applyProtection="1">
      <alignment horizontal="center" vertical="center" wrapText="1"/>
      <protection locked="0"/>
    </xf>
    <xf numFmtId="0" fontId="38" fillId="0" borderId="13" xfId="0" applyFont="1" applyFill="1" applyBorder="1" applyAlignment="1" applyProtection="1">
      <alignment horizontal="center" vertical="center" wrapText="1"/>
      <protection locked="0"/>
    </xf>
    <xf numFmtId="0" fontId="38" fillId="0" borderId="10" xfId="0" applyFont="1" applyFill="1" applyBorder="1" applyAlignment="1" applyProtection="1">
      <alignment horizontal="center" vertical="center" wrapText="1"/>
      <protection locked="0"/>
    </xf>
    <xf numFmtId="164" fontId="38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3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vertical="center"/>
    </xf>
    <xf numFmtId="0" fontId="43" fillId="0" borderId="0" xfId="0" applyFont="1" applyAlignment="1" applyProtection="1">
      <alignment horizontal="justify"/>
    </xf>
    <xf numFmtId="0" fontId="43" fillId="0" borderId="0" xfId="0" applyFont="1" applyAlignment="1" applyProtection="1">
      <alignment horizontal="center"/>
    </xf>
    <xf numFmtId="0" fontId="43" fillId="0" borderId="0" xfId="0" applyFont="1" applyAlignment="1" applyProtection="1">
      <alignment horizontal="center" vertical="center"/>
    </xf>
    <xf numFmtId="0" fontId="43" fillId="0" borderId="0" xfId="0" applyFont="1" applyFill="1" applyProtection="1"/>
    <xf numFmtId="0" fontId="23" fillId="0" borderId="48" xfId="0" applyFont="1" applyFill="1" applyBorder="1" applyAlignment="1" applyProtection="1">
      <alignment horizontal="left" vertical="center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21" xfId="0" applyFont="1" applyBorder="1" applyAlignment="1" applyProtection="1">
      <alignment horizontal="center" vertical="center" wrapText="1"/>
    </xf>
    <xf numFmtId="0" fontId="22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8" fillId="32" borderId="10" xfId="0" applyFont="1" applyFill="1" applyBorder="1" applyAlignment="1">
      <alignment horizontal="left" vertical="center" wrapText="1"/>
    </xf>
    <xf numFmtId="0" fontId="38" fillId="0" borderId="13" xfId="0" applyFont="1" applyBorder="1" applyAlignment="1" applyProtection="1">
      <alignment horizontal="center" vertical="center" wrapText="1"/>
    </xf>
    <xf numFmtId="0" fontId="38" fillId="0" borderId="10" xfId="0" applyFont="1" applyBorder="1" applyAlignment="1" applyProtection="1">
      <alignment horizontal="left" vertical="center" wrapText="1"/>
      <protection locked="0"/>
    </xf>
    <xf numFmtId="0" fontId="38" fillId="0" borderId="10" xfId="0" applyFont="1" applyBorder="1" applyAlignment="1" applyProtection="1">
      <alignment horizontal="justify" vertical="center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19" xfId="0" applyFont="1" applyBorder="1" applyAlignment="1" applyProtection="1">
      <alignment horizontal="center" vertical="center" wrapText="1"/>
      <protection locked="0"/>
    </xf>
    <xf numFmtId="0" fontId="38" fillId="0" borderId="10" xfId="0" applyFont="1" applyBorder="1" applyAlignment="1" applyProtection="1">
      <alignment horizontal="center" vertical="center" wrapText="1"/>
      <protection locked="0"/>
    </xf>
    <xf numFmtId="0" fontId="38" fillId="0" borderId="12" xfId="0" applyFont="1" applyBorder="1" applyAlignment="1" applyProtection="1">
      <alignment horizontal="justify" vertical="center" wrapText="1"/>
      <protection locked="0"/>
    </xf>
    <xf numFmtId="164" fontId="38" fillId="0" borderId="13" xfId="0" applyNumberFormat="1" applyFont="1" applyBorder="1" applyAlignment="1" applyProtection="1">
      <alignment horizontal="center" vertical="center" wrapText="1"/>
      <protection locked="0"/>
    </xf>
    <xf numFmtId="164" fontId="38" fillId="0" borderId="10" xfId="0" applyNumberFormat="1" applyFont="1" applyBorder="1" applyAlignment="1" applyProtection="1">
      <alignment horizontal="center" vertical="center" wrapText="1"/>
      <protection locked="0"/>
    </xf>
    <xf numFmtId="0" fontId="38" fillId="0" borderId="12" xfId="0" applyFont="1" applyFill="1" applyBorder="1" applyAlignment="1" applyProtection="1">
      <alignment horizontal="center" vertical="center"/>
    </xf>
    <xf numFmtId="0" fontId="38" fillId="0" borderId="0" xfId="0" applyFont="1" applyProtection="1"/>
    <xf numFmtId="0" fontId="46" fillId="0" borderId="12" xfId="0" applyFont="1" applyFill="1" applyBorder="1" applyAlignment="1">
      <alignment horizontal="justify" vertical="center" wrapText="1"/>
    </xf>
    <xf numFmtId="0" fontId="22" fillId="32" borderId="10" xfId="0" applyFont="1" applyFill="1" applyBorder="1" applyAlignment="1">
      <alignment horizontal="left" vertical="center"/>
    </xf>
    <xf numFmtId="0" fontId="38" fillId="0" borderId="12" xfId="0" applyFont="1" applyBorder="1" applyAlignment="1" applyProtection="1">
      <alignment horizontal="left" vertical="center" wrapText="1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44" fillId="24" borderId="22" xfId="0" applyFont="1" applyFill="1" applyBorder="1" applyAlignment="1" applyProtection="1">
      <alignment horizontal="center" vertical="center" wrapText="1"/>
    </xf>
    <xf numFmtId="0" fontId="44" fillId="24" borderId="19" xfId="0" applyFont="1" applyFill="1" applyBorder="1" applyAlignment="1" applyProtection="1">
      <alignment horizontal="center" vertical="center" wrapText="1"/>
    </xf>
    <xf numFmtId="0" fontId="44" fillId="24" borderId="26" xfId="0" applyFont="1" applyFill="1" applyBorder="1" applyAlignment="1" applyProtection="1">
      <alignment horizontal="center" vertical="center" wrapText="1"/>
    </xf>
    <xf numFmtId="0" fontId="44" fillId="24" borderId="21" xfId="0" applyFont="1" applyFill="1" applyBorder="1" applyAlignment="1" applyProtection="1">
      <alignment horizontal="center" vertical="center" wrapText="1"/>
    </xf>
    <xf numFmtId="0" fontId="44" fillId="24" borderId="11" xfId="0" applyFont="1" applyFill="1" applyBorder="1" applyAlignment="1" applyProtection="1">
      <alignment horizontal="center" vertical="center" wrapText="1"/>
    </xf>
    <xf numFmtId="0" fontId="44" fillId="24" borderId="25" xfId="0" applyFont="1" applyFill="1" applyBorder="1" applyAlignment="1" applyProtection="1">
      <alignment horizontal="center" vertical="center" wrapText="1"/>
    </xf>
    <xf numFmtId="0" fontId="44" fillId="24" borderId="10" xfId="0" applyFont="1" applyFill="1" applyBorder="1" applyAlignment="1" applyProtection="1">
      <alignment horizontal="center" vertical="center" wrapText="1"/>
    </xf>
    <xf numFmtId="0" fontId="38" fillId="24" borderId="11" xfId="0" applyFont="1" applyFill="1" applyBorder="1" applyAlignment="1" applyProtection="1">
      <alignment horizontal="center" vertical="center" wrapText="1"/>
    </xf>
    <xf numFmtId="0" fontId="44" fillId="24" borderId="12" xfId="0" applyFont="1" applyFill="1" applyBorder="1" applyAlignment="1" applyProtection="1">
      <alignment horizontal="center" vertical="center" wrapText="1"/>
    </xf>
    <xf numFmtId="0" fontId="44" fillId="24" borderId="13" xfId="0" applyFont="1" applyFill="1" applyBorder="1" applyAlignment="1" applyProtection="1">
      <alignment horizontal="center" vertical="center" wrapText="1"/>
    </xf>
    <xf numFmtId="0" fontId="44" fillId="24" borderId="18" xfId="0" applyFont="1" applyFill="1" applyBorder="1" applyAlignment="1" applyProtection="1">
      <alignment horizontal="center" vertical="center" wrapText="1"/>
    </xf>
    <xf numFmtId="0" fontId="44" fillId="24" borderId="33" xfId="0" applyFont="1" applyFill="1" applyBorder="1" applyAlignment="1" applyProtection="1">
      <alignment horizontal="center" vertical="center" wrapText="1"/>
    </xf>
    <xf numFmtId="0" fontId="44" fillId="24" borderId="24" xfId="0" applyFont="1" applyFill="1" applyBorder="1" applyAlignment="1" applyProtection="1">
      <alignment horizontal="center" vertical="center" wrapText="1"/>
    </xf>
    <xf numFmtId="0" fontId="23" fillId="27" borderId="14" xfId="0" applyFont="1" applyFill="1" applyBorder="1" applyAlignment="1" applyProtection="1">
      <alignment horizontal="left" vertical="center" wrapText="1"/>
    </xf>
    <xf numFmtId="0" fontId="23" fillId="27" borderId="15" xfId="0" applyFont="1" applyFill="1" applyBorder="1" applyAlignment="1" applyProtection="1">
      <alignment horizontal="left" vertical="center" wrapText="1"/>
    </xf>
    <xf numFmtId="0" fontId="22" fillId="28" borderId="27" xfId="0" applyFont="1" applyFill="1" applyBorder="1" applyAlignment="1" applyProtection="1">
      <alignment horizontal="center" vertical="center"/>
    </xf>
    <xf numFmtId="0" fontId="22" fillId="28" borderId="49" xfId="0" applyFont="1" applyFill="1" applyBorder="1" applyAlignment="1" applyProtection="1">
      <alignment horizontal="center" vertical="center"/>
    </xf>
    <xf numFmtId="0" fontId="22" fillId="28" borderId="51" xfId="0" applyFont="1" applyFill="1" applyBorder="1" applyAlignment="1" applyProtection="1">
      <alignment horizontal="center" vertical="center" wrapText="1"/>
    </xf>
    <xf numFmtId="0" fontId="22" fillId="28" borderId="52" xfId="0" applyFont="1" applyFill="1" applyBorder="1" applyAlignment="1" applyProtection="1">
      <alignment horizontal="center" vertical="center" wrapText="1"/>
    </xf>
    <xf numFmtId="0" fontId="23" fillId="25" borderId="48" xfId="0" applyFont="1" applyFill="1" applyBorder="1" applyAlignment="1" applyProtection="1">
      <alignment horizontal="left" vertical="center" wrapText="1"/>
    </xf>
    <xf numFmtId="0" fontId="23" fillId="25" borderId="17" xfId="0" applyFont="1" applyFill="1" applyBorder="1" applyAlignment="1" applyProtection="1">
      <alignment horizontal="left" vertical="center" wrapText="1"/>
    </xf>
    <xf numFmtId="0" fontId="23" fillId="26" borderId="13" xfId="0" applyFont="1" applyFill="1" applyBorder="1" applyAlignment="1" applyProtection="1">
      <alignment horizontal="left" vertical="center" wrapText="1"/>
    </xf>
    <xf numFmtId="0" fontId="23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7" fillId="0" borderId="30" xfId="0" applyFont="1" applyBorder="1" applyAlignment="1" applyProtection="1">
      <alignment horizontal="center" vertical="top" wrapText="1"/>
    </xf>
    <xf numFmtId="0" fontId="27" fillId="0" borderId="31" xfId="0" applyFont="1" applyBorder="1" applyAlignment="1" applyProtection="1">
      <alignment horizontal="center" vertical="top" wrapText="1"/>
    </xf>
    <xf numFmtId="0" fontId="27" fillId="0" borderId="32" xfId="0" applyFont="1" applyBorder="1" applyAlignment="1" applyProtection="1">
      <alignment horizontal="center" vertical="top" wrapText="1"/>
    </xf>
    <xf numFmtId="0" fontId="0" fillId="0" borderId="31" xfId="0" applyBorder="1" applyAlignment="1" applyProtection="1"/>
    <xf numFmtId="0" fontId="0" fillId="0" borderId="32" xfId="0" applyBorder="1" applyAlignment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1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37" fillId="29" borderId="38" xfId="0" applyFont="1" applyFill="1" applyBorder="1" applyAlignment="1">
      <alignment horizontal="center" vertical="center" wrapText="1"/>
    </xf>
    <xf numFmtId="0" fontId="37" fillId="29" borderId="40" xfId="0" applyFont="1" applyFill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0" fontId="39" fillId="0" borderId="43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top" wrapText="1"/>
    </xf>
    <xf numFmtId="0" fontId="35" fillId="0" borderId="38" xfId="0" applyFont="1" applyBorder="1" applyAlignment="1">
      <alignment horizontal="center" vertical="center" textRotation="90" wrapText="1"/>
    </xf>
    <xf numFmtId="0" fontId="35" fillId="0" borderId="39" xfId="0" applyFont="1" applyBorder="1" applyAlignment="1">
      <alignment horizontal="center" vertical="center" textRotation="90" wrapText="1"/>
    </xf>
    <xf numFmtId="0" fontId="35" fillId="0" borderId="40" xfId="0" applyFont="1" applyBorder="1" applyAlignment="1">
      <alignment horizontal="center" vertical="center" textRotation="90" wrapText="1"/>
    </xf>
    <xf numFmtId="0" fontId="37" fillId="30" borderId="38" xfId="0" applyFont="1" applyFill="1" applyBorder="1" applyAlignment="1">
      <alignment horizontal="center" vertical="center" wrapText="1"/>
    </xf>
    <xf numFmtId="0" fontId="37" fillId="30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38" fillId="31" borderId="38" xfId="0" applyFont="1" applyFill="1" applyBorder="1" applyAlignment="1">
      <alignment horizontal="center" vertical="center" wrapText="1"/>
    </xf>
    <xf numFmtId="0" fontId="38" fillId="31" borderId="40" xfId="0" applyFont="1" applyFill="1" applyBorder="1" applyAlignment="1">
      <alignment horizontal="center" vertical="center" wrapText="1"/>
    </xf>
    <xf numFmtId="0" fontId="37" fillId="31" borderId="38" xfId="0" applyFont="1" applyFill="1" applyBorder="1" applyAlignment="1">
      <alignment horizontal="center" vertical="center" wrapText="1"/>
    </xf>
    <xf numFmtId="0" fontId="37" fillId="31" borderId="40" xfId="0" applyFont="1" applyFill="1" applyBorder="1" applyAlignment="1">
      <alignment horizontal="center" vertical="center" wrapText="1"/>
    </xf>
    <xf numFmtId="0" fontId="34" fillId="0" borderId="47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28" fillId="32" borderId="10" xfId="0" applyFont="1" applyFill="1" applyBorder="1" applyAlignment="1">
      <alignment horizontal="center" vertical="center"/>
    </xf>
    <xf numFmtId="0" fontId="22" fillId="32" borderId="10" xfId="0" applyFont="1" applyFill="1" applyBorder="1" applyAlignment="1">
      <alignment horizontal="left" vertical="center"/>
    </xf>
    <xf numFmtId="0" fontId="23" fillId="0" borderId="10" xfId="0" applyFont="1" applyBorder="1" applyAlignment="1"/>
    <xf numFmtId="0" fontId="47" fillId="0" borderId="27" xfId="0" applyFont="1" applyBorder="1" applyAlignment="1" applyProtection="1">
      <alignment horizontal="center" vertical="top" wrapText="1"/>
    </xf>
    <xf numFmtId="0" fontId="47" fillId="0" borderId="28" xfId="0" applyFont="1" applyBorder="1" applyAlignment="1" applyProtection="1">
      <alignment horizontal="center" vertical="top" wrapText="1"/>
    </xf>
    <xf numFmtId="0" fontId="47" fillId="0" borderId="29" xfId="0" applyFont="1" applyBorder="1" applyAlignment="1" applyProtection="1">
      <alignment horizontal="center" vertical="top" wrapText="1"/>
    </xf>
    <xf numFmtId="0" fontId="44" fillId="0" borderId="30" xfId="0" applyFont="1" applyBorder="1" applyAlignment="1" applyProtection="1">
      <alignment horizontal="center" vertical="top" wrapText="1"/>
    </xf>
    <xf numFmtId="0" fontId="44" fillId="0" borderId="31" xfId="0" applyFont="1" applyBorder="1" applyAlignment="1" applyProtection="1">
      <alignment horizontal="center" vertical="top" wrapText="1"/>
    </xf>
    <xf numFmtId="0" fontId="44" fillId="0" borderId="32" xfId="0" applyFont="1" applyBorder="1" applyAlignment="1" applyProtection="1">
      <alignment horizontal="center" vertical="top" wrapText="1"/>
    </xf>
    <xf numFmtId="0" fontId="38" fillId="0" borderId="31" xfId="0" applyFont="1" applyBorder="1" applyAlignment="1" applyProtection="1"/>
    <xf numFmtId="0" fontId="38" fillId="0" borderId="32" xfId="0" applyFont="1" applyBorder="1" applyAlignment="1" applyProtection="1"/>
    <xf numFmtId="0" fontId="38" fillId="0" borderId="17" xfId="0" applyFont="1" applyBorder="1" applyAlignment="1" applyProtection="1">
      <alignment horizontal="center" vertical="center" wrapText="1"/>
    </xf>
    <xf numFmtId="0" fontId="38" fillId="0" borderId="17" xfId="0" applyFont="1" applyBorder="1" applyAlignment="1" applyProtection="1">
      <alignment horizontal="left" vertical="center" wrapText="1"/>
      <protection locked="0"/>
    </xf>
    <xf numFmtId="0" fontId="38" fillId="0" borderId="17" xfId="0" applyFont="1" applyBorder="1" applyAlignment="1" applyProtection="1">
      <alignment horizontal="justify" vertical="center" wrapText="1"/>
      <protection locked="0"/>
    </xf>
    <xf numFmtId="0" fontId="38" fillId="0" borderId="21" xfId="0" applyFont="1" applyBorder="1" applyAlignment="1" applyProtection="1">
      <alignment horizontal="center" vertical="center" wrapText="1"/>
      <protection locked="0"/>
    </xf>
    <xf numFmtId="0" fontId="38" fillId="0" borderId="20" xfId="0" applyFont="1" applyBorder="1" applyAlignment="1" applyProtection="1">
      <alignment horizontal="center" vertical="center" wrapText="1"/>
      <protection locked="0"/>
    </xf>
    <xf numFmtId="0" fontId="38" fillId="0" borderId="17" xfId="0" applyFont="1" applyBorder="1" applyAlignment="1" applyProtection="1">
      <alignment horizontal="center" vertical="center" wrapText="1"/>
      <protection locked="0"/>
    </xf>
    <xf numFmtId="164" fontId="38" fillId="0" borderId="20" xfId="0" applyNumberFormat="1" applyFont="1" applyBorder="1" applyAlignment="1" applyProtection="1">
      <alignment horizontal="center" vertical="center" wrapText="1"/>
      <protection locked="0"/>
    </xf>
    <xf numFmtId="164" fontId="38" fillId="0" borderId="17" xfId="0" applyNumberFormat="1" applyFont="1" applyBorder="1" applyAlignment="1" applyProtection="1">
      <alignment horizontal="center" vertical="center" wrapText="1"/>
      <protection locked="0"/>
    </xf>
    <xf numFmtId="0" fontId="38" fillId="0" borderId="10" xfId="0" applyFont="1" applyBorder="1" applyAlignment="1" applyProtection="1">
      <alignment horizontal="center" vertical="center" wrapText="1"/>
    </xf>
    <xf numFmtId="164" fontId="38" fillId="0" borderId="19" xfId="0" applyNumberFormat="1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>
      <alignment horizontal="justify"/>
    </xf>
    <xf numFmtId="0" fontId="38" fillId="0" borderId="10" xfId="0" applyFont="1" applyBorder="1" applyAlignment="1" applyProtection="1">
      <alignment horizontal="justify" wrapText="1"/>
      <protection locked="0"/>
    </xf>
    <xf numFmtId="0" fontId="38" fillId="29" borderId="12" xfId="0" applyFont="1" applyFill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7"/>
  <sheetViews>
    <sheetView tabSelected="1" zoomScale="85" zoomScaleNormal="85" zoomScaleSheetLayoutView="10" zoomScalePageLayoutView="75" workbookViewId="0">
      <selection activeCell="O14" sqref="O14"/>
    </sheetView>
  </sheetViews>
  <sheetFormatPr defaultColWidth="2.5546875" defaultRowHeight="13.8" x14ac:dyDescent="0.3"/>
  <cols>
    <col min="1" max="1" width="10.44140625" style="41" customWidth="1"/>
    <col min="2" max="2" width="14.44140625" style="41" customWidth="1"/>
    <col min="3" max="3" width="35.6640625" style="54" customWidth="1"/>
    <col min="4" max="4" width="14.44140625" style="41" customWidth="1"/>
    <col min="5" max="5" width="14.5546875" style="55" customWidth="1"/>
    <col min="6" max="6" width="7" style="56" customWidth="1"/>
    <col min="7" max="7" width="7" style="56" bestFit="1" customWidth="1"/>
    <col min="8" max="8" width="35.6640625" style="54" customWidth="1"/>
    <col min="9" max="10" width="7" style="55" customWidth="1"/>
    <col min="11" max="11" width="35.6640625" style="54" customWidth="1"/>
    <col min="12" max="12" width="14.109375" style="55" customWidth="1"/>
    <col min="13" max="13" width="13.33203125" style="55" customWidth="1"/>
    <col min="14" max="14" width="15.88671875" style="55" customWidth="1"/>
    <col min="15" max="15" width="21.44140625" style="57" customWidth="1"/>
    <col min="16" max="16" width="5.5546875" style="41" hidden="1" customWidth="1"/>
    <col min="17" max="17" width="5" style="41" hidden="1" customWidth="1"/>
    <col min="18" max="18" width="4.88671875" style="41" customWidth="1"/>
    <col min="19" max="16384" width="2.5546875" style="41"/>
  </cols>
  <sheetData>
    <row r="1" spans="1:18" ht="16.2" thickBot="1" x14ac:dyDescent="0.35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  <c r="P1" s="74"/>
      <c r="Q1" s="74"/>
    </row>
    <row r="2" spans="1:18" ht="18" customHeight="1" x14ac:dyDescent="0.3">
      <c r="A2" s="155" t="s">
        <v>1</v>
      </c>
      <c r="B2" s="156"/>
      <c r="C2" s="156"/>
      <c r="D2" s="156"/>
      <c r="E2" s="157"/>
      <c r="F2" s="155" t="s">
        <v>2</v>
      </c>
      <c r="G2" s="158"/>
      <c r="H2" s="158"/>
      <c r="I2" s="158"/>
      <c r="J2" s="158"/>
      <c r="K2" s="159"/>
      <c r="L2" s="155" t="s">
        <v>3</v>
      </c>
      <c r="M2" s="156"/>
      <c r="N2" s="156"/>
      <c r="O2" s="157"/>
      <c r="P2" s="74"/>
      <c r="Q2" s="74"/>
    </row>
    <row r="3" spans="1:18" s="42" customFormat="1" ht="15.75" customHeight="1" x14ac:dyDescent="0.3">
      <c r="A3" s="91" t="s">
        <v>4</v>
      </c>
      <c r="B3" s="85" t="s">
        <v>5</v>
      </c>
      <c r="C3" s="85" t="s">
        <v>6</v>
      </c>
      <c r="D3" s="87" t="s">
        <v>7</v>
      </c>
      <c r="E3" s="83" t="s">
        <v>8</v>
      </c>
      <c r="F3" s="92" t="s">
        <v>9</v>
      </c>
      <c r="G3" s="82"/>
      <c r="H3" s="85" t="s">
        <v>10</v>
      </c>
      <c r="I3" s="81" t="s">
        <v>11</v>
      </c>
      <c r="J3" s="82"/>
      <c r="K3" s="83" t="s">
        <v>12</v>
      </c>
      <c r="L3" s="90" t="s">
        <v>13</v>
      </c>
      <c r="M3" s="87" t="s">
        <v>14</v>
      </c>
      <c r="N3" s="87" t="s">
        <v>15</v>
      </c>
      <c r="O3" s="89" t="s">
        <v>16</v>
      </c>
      <c r="P3" s="74"/>
      <c r="Q3" s="74"/>
    </row>
    <row r="4" spans="1:18" s="42" customFormat="1" ht="85.5" customHeight="1" x14ac:dyDescent="0.3">
      <c r="A4" s="93"/>
      <c r="B4" s="86"/>
      <c r="C4" s="86"/>
      <c r="D4" s="88"/>
      <c r="E4" s="84"/>
      <c r="F4" s="43" t="s">
        <v>17</v>
      </c>
      <c r="G4" s="44" t="s">
        <v>18</v>
      </c>
      <c r="H4" s="86"/>
      <c r="I4" s="44" t="s">
        <v>17</v>
      </c>
      <c r="J4" s="44" t="s">
        <v>18</v>
      </c>
      <c r="K4" s="84"/>
      <c r="L4" s="91"/>
      <c r="M4" s="85"/>
      <c r="N4" s="87"/>
      <c r="O4" s="89"/>
      <c r="P4" s="74"/>
      <c r="Q4" s="74"/>
    </row>
    <row r="5" spans="1:18" ht="15.6" x14ac:dyDescent="0.3">
      <c r="A5" s="45">
        <v>1.1000000000000001</v>
      </c>
      <c r="B5" s="46" t="s">
        <v>21</v>
      </c>
      <c r="C5" s="47" t="s">
        <v>110</v>
      </c>
      <c r="D5" s="46" t="s">
        <v>109</v>
      </c>
      <c r="E5" s="48" t="s">
        <v>19</v>
      </c>
      <c r="F5" s="49">
        <v>3</v>
      </c>
      <c r="G5" s="50">
        <v>2</v>
      </c>
      <c r="H5" s="47" t="s">
        <v>118</v>
      </c>
      <c r="I5" s="50">
        <v>2</v>
      </c>
      <c r="J5" s="50">
        <v>5</v>
      </c>
      <c r="K5" s="75" t="s">
        <v>124</v>
      </c>
      <c r="L5" s="51">
        <v>44373</v>
      </c>
      <c r="M5" s="52">
        <v>44375</v>
      </c>
      <c r="N5" s="50" t="s">
        <v>34</v>
      </c>
      <c r="O5" s="73" t="str">
        <f t="shared" ref="O5:O36" si="0">IF(N5=0,"",IF(N5="New","N",IF(N5="Unchanged","↔",IF(N5="Increasing","↑",IF(N5="Reducing","↓",IF(N5="Imminent","!",IF(N5="Closed","X")))))))&amp;Q5</f>
        <v>XAmber</v>
      </c>
      <c r="P5" s="74">
        <f t="shared" ref="P5:P62" si="1">I5*J5</f>
        <v>10</v>
      </c>
      <c r="Q5" s="74" t="str">
        <f>IF(ISNA(VLOOKUP(I5&amp;J5,Risk_Lookup!$C$2:$D$26,2,FALSE))=TRUE,"", VLOOKUP(I5&amp;J5,Risk_Lookup!$C$2:$D$26,2,FALSE))</f>
        <v>Amber</v>
      </c>
    </row>
    <row r="6" spans="1:18" ht="46.5" customHeight="1" x14ac:dyDescent="0.3">
      <c r="A6" s="45">
        <v>1.2</v>
      </c>
      <c r="B6" s="46" t="s">
        <v>21</v>
      </c>
      <c r="C6" s="47" t="s">
        <v>111</v>
      </c>
      <c r="D6" s="46" t="s">
        <v>109</v>
      </c>
      <c r="E6" s="48" t="s">
        <v>19</v>
      </c>
      <c r="F6" s="49">
        <v>2</v>
      </c>
      <c r="G6" s="50">
        <v>3</v>
      </c>
      <c r="H6" s="47" t="s">
        <v>125</v>
      </c>
      <c r="I6" s="50">
        <v>4</v>
      </c>
      <c r="J6" s="50">
        <v>5</v>
      </c>
      <c r="K6" s="75" t="s">
        <v>126</v>
      </c>
      <c r="L6" s="51">
        <v>44322</v>
      </c>
      <c r="M6" s="52">
        <v>44376</v>
      </c>
      <c r="N6" s="50" t="s">
        <v>20</v>
      </c>
      <c r="O6" s="73" t="str">
        <f t="shared" si="0"/>
        <v>↔Red</v>
      </c>
      <c r="P6" s="74">
        <f t="shared" si="1"/>
        <v>20</v>
      </c>
      <c r="Q6" s="74" t="str">
        <f>IF(ISNA(VLOOKUP(I6&amp;J6,Risk_Lookup!$C$2:$D$26,2,FALSE))=TRUE,"", VLOOKUP(I6&amp;J6,Risk_Lookup!$C$2:$D$26,2,FALSE))</f>
        <v>Red</v>
      </c>
    </row>
    <row r="7" spans="1:18" s="74" customFormat="1" ht="49.5" customHeight="1" x14ac:dyDescent="0.3">
      <c r="A7" s="64">
        <v>1.3</v>
      </c>
      <c r="B7" s="65" t="s">
        <v>21</v>
      </c>
      <c r="C7" s="66" t="s">
        <v>112</v>
      </c>
      <c r="D7" s="65" t="s">
        <v>109</v>
      </c>
      <c r="E7" s="67" t="s">
        <v>19</v>
      </c>
      <c r="F7" s="68">
        <v>2</v>
      </c>
      <c r="G7" s="69">
        <v>3</v>
      </c>
      <c r="H7" s="66" t="s">
        <v>119</v>
      </c>
      <c r="I7" s="69">
        <v>2</v>
      </c>
      <c r="J7" s="69">
        <v>2</v>
      </c>
      <c r="K7" s="70" t="s">
        <v>127</v>
      </c>
      <c r="L7" s="71">
        <v>44322</v>
      </c>
      <c r="M7" s="72">
        <v>44377</v>
      </c>
      <c r="N7" s="69" t="s">
        <v>20</v>
      </c>
      <c r="O7" s="73" t="str">
        <f t="shared" si="0"/>
        <v>↔Green</v>
      </c>
      <c r="P7" s="74">
        <f t="shared" si="1"/>
        <v>4</v>
      </c>
      <c r="Q7" s="74" t="str">
        <f>IF(ISNA(VLOOKUP(I7&amp;J7,Risk_Lookup!$C$2:$D$26,2,FALSE))=TRUE,"", VLOOKUP(I7&amp;J7,Risk_Lookup!$C$2:$D$26,2,FALSE))</f>
        <v>Green</v>
      </c>
    </row>
    <row r="8" spans="1:18" s="74" customFormat="1" ht="34.5" customHeight="1" x14ac:dyDescent="0.3">
      <c r="A8" s="64">
        <v>1.4</v>
      </c>
      <c r="B8" s="65" t="s">
        <v>21</v>
      </c>
      <c r="C8" s="66" t="s">
        <v>113</v>
      </c>
      <c r="D8" s="65" t="s">
        <v>109</v>
      </c>
      <c r="E8" s="67" t="s">
        <v>19</v>
      </c>
      <c r="F8" s="68">
        <v>3</v>
      </c>
      <c r="G8" s="69">
        <v>2</v>
      </c>
      <c r="H8" s="66" t="s">
        <v>120</v>
      </c>
      <c r="I8" s="69">
        <v>3</v>
      </c>
      <c r="J8" s="69">
        <v>2</v>
      </c>
      <c r="K8" s="70" t="s">
        <v>128</v>
      </c>
      <c r="L8" s="71">
        <v>44336</v>
      </c>
      <c r="M8" s="72">
        <v>44377</v>
      </c>
      <c r="N8" s="69" t="s">
        <v>20</v>
      </c>
      <c r="O8" s="73" t="str">
        <f t="shared" si="0"/>
        <v>↔Green</v>
      </c>
      <c r="P8" s="74">
        <f t="shared" si="1"/>
        <v>6</v>
      </c>
      <c r="Q8" s="74" t="str">
        <f>IF(ISNA(VLOOKUP(I8&amp;J8,Risk_Lookup!$C$2:$D$26,2,FALSE))=TRUE,"", VLOOKUP(I8&amp;J8,Risk_Lookup!$C$2:$D$26,2,FALSE))</f>
        <v>Green</v>
      </c>
    </row>
    <row r="9" spans="1:18" ht="15.6" x14ac:dyDescent="0.3">
      <c r="A9" s="64">
        <v>2.1</v>
      </c>
      <c r="B9" s="65" t="s">
        <v>23</v>
      </c>
      <c r="C9" s="66" t="s">
        <v>114</v>
      </c>
      <c r="D9" s="65" t="s">
        <v>109</v>
      </c>
      <c r="E9" s="67" t="s">
        <v>19</v>
      </c>
      <c r="F9" s="68">
        <v>2</v>
      </c>
      <c r="G9" s="69">
        <v>2</v>
      </c>
      <c r="H9" s="66" t="s">
        <v>121</v>
      </c>
      <c r="I9" s="69">
        <v>4</v>
      </c>
      <c r="J9" s="69">
        <v>2</v>
      </c>
      <c r="K9" s="77" t="s">
        <v>129</v>
      </c>
      <c r="L9" s="71">
        <v>44367</v>
      </c>
      <c r="M9" s="72">
        <v>44375</v>
      </c>
      <c r="N9" s="69" t="s">
        <v>30</v>
      </c>
      <c r="O9" s="73" t="str">
        <f t="shared" si="0"/>
        <v>↓Green</v>
      </c>
      <c r="P9" s="74">
        <f t="shared" ref="P9" si="2">I9*J9</f>
        <v>8</v>
      </c>
      <c r="Q9" s="74" t="str">
        <f>IF(ISNA(VLOOKUP(I9&amp;J9,Risk_Lookup!$C$2:$D$26,2,FALSE))=TRUE,"", VLOOKUP(I9&amp;J9,Risk_Lookup!$C$2:$D$26,2,FALSE))</f>
        <v>Green</v>
      </c>
      <c r="R9" s="74"/>
    </row>
    <row r="10" spans="1:18" s="53" customFormat="1" ht="31.2" x14ac:dyDescent="0.3">
      <c r="A10" s="64">
        <v>2.2000000000000002</v>
      </c>
      <c r="B10" s="65" t="s">
        <v>23</v>
      </c>
      <c r="C10" s="66" t="s">
        <v>115</v>
      </c>
      <c r="D10" s="65" t="s">
        <v>109</v>
      </c>
      <c r="E10" s="67" t="s">
        <v>19</v>
      </c>
      <c r="F10" s="68">
        <v>3</v>
      </c>
      <c r="G10" s="69">
        <v>3</v>
      </c>
      <c r="H10" s="66" t="s">
        <v>122</v>
      </c>
      <c r="I10" s="69">
        <v>3</v>
      </c>
      <c r="J10" s="69">
        <v>2</v>
      </c>
      <c r="K10" s="70" t="s">
        <v>130</v>
      </c>
      <c r="L10" s="71">
        <v>44317</v>
      </c>
      <c r="M10" s="72">
        <v>44377</v>
      </c>
      <c r="N10" s="69" t="s">
        <v>20</v>
      </c>
      <c r="O10" s="172" t="str">
        <f t="shared" si="0"/>
        <v>↔Green</v>
      </c>
      <c r="P10" s="74">
        <f t="shared" si="1"/>
        <v>6</v>
      </c>
      <c r="Q10" s="74" t="str">
        <f>IF(ISNA(VLOOKUP(I10&amp;J10,Risk_Lookup!$C$2:$D$26,2,FALSE))=TRUE,"", VLOOKUP(I10&amp;J10,Risk_Lookup!$C$2:$D$26,2,FALSE))</f>
        <v>Green</v>
      </c>
    </row>
    <row r="11" spans="1:18" ht="31.2" x14ac:dyDescent="0.3">
      <c r="A11" s="64">
        <v>2.2999999999999998</v>
      </c>
      <c r="B11" s="65" t="s">
        <v>116</v>
      </c>
      <c r="C11" s="66" t="s">
        <v>117</v>
      </c>
      <c r="D11" s="65" t="s">
        <v>109</v>
      </c>
      <c r="E11" s="67" t="s">
        <v>19</v>
      </c>
      <c r="F11" s="68">
        <v>3</v>
      </c>
      <c r="G11" s="69">
        <v>2</v>
      </c>
      <c r="H11" s="66" t="s">
        <v>123</v>
      </c>
      <c r="I11" s="50">
        <v>2</v>
      </c>
      <c r="J11" s="50">
        <v>3</v>
      </c>
      <c r="K11" s="70" t="s">
        <v>131</v>
      </c>
      <c r="L11" s="71">
        <v>44321</v>
      </c>
      <c r="M11" s="72">
        <v>44377</v>
      </c>
      <c r="N11" s="69" t="s">
        <v>30</v>
      </c>
      <c r="O11" s="172" t="str">
        <f t="shared" si="0"/>
        <v>↓Green</v>
      </c>
      <c r="P11" s="74">
        <f t="shared" si="1"/>
        <v>6</v>
      </c>
      <c r="Q11" s="74" t="str">
        <f>IF(ISNA(VLOOKUP(I11&amp;J11,Risk_Lookup!$C$2:$D$26,2,FALSE))=TRUE,"", VLOOKUP(I11&amp;J11,Risk_Lookup!$C$2:$D$26,2,FALSE))</f>
        <v>Green</v>
      </c>
    </row>
    <row r="12" spans="1:18" ht="15.6" x14ac:dyDescent="0.3">
      <c r="A12" s="64"/>
      <c r="B12" s="65"/>
      <c r="C12" s="66"/>
      <c r="D12" s="65"/>
      <c r="E12" s="67"/>
      <c r="F12" s="68"/>
      <c r="G12" s="69"/>
      <c r="H12" s="66"/>
      <c r="I12" s="69"/>
      <c r="J12" s="69"/>
      <c r="K12" s="70"/>
      <c r="L12" s="71"/>
      <c r="M12" s="72"/>
      <c r="N12" s="69"/>
      <c r="O12" s="73" t="str">
        <f t="shared" si="0"/>
        <v/>
      </c>
      <c r="P12" s="74">
        <f t="shared" si="1"/>
        <v>0</v>
      </c>
      <c r="Q12" s="74" t="str">
        <f>IF(ISNA(VLOOKUP(I12&amp;J12,Risk_Lookup!$C$2:$D$26,2,FALSE))=TRUE,"", VLOOKUP(I12&amp;J12,Risk_Lookup!$C$2:$D$26,2,FALSE))</f>
        <v/>
      </c>
    </row>
    <row r="13" spans="1:18" ht="15.6" x14ac:dyDescent="0.3">
      <c r="A13" s="160"/>
      <c r="B13" s="161"/>
      <c r="C13" s="162"/>
      <c r="D13" s="161"/>
      <c r="E13" s="163"/>
      <c r="F13" s="164"/>
      <c r="G13" s="165"/>
      <c r="H13" s="162"/>
      <c r="I13" s="165"/>
      <c r="J13" s="165"/>
      <c r="K13" s="70"/>
      <c r="L13" s="166"/>
      <c r="M13" s="167"/>
      <c r="N13" s="165"/>
      <c r="O13" s="73" t="str">
        <f t="shared" si="0"/>
        <v/>
      </c>
      <c r="P13" s="74">
        <f t="shared" si="1"/>
        <v>0</v>
      </c>
      <c r="Q13" s="74" t="str">
        <f>IF(ISNA(VLOOKUP(I13&amp;J13,Risk_Lookup!$C$2:$D$26,2,FALSE))=TRUE,"", VLOOKUP(I13&amp;J13,Risk_Lookup!$C$2:$D$26,2,FALSE))</f>
        <v/>
      </c>
    </row>
    <row r="14" spans="1:18" ht="15.6" x14ac:dyDescent="0.3">
      <c r="A14" s="168"/>
      <c r="B14" s="65"/>
      <c r="C14" s="66"/>
      <c r="D14" s="65"/>
      <c r="E14" s="67"/>
      <c r="F14" s="68"/>
      <c r="G14" s="69"/>
      <c r="H14" s="66"/>
      <c r="I14" s="69"/>
      <c r="J14" s="69"/>
      <c r="K14" s="70"/>
      <c r="L14" s="169"/>
      <c r="M14" s="72"/>
      <c r="N14" s="69"/>
      <c r="O14" s="73" t="str">
        <f t="shared" si="0"/>
        <v/>
      </c>
      <c r="P14" s="74">
        <f t="shared" si="1"/>
        <v>0</v>
      </c>
      <c r="Q14" s="74" t="str">
        <f>IF(ISNA(VLOOKUP(I14&amp;J14,Risk_Lookup!$C$2:$D$26,2,FALSE))=TRUE,"", VLOOKUP(I14&amp;J14,Risk_Lookup!$C$2:$D$26,2,FALSE))</f>
        <v/>
      </c>
    </row>
    <row r="15" spans="1:18" ht="15.6" x14ac:dyDescent="0.3">
      <c r="A15" s="168"/>
      <c r="B15" s="65"/>
      <c r="C15" s="66"/>
      <c r="D15" s="65"/>
      <c r="E15" s="67"/>
      <c r="F15" s="68"/>
      <c r="G15" s="69"/>
      <c r="H15" s="66"/>
      <c r="I15" s="69"/>
      <c r="J15" s="69"/>
      <c r="K15" s="70"/>
      <c r="L15" s="169"/>
      <c r="M15" s="72"/>
      <c r="N15" s="69"/>
      <c r="O15" s="73" t="str">
        <f t="shared" si="0"/>
        <v/>
      </c>
      <c r="P15" s="74">
        <f t="shared" si="1"/>
        <v>0</v>
      </c>
      <c r="Q15" s="74" t="str">
        <f>IF(ISNA(VLOOKUP(I15&amp;J15,Risk_Lookup!$C$2:$D$26,2,FALSE))=TRUE,"", VLOOKUP(I15&amp;J15,Risk_Lookup!$C$2:$D$26,2,FALSE))</f>
        <v/>
      </c>
    </row>
    <row r="16" spans="1:18" ht="15.6" x14ac:dyDescent="0.3">
      <c r="A16" s="168"/>
      <c r="B16" s="65"/>
      <c r="C16" s="66"/>
      <c r="D16" s="65"/>
      <c r="E16" s="67"/>
      <c r="F16" s="68"/>
      <c r="G16" s="69"/>
      <c r="H16" s="66"/>
      <c r="I16" s="69"/>
      <c r="J16" s="69"/>
      <c r="K16" s="70"/>
      <c r="L16" s="169"/>
      <c r="M16" s="72"/>
      <c r="N16" s="69"/>
      <c r="O16" s="73" t="str">
        <f t="shared" si="0"/>
        <v/>
      </c>
      <c r="P16" s="74">
        <f t="shared" si="1"/>
        <v>0</v>
      </c>
      <c r="Q16" s="74" t="str">
        <f>IF(ISNA(VLOOKUP(I16&amp;J16,Risk_Lookup!$C$2:$D$26,2,FALSE))=TRUE,"", VLOOKUP(I16&amp;J16,Risk_Lookup!$C$2:$D$26,2,FALSE))</f>
        <v/>
      </c>
    </row>
    <row r="17" spans="1:17" ht="15.6" x14ac:dyDescent="0.3">
      <c r="A17" s="168"/>
      <c r="B17" s="65"/>
      <c r="C17" s="66"/>
      <c r="D17" s="65"/>
      <c r="E17" s="67"/>
      <c r="F17" s="68"/>
      <c r="G17" s="69"/>
      <c r="H17" s="66"/>
      <c r="I17" s="69"/>
      <c r="J17" s="69"/>
      <c r="K17" s="70"/>
      <c r="L17" s="169"/>
      <c r="M17" s="72"/>
      <c r="N17" s="69"/>
      <c r="O17" s="73" t="str">
        <f t="shared" si="0"/>
        <v/>
      </c>
      <c r="P17" s="74">
        <f t="shared" si="1"/>
        <v>0</v>
      </c>
      <c r="Q17" s="74" t="str">
        <f>IF(ISNA(VLOOKUP(I17&amp;J17,Risk_Lookup!$C$2:$D$26,2,FALSE))=TRUE,"", VLOOKUP(I17&amp;J17,Risk_Lookup!$C$2:$D$26,2,FALSE))</f>
        <v/>
      </c>
    </row>
    <row r="18" spans="1:17" ht="15.6" x14ac:dyDescent="0.3">
      <c r="A18" s="168"/>
      <c r="B18" s="65"/>
      <c r="C18" s="170"/>
      <c r="D18" s="65"/>
      <c r="E18" s="67"/>
      <c r="F18" s="68"/>
      <c r="G18" s="69"/>
      <c r="H18" s="66"/>
      <c r="I18" s="69"/>
      <c r="J18" s="69"/>
      <c r="K18" s="70"/>
      <c r="L18" s="169"/>
      <c r="M18" s="72"/>
      <c r="N18" s="69"/>
      <c r="O18" s="73" t="str">
        <f t="shared" si="0"/>
        <v/>
      </c>
      <c r="P18" s="74">
        <f t="shared" si="1"/>
        <v>0</v>
      </c>
      <c r="Q18" s="74" t="str">
        <f>IF(ISNA(VLOOKUP(I18&amp;J18,Risk_Lookup!$C$2:$D$26,2,FALSE))=TRUE,"", VLOOKUP(I18&amp;J18,Risk_Lookup!$C$2:$D$26,2,FALSE))</f>
        <v/>
      </c>
    </row>
    <row r="19" spans="1:17" ht="15.6" x14ac:dyDescent="0.3">
      <c r="A19" s="168"/>
      <c r="B19" s="65"/>
      <c r="C19" s="66"/>
      <c r="D19" s="65"/>
      <c r="E19" s="67"/>
      <c r="F19" s="68"/>
      <c r="G19" s="69"/>
      <c r="H19" s="66"/>
      <c r="I19" s="69"/>
      <c r="J19" s="69"/>
      <c r="K19" s="70"/>
      <c r="L19" s="169"/>
      <c r="M19" s="72"/>
      <c r="N19" s="69"/>
      <c r="O19" s="73" t="str">
        <f t="shared" si="0"/>
        <v/>
      </c>
      <c r="P19" s="74">
        <f t="shared" si="1"/>
        <v>0</v>
      </c>
      <c r="Q19" s="74" t="str">
        <f>IF(ISNA(VLOOKUP(I19&amp;J19,Risk_Lookup!$C$2:$D$26,2,FALSE))=TRUE,"", VLOOKUP(I19&amp;J19,Risk_Lookup!$C$2:$D$26,2,FALSE))</f>
        <v/>
      </c>
    </row>
    <row r="20" spans="1:17" ht="15.6" x14ac:dyDescent="0.3">
      <c r="A20" s="168"/>
      <c r="B20" s="65"/>
      <c r="C20" s="66"/>
      <c r="D20" s="65"/>
      <c r="E20" s="67"/>
      <c r="F20" s="68"/>
      <c r="G20" s="69"/>
      <c r="H20" s="66"/>
      <c r="I20" s="69"/>
      <c r="J20" s="69"/>
      <c r="K20" s="70"/>
      <c r="L20" s="169"/>
      <c r="M20" s="72"/>
      <c r="N20" s="69"/>
      <c r="O20" s="73" t="str">
        <f t="shared" si="0"/>
        <v/>
      </c>
      <c r="P20" s="74">
        <f t="shared" si="1"/>
        <v>0</v>
      </c>
      <c r="Q20" s="74" t="str">
        <f>IF(ISNA(VLOOKUP(I20&amp;J20,Risk_Lookup!$C$2:$D$26,2,FALSE))=TRUE,"", VLOOKUP(I20&amp;J20,Risk_Lookup!$C$2:$D$26,2,FALSE))</f>
        <v/>
      </c>
    </row>
    <row r="21" spans="1:17" ht="15.6" x14ac:dyDescent="0.3">
      <c r="A21" s="168"/>
      <c r="B21" s="65"/>
      <c r="C21" s="66"/>
      <c r="D21" s="65"/>
      <c r="E21" s="67"/>
      <c r="F21" s="68"/>
      <c r="G21" s="69"/>
      <c r="H21" s="66"/>
      <c r="I21" s="69"/>
      <c r="J21" s="69"/>
      <c r="K21" s="70"/>
      <c r="L21" s="169"/>
      <c r="M21" s="72"/>
      <c r="N21" s="69"/>
      <c r="O21" s="73" t="str">
        <f t="shared" si="0"/>
        <v/>
      </c>
      <c r="P21" s="74">
        <f t="shared" si="1"/>
        <v>0</v>
      </c>
      <c r="Q21" s="74" t="str">
        <f>IF(ISNA(VLOOKUP(I21&amp;J21,Risk_Lookup!$C$2:$D$26,2,FALSE))=TRUE,"", VLOOKUP(I21&amp;J21,Risk_Lookup!$C$2:$D$26,2,FALSE))</f>
        <v/>
      </c>
    </row>
    <row r="22" spans="1:17" ht="15.6" x14ac:dyDescent="0.3">
      <c r="A22" s="168"/>
      <c r="B22" s="65"/>
      <c r="C22" s="66"/>
      <c r="D22" s="65"/>
      <c r="E22" s="67"/>
      <c r="F22" s="68"/>
      <c r="G22" s="69"/>
      <c r="H22" s="66"/>
      <c r="I22" s="69"/>
      <c r="J22" s="69"/>
      <c r="K22" s="70"/>
      <c r="L22" s="169"/>
      <c r="M22" s="72"/>
      <c r="N22" s="69"/>
      <c r="O22" s="73" t="str">
        <f t="shared" si="0"/>
        <v/>
      </c>
      <c r="P22" s="74">
        <f t="shared" si="1"/>
        <v>0</v>
      </c>
      <c r="Q22" s="74" t="str">
        <f>IF(ISNA(VLOOKUP(I22&amp;J22,Risk_Lookup!$C$2:$D$26,2,FALSE))=TRUE,"", VLOOKUP(I22&amp;J22,Risk_Lookup!$C$2:$D$26,2,FALSE))</f>
        <v/>
      </c>
    </row>
    <row r="23" spans="1:17" ht="15.6" x14ac:dyDescent="0.3">
      <c r="A23" s="168"/>
      <c r="B23" s="65"/>
      <c r="C23" s="171"/>
      <c r="D23" s="65"/>
      <c r="E23" s="67"/>
      <c r="F23" s="68"/>
      <c r="G23" s="69"/>
      <c r="H23" s="66"/>
      <c r="I23" s="69"/>
      <c r="J23" s="69"/>
      <c r="K23" s="70"/>
      <c r="L23" s="169"/>
      <c r="M23" s="72"/>
      <c r="N23" s="69"/>
      <c r="O23" s="73" t="str">
        <f t="shared" si="0"/>
        <v/>
      </c>
      <c r="P23" s="74">
        <f t="shared" si="1"/>
        <v>0</v>
      </c>
      <c r="Q23" s="74" t="str">
        <f>IF(ISNA(VLOOKUP(I23&amp;J23,Risk_Lookup!$C$2:$D$26,2,FALSE))=TRUE,"", VLOOKUP(I23&amp;J23,Risk_Lookup!$C$2:$D$26,2,FALSE))</f>
        <v/>
      </c>
    </row>
    <row r="24" spans="1:17" s="53" customFormat="1" ht="15.6" x14ac:dyDescent="0.3">
      <c r="A24" s="168"/>
      <c r="B24" s="65"/>
      <c r="C24" s="66"/>
      <c r="D24" s="65"/>
      <c r="E24" s="67"/>
      <c r="F24" s="68"/>
      <c r="G24" s="69"/>
      <c r="H24" s="66"/>
      <c r="I24" s="69"/>
      <c r="J24" s="69"/>
      <c r="K24" s="70"/>
      <c r="L24" s="169"/>
      <c r="M24" s="72"/>
      <c r="N24" s="69"/>
      <c r="O24" s="73" t="str">
        <f t="shared" si="0"/>
        <v/>
      </c>
      <c r="P24" s="74">
        <f t="shared" si="1"/>
        <v>0</v>
      </c>
      <c r="Q24" s="74" t="str">
        <f>IF(ISNA(VLOOKUP(I24&amp;J24,Risk_Lookup!$C$2:$D$26,2,FALSE))=TRUE,"", VLOOKUP(I24&amp;J24,Risk_Lookup!$C$2:$D$26,2,FALSE))</f>
        <v/>
      </c>
    </row>
    <row r="25" spans="1:17" ht="15.6" x14ac:dyDescent="0.3">
      <c r="A25" s="168"/>
      <c r="B25" s="65"/>
      <c r="C25" s="66"/>
      <c r="D25" s="65"/>
      <c r="E25" s="67"/>
      <c r="F25" s="68"/>
      <c r="G25" s="69"/>
      <c r="H25" s="66"/>
      <c r="I25" s="69"/>
      <c r="J25" s="69"/>
      <c r="K25" s="70"/>
      <c r="L25" s="169"/>
      <c r="M25" s="72"/>
      <c r="N25" s="69"/>
      <c r="O25" s="73" t="str">
        <f t="shared" si="0"/>
        <v/>
      </c>
      <c r="P25" s="74">
        <f t="shared" si="1"/>
        <v>0</v>
      </c>
      <c r="Q25" s="74" t="str">
        <f>IF(ISNA(VLOOKUP(I25&amp;J25,Risk_Lookup!$C$2:$D$26,2,FALSE))=TRUE,"", VLOOKUP(I25&amp;J25,Risk_Lookup!$C$2:$D$26,2,FALSE))</f>
        <v/>
      </c>
    </row>
    <row r="26" spans="1:17" ht="15.6" x14ac:dyDescent="0.3">
      <c r="A26" s="168"/>
      <c r="B26" s="65"/>
      <c r="C26" s="66"/>
      <c r="D26" s="65"/>
      <c r="E26" s="67"/>
      <c r="F26" s="68"/>
      <c r="G26" s="69"/>
      <c r="H26" s="66"/>
      <c r="I26" s="69"/>
      <c r="J26" s="69"/>
      <c r="K26" s="70"/>
      <c r="L26" s="169"/>
      <c r="M26" s="72"/>
      <c r="N26" s="69"/>
      <c r="O26" s="73" t="str">
        <f t="shared" si="0"/>
        <v/>
      </c>
      <c r="P26" s="74">
        <f t="shared" si="1"/>
        <v>0</v>
      </c>
      <c r="Q26" s="74" t="str">
        <f>IF(ISNA(VLOOKUP(I26&amp;J26,Risk_Lookup!$C$2:$D$26,2,FALSE))=TRUE,"", VLOOKUP(I26&amp;J26,Risk_Lookup!$C$2:$D$26,2,FALSE))</f>
        <v/>
      </c>
    </row>
    <row r="27" spans="1:17" ht="15.6" x14ac:dyDescent="0.3">
      <c r="A27" s="168"/>
      <c r="B27" s="65"/>
      <c r="C27" s="66"/>
      <c r="D27" s="65"/>
      <c r="E27" s="67"/>
      <c r="F27" s="68"/>
      <c r="G27" s="69"/>
      <c r="H27" s="66"/>
      <c r="I27" s="69"/>
      <c r="J27" s="69"/>
      <c r="K27" s="70"/>
      <c r="L27" s="169"/>
      <c r="M27" s="72"/>
      <c r="N27" s="69"/>
      <c r="O27" s="73" t="str">
        <f t="shared" si="0"/>
        <v/>
      </c>
      <c r="P27" s="74">
        <f t="shared" si="1"/>
        <v>0</v>
      </c>
      <c r="Q27" s="74" t="str">
        <f>IF(ISNA(VLOOKUP(I27&amp;J27,Risk_Lookup!$C$2:$D$26,2,FALSE))=TRUE,"", VLOOKUP(I27&amp;J27,Risk_Lookup!$C$2:$D$26,2,FALSE))</f>
        <v/>
      </c>
    </row>
    <row r="28" spans="1:17" ht="15.6" x14ac:dyDescent="0.3">
      <c r="A28" s="168"/>
      <c r="B28" s="65"/>
      <c r="C28" s="66"/>
      <c r="D28" s="65"/>
      <c r="E28" s="67"/>
      <c r="F28" s="68"/>
      <c r="G28" s="69"/>
      <c r="H28" s="66"/>
      <c r="I28" s="69"/>
      <c r="J28" s="69"/>
      <c r="K28" s="70"/>
      <c r="L28" s="169"/>
      <c r="M28" s="72"/>
      <c r="N28" s="69"/>
      <c r="O28" s="73" t="str">
        <f t="shared" si="0"/>
        <v/>
      </c>
      <c r="P28" s="74">
        <f t="shared" si="1"/>
        <v>0</v>
      </c>
      <c r="Q28" s="74" t="str">
        <f>IF(ISNA(VLOOKUP(I28&amp;J28,Risk_Lookup!$C$2:$D$26,2,FALSE))=TRUE,"", VLOOKUP(I28&amp;J28,Risk_Lookup!$C$2:$D$26,2,FALSE))</f>
        <v/>
      </c>
    </row>
    <row r="29" spans="1:17" ht="15.6" x14ac:dyDescent="0.3">
      <c r="A29" s="168"/>
      <c r="B29" s="65"/>
      <c r="C29" s="66"/>
      <c r="D29" s="65"/>
      <c r="E29" s="67"/>
      <c r="F29" s="68"/>
      <c r="G29" s="69"/>
      <c r="H29" s="66"/>
      <c r="I29" s="69"/>
      <c r="J29" s="69"/>
      <c r="K29" s="70"/>
      <c r="L29" s="169"/>
      <c r="M29" s="72"/>
      <c r="N29" s="69"/>
      <c r="O29" s="73" t="str">
        <f t="shared" si="0"/>
        <v/>
      </c>
      <c r="P29" s="74">
        <f t="shared" si="1"/>
        <v>0</v>
      </c>
      <c r="Q29" s="74" t="str">
        <f>IF(ISNA(VLOOKUP(I29&amp;J29,Risk_Lookup!$C$2:$D$26,2,FALSE))=TRUE,"", VLOOKUP(I29&amp;J29,Risk_Lookup!$C$2:$D$26,2,FALSE))</f>
        <v/>
      </c>
    </row>
    <row r="30" spans="1:17" ht="15.6" x14ac:dyDescent="0.3">
      <c r="A30" s="168"/>
      <c r="B30" s="65"/>
      <c r="C30" s="66"/>
      <c r="D30" s="65"/>
      <c r="E30" s="67"/>
      <c r="F30" s="68"/>
      <c r="G30" s="69"/>
      <c r="H30" s="66"/>
      <c r="I30" s="69"/>
      <c r="J30" s="69"/>
      <c r="K30" s="70"/>
      <c r="L30" s="169"/>
      <c r="M30" s="72"/>
      <c r="N30" s="69"/>
      <c r="O30" s="73" t="str">
        <f t="shared" si="0"/>
        <v/>
      </c>
      <c r="P30" s="74">
        <f t="shared" si="1"/>
        <v>0</v>
      </c>
      <c r="Q30" s="74" t="str">
        <f>IF(ISNA(VLOOKUP(I30&amp;J30,Risk_Lookup!$C$2:$D$26,2,FALSE))=TRUE,"", VLOOKUP(I30&amp;J30,Risk_Lookup!$C$2:$D$26,2,FALSE))</f>
        <v/>
      </c>
    </row>
    <row r="31" spans="1:17" ht="15.6" x14ac:dyDescent="0.3">
      <c r="A31" s="168"/>
      <c r="B31" s="65"/>
      <c r="C31" s="66"/>
      <c r="D31" s="65"/>
      <c r="E31" s="67"/>
      <c r="F31" s="68"/>
      <c r="G31" s="69"/>
      <c r="H31" s="66"/>
      <c r="I31" s="69"/>
      <c r="J31" s="69"/>
      <c r="K31" s="70"/>
      <c r="L31" s="169"/>
      <c r="M31" s="72"/>
      <c r="N31" s="69"/>
      <c r="O31" s="73" t="str">
        <f t="shared" si="0"/>
        <v/>
      </c>
      <c r="P31" s="74">
        <f t="shared" si="1"/>
        <v>0</v>
      </c>
      <c r="Q31" s="74" t="str">
        <f>IF(ISNA(VLOOKUP(I31&amp;J31,Risk_Lookup!$C$2:$D$26,2,FALSE))=TRUE,"", VLOOKUP(I31&amp;J31,Risk_Lookup!$C$2:$D$26,2,FALSE))</f>
        <v/>
      </c>
    </row>
    <row r="32" spans="1:17" ht="15.6" x14ac:dyDescent="0.3">
      <c r="A32" s="168"/>
      <c r="B32" s="65"/>
      <c r="C32" s="66"/>
      <c r="D32" s="65"/>
      <c r="E32" s="67"/>
      <c r="F32" s="68"/>
      <c r="G32" s="69"/>
      <c r="H32" s="66"/>
      <c r="I32" s="69"/>
      <c r="J32" s="69"/>
      <c r="K32" s="70"/>
      <c r="L32" s="169"/>
      <c r="M32" s="72"/>
      <c r="N32" s="69"/>
      <c r="O32" s="73" t="str">
        <f t="shared" si="0"/>
        <v/>
      </c>
      <c r="P32" s="74">
        <f t="shared" si="1"/>
        <v>0</v>
      </c>
      <c r="Q32" s="74" t="str">
        <f>IF(ISNA(VLOOKUP(I32&amp;J32,Risk_Lookup!$C$2:$D$26,2,FALSE))=TRUE,"", VLOOKUP(I32&amp;J32,Risk_Lookup!$C$2:$D$26,2,FALSE))</f>
        <v/>
      </c>
    </row>
    <row r="33" spans="1:17" ht="15.6" x14ac:dyDescent="0.3">
      <c r="A33" s="168"/>
      <c r="B33" s="65"/>
      <c r="C33" s="66"/>
      <c r="D33" s="65"/>
      <c r="E33" s="67"/>
      <c r="F33" s="68"/>
      <c r="G33" s="69"/>
      <c r="H33" s="66"/>
      <c r="I33" s="69"/>
      <c r="J33" s="69"/>
      <c r="K33" s="70"/>
      <c r="L33" s="169"/>
      <c r="M33" s="72"/>
      <c r="N33" s="69"/>
      <c r="O33" s="73" t="str">
        <f t="shared" si="0"/>
        <v/>
      </c>
      <c r="P33" s="74">
        <f t="shared" si="1"/>
        <v>0</v>
      </c>
      <c r="Q33" s="74" t="str">
        <f>IF(ISNA(VLOOKUP(I33&amp;J33,Risk_Lookup!$C$2:$D$26,2,FALSE))=TRUE,"", VLOOKUP(I33&amp;J33,Risk_Lookup!$C$2:$D$26,2,FALSE))</f>
        <v/>
      </c>
    </row>
    <row r="34" spans="1:17" ht="15.6" x14ac:dyDescent="0.3">
      <c r="A34" s="168"/>
      <c r="B34" s="65"/>
      <c r="C34" s="66"/>
      <c r="D34" s="65"/>
      <c r="E34" s="67"/>
      <c r="F34" s="68"/>
      <c r="G34" s="69"/>
      <c r="H34" s="66"/>
      <c r="I34" s="69"/>
      <c r="J34" s="69"/>
      <c r="K34" s="70"/>
      <c r="L34" s="169"/>
      <c r="M34" s="72"/>
      <c r="N34" s="69"/>
      <c r="O34" s="73" t="str">
        <f t="shared" si="0"/>
        <v/>
      </c>
      <c r="P34" s="74">
        <f t="shared" si="1"/>
        <v>0</v>
      </c>
      <c r="Q34" s="74" t="str">
        <f>IF(ISNA(VLOOKUP(I34&amp;J34,Risk_Lookup!$C$2:$D$26,2,FALSE))=TRUE,"", VLOOKUP(I34&amp;J34,Risk_Lookup!$C$2:$D$26,2,FALSE))</f>
        <v/>
      </c>
    </row>
    <row r="35" spans="1:17" ht="15.6" x14ac:dyDescent="0.3">
      <c r="A35" s="168"/>
      <c r="B35" s="65"/>
      <c r="C35" s="66"/>
      <c r="D35" s="65"/>
      <c r="E35" s="67"/>
      <c r="F35" s="68"/>
      <c r="G35" s="69"/>
      <c r="H35" s="66"/>
      <c r="I35" s="69"/>
      <c r="J35" s="69"/>
      <c r="K35" s="70"/>
      <c r="L35" s="169"/>
      <c r="M35" s="72"/>
      <c r="N35" s="69"/>
      <c r="O35" s="73" t="str">
        <f t="shared" si="0"/>
        <v/>
      </c>
      <c r="P35" s="74">
        <f t="shared" si="1"/>
        <v>0</v>
      </c>
      <c r="Q35" s="74" t="str">
        <f>IF(ISNA(VLOOKUP(I35&amp;J35,Risk_Lookup!$C$2:$D$26,2,FALSE))=TRUE,"", VLOOKUP(I35&amp;J35,Risk_Lookup!$C$2:$D$26,2,FALSE))</f>
        <v/>
      </c>
    </row>
    <row r="36" spans="1:17" ht="15.6" x14ac:dyDescent="0.3">
      <c r="A36" s="168"/>
      <c r="B36" s="65"/>
      <c r="C36" s="66"/>
      <c r="D36" s="65"/>
      <c r="E36" s="67"/>
      <c r="F36" s="68"/>
      <c r="G36" s="69"/>
      <c r="H36" s="66"/>
      <c r="I36" s="69"/>
      <c r="J36" s="69"/>
      <c r="K36" s="70"/>
      <c r="L36" s="169"/>
      <c r="M36" s="72"/>
      <c r="N36" s="69"/>
      <c r="O36" s="73" t="str">
        <f t="shared" si="0"/>
        <v/>
      </c>
      <c r="P36" s="74">
        <f t="shared" si="1"/>
        <v>0</v>
      </c>
      <c r="Q36" s="74" t="str">
        <f>IF(ISNA(VLOOKUP(I36&amp;J36,Risk_Lookup!$C$2:$D$26,2,FALSE))=TRUE,"", VLOOKUP(I36&amp;J36,Risk_Lookup!$C$2:$D$26,2,FALSE))</f>
        <v/>
      </c>
    </row>
    <row r="37" spans="1:17" ht="15.6" x14ac:dyDescent="0.3">
      <c r="A37" s="168"/>
      <c r="B37" s="65"/>
      <c r="C37" s="171"/>
      <c r="D37" s="65"/>
      <c r="E37" s="67"/>
      <c r="F37" s="68"/>
      <c r="G37" s="69"/>
      <c r="H37" s="66"/>
      <c r="I37" s="69"/>
      <c r="J37" s="69"/>
      <c r="K37" s="70"/>
      <c r="L37" s="169"/>
      <c r="M37" s="72"/>
      <c r="N37" s="69"/>
      <c r="O37" s="73" t="str">
        <f t="shared" ref="O37:O68" si="3">IF(N37=0,"",IF(N37="New","N",IF(N37="Unchanged","↔",IF(N37="Increasing","↑",IF(N37="Reducing","↓",IF(N37="Imminent","!",IF(N37="Closed","X")))))))&amp;Q37</f>
        <v/>
      </c>
      <c r="P37" s="74">
        <f t="shared" si="1"/>
        <v>0</v>
      </c>
      <c r="Q37" s="74" t="str">
        <f>IF(ISNA(VLOOKUP(I37&amp;J37,Risk_Lookup!$C$2:$D$26,2,FALSE))=TRUE,"", VLOOKUP(I37&amp;J37,Risk_Lookup!$C$2:$D$26,2,FALSE))</f>
        <v/>
      </c>
    </row>
    <row r="38" spans="1:17" s="53" customFormat="1" ht="15.6" x14ac:dyDescent="0.3">
      <c r="A38" s="168"/>
      <c r="B38" s="65"/>
      <c r="C38" s="66"/>
      <c r="D38" s="65"/>
      <c r="E38" s="67"/>
      <c r="F38" s="68"/>
      <c r="G38" s="69"/>
      <c r="H38" s="66"/>
      <c r="I38" s="69"/>
      <c r="J38" s="69"/>
      <c r="K38" s="70"/>
      <c r="L38" s="169"/>
      <c r="M38" s="72"/>
      <c r="N38" s="69"/>
      <c r="O38" s="73" t="str">
        <f t="shared" si="3"/>
        <v/>
      </c>
      <c r="P38" s="74">
        <f t="shared" si="1"/>
        <v>0</v>
      </c>
      <c r="Q38" s="74" t="str">
        <f>IF(ISNA(VLOOKUP(I38&amp;J38,Risk_Lookup!$C$2:$D$26,2,FALSE))=TRUE,"", VLOOKUP(I38&amp;J38,Risk_Lookup!$C$2:$D$26,2,FALSE))</f>
        <v/>
      </c>
    </row>
    <row r="39" spans="1:17" ht="15.6" x14ac:dyDescent="0.3">
      <c r="A39" s="168"/>
      <c r="B39" s="65"/>
      <c r="C39" s="66"/>
      <c r="D39" s="65"/>
      <c r="E39" s="67"/>
      <c r="F39" s="68"/>
      <c r="G39" s="69"/>
      <c r="H39" s="66"/>
      <c r="I39" s="69"/>
      <c r="J39" s="69"/>
      <c r="K39" s="70"/>
      <c r="L39" s="169"/>
      <c r="M39" s="72"/>
      <c r="N39" s="69"/>
      <c r="O39" s="73" t="str">
        <f t="shared" si="3"/>
        <v/>
      </c>
      <c r="P39" s="74">
        <f t="shared" si="1"/>
        <v>0</v>
      </c>
      <c r="Q39" s="74" t="str">
        <f>IF(ISNA(VLOOKUP(I39&amp;J39,Risk_Lookup!$C$2:$D$26,2,FALSE))=TRUE,"", VLOOKUP(I39&amp;J39,Risk_Lookup!$C$2:$D$26,2,FALSE))</f>
        <v/>
      </c>
    </row>
    <row r="40" spans="1:17" ht="15.6" x14ac:dyDescent="0.3">
      <c r="A40" s="168"/>
      <c r="B40" s="65"/>
      <c r="C40" s="66"/>
      <c r="D40" s="65"/>
      <c r="E40" s="67"/>
      <c r="F40" s="68"/>
      <c r="G40" s="69"/>
      <c r="H40" s="66"/>
      <c r="I40" s="69"/>
      <c r="J40" s="69"/>
      <c r="K40" s="70"/>
      <c r="L40" s="169"/>
      <c r="M40" s="72"/>
      <c r="N40" s="69"/>
      <c r="O40" s="73" t="str">
        <f t="shared" si="3"/>
        <v/>
      </c>
      <c r="P40" s="74">
        <f t="shared" si="1"/>
        <v>0</v>
      </c>
      <c r="Q40" s="74" t="str">
        <f>IF(ISNA(VLOOKUP(I40&amp;J40,Risk_Lookup!$C$2:$D$26,2,FALSE))=TRUE,"", VLOOKUP(I40&amp;J40,Risk_Lookup!$C$2:$D$26,2,FALSE))</f>
        <v/>
      </c>
    </row>
    <row r="41" spans="1:17" ht="15.6" x14ac:dyDescent="0.3">
      <c r="A41" s="168"/>
      <c r="B41" s="65"/>
      <c r="C41" s="66"/>
      <c r="D41" s="65"/>
      <c r="E41" s="67"/>
      <c r="F41" s="68"/>
      <c r="G41" s="69"/>
      <c r="H41" s="66"/>
      <c r="I41" s="69"/>
      <c r="J41" s="69"/>
      <c r="K41" s="70"/>
      <c r="L41" s="169"/>
      <c r="M41" s="72"/>
      <c r="N41" s="69"/>
      <c r="O41" s="73" t="str">
        <f t="shared" si="3"/>
        <v/>
      </c>
      <c r="P41" s="74">
        <f t="shared" si="1"/>
        <v>0</v>
      </c>
      <c r="Q41" s="74" t="str">
        <f>IF(ISNA(VLOOKUP(I41&amp;J41,Risk_Lookup!$C$2:$D$26,2,FALSE))=TRUE,"", VLOOKUP(I41&amp;J41,Risk_Lookup!$C$2:$D$26,2,FALSE))</f>
        <v/>
      </c>
    </row>
    <row r="42" spans="1:17" ht="15.6" x14ac:dyDescent="0.3">
      <c r="A42" s="168"/>
      <c r="B42" s="65"/>
      <c r="C42" s="66"/>
      <c r="D42" s="65"/>
      <c r="E42" s="67"/>
      <c r="F42" s="68"/>
      <c r="G42" s="69"/>
      <c r="H42" s="66"/>
      <c r="I42" s="69"/>
      <c r="J42" s="69"/>
      <c r="K42" s="70"/>
      <c r="L42" s="169"/>
      <c r="M42" s="72"/>
      <c r="N42" s="69"/>
      <c r="O42" s="73" t="str">
        <f t="shared" si="3"/>
        <v/>
      </c>
      <c r="P42" s="74">
        <f t="shared" si="1"/>
        <v>0</v>
      </c>
      <c r="Q42" s="74" t="str">
        <f>IF(ISNA(VLOOKUP(I42&amp;J42,Risk_Lookup!$C$2:$D$26,2,FALSE))=TRUE,"", VLOOKUP(I42&amp;J42,Risk_Lookup!$C$2:$D$26,2,FALSE))</f>
        <v/>
      </c>
    </row>
    <row r="43" spans="1:17" ht="15.6" x14ac:dyDescent="0.3">
      <c r="A43" s="168"/>
      <c r="B43" s="65"/>
      <c r="C43" s="66"/>
      <c r="D43" s="65"/>
      <c r="E43" s="67"/>
      <c r="F43" s="68"/>
      <c r="G43" s="69"/>
      <c r="H43" s="66"/>
      <c r="I43" s="69"/>
      <c r="J43" s="69"/>
      <c r="K43" s="70"/>
      <c r="L43" s="169"/>
      <c r="M43" s="72"/>
      <c r="N43" s="69"/>
      <c r="O43" s="73" t="str">
        <f t="shared" si="3"/>
        <v/>
      </c>
      <c r="P43" s="74">
        <f t="shared" si="1"/>
        <v>0</v>
      </c>
      <c r="Q43" s="74" t="str">
        <f>IF(ISNA(VLOOKUP(I43&amp;J43,Risk_Lookup!$C$2:$D$26,2,FALSE))=TRUE,"", VLOOKUP(I43&amp;J43,Risk_Lookup!$C$2:$D$26,2,FALSE))</f>
        <v/>
      </c>
    </row>
    <row r="44" spans="1:17" ht="15.6" x14ac:dyDescent="0.3">
      <c r="A44" s="168"/>
      <c r="B44" s="65"/>
      <c r="C44" s="66"/>
      <c r="D44" s="65"/>
      <c r="E44" s="67"/>
      <c r="F44" s="68"/>
      <c r="G44" s="69"/>
      <c r="H44" s="66"/>
      <c r="I44" s="69"/>
      <c r="J44" s="69"/>
      <c r="K44" s="70"/>
      <c r="L44" s="169"/>
      <c r="M44" s="72"/>
      <c r="N44" s="69"/>
      <c r="O44" s="73" t="str">
        <f t="shared" si="3"/>
        <v/>
      </c>
      <c r="P44" s="74">
        <f t="shared" si="1"/>
        <v>0</v>
      </c>
      <c r="Q44" s="74" t="str">
        <f>IF(ISNA(VLOOKUP(I44&amp;J44,Risk_Lookup!$C$2:$D$26,2,FALSE))=TRUE,"", VLOOKUP(I44&amp;J44,Risk_Lookup!$C$2:$D$26,2,FALSE))</f>
        <v/>
      </c>
    </row>
    <row r="45" spans="1:17" ht="15.6" x14ac:dyDescent="0.3">
      <c r="A45" s="168"/>
      <c r="B45" s="65"/>
      <c r="C45" s="66"/>
      <c r="D45" s="65"/>
      <c r="E45" s="67"/>
      <c r="F45" s="68"/>
      <c r="G45" s="69"/>
      <c r="H45" s="66"/>
      <c r="I45" s="69"/>
      <c r="J45" s="69"/>
      <c r="K45" s="70"/>
      <c r="L45" s="169"/>
      <c r="M45" s="72"/>
      <c r="N45" s="69"/>
      <c r="O45" s="73" t="str">
        <f t="shared" si="3"/>
        <v/>
      </c>
      <c r="P45" s="74">
        <f t="shared" si="1"/>
        <v>0</v>
      </c>
      <c r="Q45" s="74" t="str">
        <f>IF(ISNA(VLOOKUP(I45&amp;J45,Risk_Lookup!$C$2:$D$26,2,FALSE))=TRUE,"", VLOOKUP(I45&amp;J45,Risk_Lookup!$C$2:$D$26,2,FALSE))</f>
        <v/>
      </c>
    </row>
    <row r="46" spans="1:17" ht="15.6" x14ac:dyDescent="0.3">
      <c r="A46" s="168"/>
      <c r="B46" s="65"/>
      <c r="C46" s="66"/>
      <c r="D46" s="65"/>
      <c r="E46" s="67"/>
      <c r="F46" s="68"/>
      <c r="G46" s="69"/>
      <c r="H46" s="66"/>
      <c r="I46" s="69"/>
      <c r="J46" s="69"/>
      <c r="K46" s="70"/>
      <c r="L46" s="169"/>
      <c r="M46" s="72"/>
      <c r="N46" s="69"/>
      <c r="O46" s="73" t="str">
        <f t="shared" si="3"/>
        <v/>
      </c>
      <c r="P46" s="74">
        <f t="shared" si="1"/>
        <v>0</v>
      </c>
      <c r="Q46" s="74" t="str">
        <f>IF(ISNA(VLOOKUP(I46&amp;J46,Risk_Lookup!$C$2:$D$26,2,FALSE))=TRUE,"", VLOOKUP(I46&amp;J46,Risk_Lookup!$C$2:$D$26,2,FALSE))</f>
        <v/>
      </c>
    </row>
    <row r="47" spans="1:17" ht="15.6" x14ac:dyDescent="0.3">
      <c r="A47" s="168"/>
      <c r="B47" s="65"/>
      <c r="C47" s="66"/>
      <c r="D47" s="65"/>
      <c r="E47" s="67"/>
      <c r="F47" s="68"/>
      <c r="G47" s="69"/>
      <c r="H47" s="66"/>
      <c r="I47" s="69"/>
      <c r="J47" s="69"/>
      <c r="K47" s="70"/>
      <c r="L47" s="169"/>
      <c r="M47" s="72"/>
      <c r="N47" s="69"/>
      <c r="O47" s="73" t="str">
        <f t="shared" si="3"/>
        <v/>
      </c>
      <c r="P47" s="74">
        <f t="shared" si="1"/>
        <v>0</v>
      </c>
      <c r="Q47" s="74" t="str">
        <f>IF(ISNA(VLOOKUP(I47&amp;J47,Risk_Lookup!$C$2:$D$26,2,FALSE))=TRUE,"", VLOOKUP(I47&amp;J47,Risk_Lookup!$C$2:$D$26,2,FALSE))</f>
        <v/>
      </c>
    </row>
    <row r="48" spans="1:17" ht="15.6" x14ac:dyDescent="0.3">
      <c r="A48" s="168"/>
      <c r="B48" s="65"/>
      <c r="C48" s="66"/>
      <c r="D48" s="65"/>
      <c r="E48" s="67"/>
      <c r="F48" s="68"/>
      <c r="G48" s="69"/>
      <c r="H48" s="66"/>
      <c r="I48" s="69"/>
      <c r="J48" s="69"/>
      <c r="K48" s="70"/>
      <c r="L48" s="169"/>
      <c r="M48" s="72"/>
      <c r="N48" s="69"/>
      <c r="O48" s="73" t="str">
        <f t="shared" si="3"/>
        <v/>
      </c>
      <c r="P48" s="74">
        <f t="shared" si="1"/>
        <v>0</v>
      </c>
      <c r="Q48" s="74" t="str">
        <f>IF(ISNA(VLOOKUP(I48&amp;J48,Risk_Lookup!$C$2:$D$26,2,FALSE))=TRUE,"", VLOOKUP(I48&amp;J48,Risk_Lookup!$C$2:$D$26,2,FALSE))</f>
        <v/>
      </c>
    </row>
    <row r="49" spans="1:17" ht="15.6" x14ac:dyDescent="0.3">
      <c r="A49" s="168"/>
      <c r="B49" s="65"/>
      <c r="C49" s="66"/>
      <c r="D49" s="65"/>
      <c r="E49" s="67"/>
      <c r="F49" s="68"/>
      <c r="G49" s="69"/>
      <c r="H49" s="66"/>
      <c r="I49" s="69"/>
      <c r="J49" s="69"/>
      <c r="K49" s="70"/>
      <c r="L49" s="169"/>
      <c r="M49" s="72"/>
      <c r="N49" s="69"/>
      <c r="O49" s="73" t="str">
        <f t="shared" si="3"/>
        <v/>
      </c>
      <c r="P49" s="74">
        <f t="shared" si="1"/>
        <v>0</v>
      </c>
      <c r="Q49" s="74" t="str">
        <f>IF(ISNA(VLOOKUP(I49&amp;J49,Risk_Lookup!$C$2:$D$26,2,FALSE))=TRUE,"", VLOOKUP(I49&amp;J49,Risk_Lookup!$C$2:$D$26,2,FALSE))</f>
        <v/>
      </c>
    </row>
    <row r="50" spans="1:17" ht="15.6" x14ac:dyDescent="0.3">
      <c r="A50" s="168"/>
      <c r="B50" s="65"/>
      <c r="C50" s="66"/>
      <c r="D50" s="65"/>
      <c r="E50" s="67"/>
      <c r="F50" s="68"/>
      <c r="G50" s="69"/>
      <c r="H50" s="66"/>
      <c r="I50" s="69"/>
      <c r="J50" s="69"/>
      <c r="K50" s="70"/>
      <c r="L50" s="169"/>
      <c r="M50" s="72"/>
      <c r="N50" s="69"/>
      <c r="O50" s="73" t="str">
        <f t="shared" si="3"/>
        <v/>
      </c>
      <c r="P50" s="74">
        <f t="shared" si="1"/>
        <v>0</v>
      </c>
      <c r="Q50" s="74" t="str">
        <f>IF(ISNA(VLOOKUP(I50&amp;J50,Risk_Lookup!$C$2:$D$26,2,FALSE))=TRUE,"", VLOOKUP(I50&amp;J50,Risk_Lookup!$C$2:$D$26,2,FALSE))</f>
        <v/>
      </c>
    </row>
    <row r="51" spans="1:17" ht="15.6" x14ac:dyDescent="0.3">
      <c r="A51" s="168"/>
      <c r="B51" s="65"/>
      <c r="C51" s="171"/>
      <c r="D51" s="65"/>
      <c r="E51" s="67"/>
      <c r="F51" s="68"/>
      <c r="G51" s="69"/>
      <c r="H51" s="66"/>
      <c r="I51" s="69"/>
      <c r="J51" s="69"/>
      <c r="K51" s="70"/>
      <c r="L51" s="169"/>
      <c r="M51" s="72"/>
      <c r="N51" s="69"/>
      <c r="O51" s="73" t="str">
        <f t="shared" si="3"/>
        <v/>
      </c>
      <c r="P51" s="74">
        <f t="shared" si="1"/>
        <v>0</v>
      </c>
      <c r="Q51" s="74" t="str">
        <f>IF(ISNA(VLOOKUP(I51&amp;J51,Risk_Lookup!$C$2:$D$26,2,FALSE))=TRUE,"", VLOOKUP(I51&amp;J51,Risk_Lookup!$C$2:$D$26,2,FALSE))</f>
        <v/>
      </c>
    </row>
    <row r="52" spans="1:17" s="53" customFormat="1" ht="15.6" x14ac:dyDescent="0.3">
      <c r="A52" s="168"/>
      <c r="B52" s="65"/>
      <c r="C52" s="66"/>
      <c r="D52" s="65"/>
      <c r="E52" s="67"/>
      <c r="F52" s="68"/>
      <c r="G52" s="69"/>
      <c r="H52" s="66"/>
      <c r="I52" s="69"/>
      <c r="J52" s="69"/>
      <c r="K52" s="70"/>
      <c r="L52" s="169"/>
      <c r="M52" s="72"/>
      <c r="N52" s="69"/>
      <c r="O52" s="73" t="str">
        <f t="shared" si="3"/>
        <v/>
      </c>
      <c r="P52" s="74">
        <f t="shared" si="1"/>
        <v>0</v>
      </c>
      <c r="Q52" s="74" t="str">
        <f>IF(ISNA(VLOOKUP(I52&amp;J52,Risk_Lookup!$C$2:$D$26,2,FALSE))=TRUE,"", VLOOKUP(I52&amp;J52,Risk_Lookup!$C$2:$D$26,2,FALSE))</f>
        <v/>
      </c>
    </row>
    <row r="53" spans="1:17" ht="15.6" x14ac:dyDescent="0.3">
      <c r="A53" s="168"/>
      <c r="B53" s="65"/>
      <c r="C53" s="66"/>
      <c r="D53" s="65"/>
      <c r="E53" s="67"/>
      <c r="F53" s="68"/>
      <c r="G53" s="69"/>
      <c r="H53" s="66"/>
      <c r="I53" s="69"/>
      <c r="J53" s="69"/>
      <c r="K53" s="70"/>
      <c r="L53" s="169"/>
      <c r="M53" s="72"/>
      <c r="N53" s="69"/>
      <c r="O53" s="73" t="str">
        <f t="shared" si="3"/>
        <v/>
      </c>
      <c r="P53" s="74">
        <f t="shared" si="1"/>
        <v>0</v>
      </c>
      <c r="Q53" s="74" t="str">
        <f>IF(ISNA(VLOOKUP(I53&amp;J53,Risk_Lookup!$C$2:$D$26,2,FALSE))=TRUE,"", VLOOKUP(I53&amp;J53,Risk_Lookup!$C$2:$D$26,2,FALSE))</f>
        <v/>
      </c>
    </row>
    <row r="54" spans="1:17" ht="15.6" x14ac:dyDescent="0.3">
      <c r="A54" s="168"/>
      <c r="B54" s="65"/>
      <c r="C54" s="66"/>
      <c r="D54" s="65"/>
      <c r="E54" s="67"/>
      <c r="F54" s="68"/>
      <c r="G54" s="69"/>
      <c r="H54" s="66"/>
      <c r="I54" s="69"/>
      <c r="J54" s="69"/>
      <c r="K54" s="70"/>
      <c r="L54" s="169"/>
      <c r="M54" s="72"/>
      <c r="N54" s="69"/>
      <c r="O54" s="73" t="str">
        <f t="shared" si="3"/>
        <v/>
      </c>
      <c r="P54" s="74">
        <f t="shared" si="1"/>
        <v>0</v>
      </c>
      <c r="Q54" s="74" t="str">
        <f>IF(ISNA(VLOOKUP(I54&amp;J54,Risk_Lookup!$C$2:$D$26,2,FALSE))=TRUE,"", VLOOKUP(I54&amp;J54,Risk_Lookup!$C$2:$D$26,2,FALSE))</f>
        <v/>
      </c>
    </row>
    <row r="55" spans="1:17" ht="15.6" x14ac:dyDescent="0.3">
      <c r="A55" s="168"/>
      <c r="B55" s="65"/>
      <c r="C55" s="66"/>
      <c r="D55" s="65"/>
      <c r="E55" s="67"/>
      <c r="F55" s="68"/>
      <c r="G55" s="69"/>
      <c r="H55" s="66"/>
      <c r="I55" s="69"/>
      <c r="J55" s="69"/>
      <c r="K55" s="70"/>
      <c r="L55" s="169"/>
      <c r="M55" s="72"/>
      <c r="N55" s="69"/>
      <c r="O55" s="73" t="str">
        <f t="shared" si="3"/>
        <v/>
      </c>
      <c r="P55" s="74">
        <f t="shared" si="1"/>
        <v>0</v>
      </c>
      <c r="Q55" s="74" t="str">
        <f>IF(ISNA(VLOOKUP(I55&amp;J55,Risk_Lookup!$C$2:$D$26,2,FALSE))=TRUE,"", VLOOKUP(I55&amp;J55,Risk_Lookup!$C$2:$D$26,2,FALSE))</f>
        <v/>
      </c>
    </row>
    <row r="56" spans="1:17" ht="15.6" x14ac:dyDescent="0.3">
      <c r="A56" s="168"/>
      <c r="B56" s="65"/>
      <c r="C56" s="66"/>
      <c r="D56" s="65"/>
      <c r="E56" s="67"/>
      <c r="F56" s="68"/>
      <c r="G56" s="69"/>
      <c r="H56" s="66"/>
      <c r="I56" s="69"/>
      <c r="J56" s="69"/>
      <c r="K56" s="70"/>
      <c r="L56" s="169"/>
      <c r="M56" s="72"/>
      <c r="N56" s="69"/>
      <c r="O56" s="73" t="str">
        <f t="shared" si="3"/>
        <v/>
      </c>
      <c r="P56" s="74">
        <f t="shared" si="1"/>
        <v>0</v>
      </c>
      <c r="Q56" s="74" t="str">
        <f>IF(ISNA(VLOOKUP(I56&amp;J56,Risk_Lookup!$C$2:$D$26,2,FALSE))=TRUE,"", VLOOKUP(I56&amp;J56,Risk_Lookup!$C$2:$D$26,2,FALSE))</f>
        <v/>
      </c>
    </row>
    <row r="57" spans="1:17" ht="15.6" x14ac:dyDescent="0.3">
      <c r="A57" s="168"/>
      <c r="B57" s="65"/>
      <c r="C57" s="66"/>
      <c r="D57" s="65"/>
      <c r="E57" s="67"/>
      <c r="F57" s="68"/>
      <c r="G57" s="69"/>
      <c r="H57" s="66"/>
      <c r="I57" s="69"/>
      <c r="J57" s="69"/>
      <c r="K57" s="70"/>
      <c r="L57" s="169"/>
      <c r="M57" s="72"/>
      <c r="N57" s="69"/>
      <c r="O57" s="73" t="str">
        <f t="shared" si="3"/>
        <v/>
      </c>
      <c r="P57" s="74">
        <f t="shared" si="1"/>
        <v>0</v>
      </c>
      <c r="Q57" s="74" t="str">
        <f>IF(ISNA(VLOOKUP(I57&amp;J57,Risk_Lookup!$C$2:$D$26,2,FALSE))=TRUE,"", VLOOKUP(I57&amp;J57,Risk_Lookup!$C$2:$D$26,2,FALSE))</f>
        <v/>
      </c>
    </row>
    <row r="58" spans="1:17" ht="15.6" x14ac:dyDescent="0.3">
      <c r="A58" s="168"/>
      <c r="B58" s="65"/>
      <c r="C58" s="66"/>
      <c r="D58" s="65"/>
      <c r="E58" s="67"/>
      <c r="F58" s="68"/>
      <c r="G58" s="69"/>
      <c r="H58" s="66"/>
      <c r="I58" s="69"/>
      <c r="J58" s="69"/>
      <c r="K58" s="70"/>
      <c r="L58" s="169"/>
      <c r="M58" s="72"/>
      <c r="N58" s="69"/>
      <c r="O58" s="73" t="str">
        <f t="shared" si="3"/>
        <v/>
      </c>
      <c r="P58" s="74">
        <f t="shared" si="1"/>
        <v>0</v>
      </c>
      <c r="Q58" s="74" t="str">
        <f>IF(ISNA(VLOOKUP(I58&amp;J58,Risk_Lookup!$C$2:$D$26,2,FALSE))=TRUE,"", VLOOKUP(I58&amp;J58,Risk_Lookup!$C$2:$D$26,2,FALSE))</f>
        <v/>
      </c>
    </row>
    <row r="59" spans="1:17" ht="15.6" x14ac:dyDescent="0.3">
      <c r="A59" s="168"/>
      <c r="B59" s="65"/>
      <c r="C59" s="66"/>
      <c r="D59" s="65"/>
      <c r="E59" s="67"/>
      <c r="F59" s="68"/>
      <c r="G59" s="69"/>
      <c r="H59" s="66"/>
      <c r="I59" s="69"/>
      <c r="J59" s="69"/>
      <c r="K59" s="70"/>
      <c r="L59" s="169"/>
      <c r="M59" s="72"/>
      <c r="N59" s="69"/>
      <c r="O59" s="73" t="str">
        <f t="shared" si="3"/>
        <v/>
      </c>
      <c r="P59" s="74">
        <f t="shared" si="1"/>
        <v>0</v>
      </c>
      <c r="Q59" s="74" t="str">
        <f>IF(ISNA(VLOOKUP(I59&amp;J59,Risk_Lookup!$C$2:$D$26,2,FALSE))=TRUE,"", VLOOKUP(I59&amp;J59,Risk_Lookup!$C$2:$D$26,2,FALSE))</f>
        <v/>
      </c>
    </row>
    <row r="60" spans="1:17" ht="15.6" x14ac:dyDescent="0.3">
      <c r="A60" s="168"/>
      <c r="B60" s="65"/>
      <c r="C60" s="66"/>
      <c r="D60" s="65"/>
      <c r="E60" s="67"/>
      <c r="F60" s="68"/>
      <c r="G60" s="69"/>
      <c r="H60" s="66"/>
      <c r="I60" s="69"/>
      <c r="J60" s="69"/>
      <c r="K60" s="70"/>
      <c r="L60" s="169"/>
      <c r="M60" s="72"/>
      <c r="N60" s="69"/>
      <c r="O60" s="73" t="str">
        <f t="shared" si="3"/>
        <v/>
      </c>
      <c r="P60" s="74">
        <f t="shared" si="1"/>
        <v>0</v>
      </c>
      <c r="Q60" s="74" t="str">
        <f>IF(ISNA(VLOOKUP(I60&amp;J60,Risk_Lookup!$C$2:$D$26,2,FALSE))=TRUE,"", VLOOKUP(I60&amp;J60,Risk_Lookup!$C$2:$D$26,2,FALSE))</f>
        <v/>
      </c>
    </row>
    <row r="61" spans="1:17" ht="15.6" x14ac:dyDescent="0.3">
      <c r="A61" s="168"/>
      <c r="B61" s="65"/>
      <c r="C61" s="66"/>
      <c r="D61" s="65"/>
      <c r="E61" s="67"/>
      <c r="F61" s="68"/>
      <c r="G61" s="69"/>
      <c r="H61" s="66"/>
      <c r="I61" s="69"/>
      <c r="J61" s="69"/>
      <c r="K61" s="70"/>
      <c r="L61" s="169"/>
      <c r="M61" s="72"/>
      <c r="N61" s="69"/>
      <c r="O61" s="73" t="str">
        <f t="shared" si="3"/>
        <v/>
      </c>
      <c r="P61" s="74">
        <f t="shared" si="1"/>
        <v>0</v>
      </c>
      <c r="Q61" s="74" t="str">
        <f>IF(ISNA(VLOOKUP(I61&amp;J61,Risk_Lookup!$C$2:$D$26,2,FALSE))=TRUE,"", VLOOKUP(I61&amp;J61,Risk_Lookup!$C$2:$D$26,2,FALSE))</f>
        <v/>
      </c>
    </row>
    <row r="62" spans="1:17" ht="15.6" x14ac:dyDescent="0.3">
      <c r="A62" s="168"/>
      <c r="B62" s="65"/>
      <c r="C62" s="66"/>
      <c r="D62" s="65"/>
      <c r="E62" s="67"/>
      <c r="F62" s="68"/>
      <c r="G62" s="69"/>
      <c r="H62" s="66"/>
      <c r="I62" s="69"/>
      <c r="J62" s="69"/>
      <c r="K62" s="70"/>
      <c r="L62" s="169"/>
      <c r="M62" s="72"/>
      <c r="N62" s="69"/>
      <c r="O62" s="73" t="str">
        <f t="shared" si="3"/>
        <v/>
      </c>
      <c r="P62" s="74">
        <f t="shared" si="1"/>
        <v>0</v>
      </c>
      <c r="Q62" s="74" t="str">
        <f>IF(ISNA(VLOOKUP(I62&amp;J62,Risk_Lookup!$C$2:$D$26,2,FALSE))=TRUE,"", VLOOKUP(I62&amp;J62,Risk_Lookup!$C$2:$D$26,2,FALSE))</f>
        <v/>
      </c>
    </row>
    <row r="63" spans="1:17" ht="15.6" x14ac:dyDescent="0.3">
      <c r="A63" s="168"/>
      <c r="B63" s="65"/>
      <c r="C63" s="66"/>
      <c r="D63" s="65"/>
      <c r="E63" s="67"/>
      <c r="F63" s="68"/>
      <c r="G63" s="69"/>
      <c r="H63" s="66"/>
      <c r="I63" s="69"/>
      <c r="J63" s="69"/>
      <c r="K63" s="70"/>
      <c r="L63" s="169"/>
      <c r="M63" s="72"/>
      <c r="N63" s="69"/>
      <c r="O63" s="73" t="str">
        <f t="shared" si="3"/>
        <v/>
      </c>
      <c r="P63" s="74">
        <f t="shared" ref="P63:P97" si="4">I63*J63</f>
        <v>0</v>
      </c>
      <c r="Q63" s="74" t="str">
        <f>IF(ISNA(VLOOKUP(I63&amp;J63,Risk_Lookup!$C$2:$D$26,2,FALSE))=TRUE,"", VLOOKUP(I63&amp;J63,Risk_Lookup!$C$2:$D$26,2,FALSE))</f>
        <v/>
      </c>
    </row>
    <row r="64" spans="1:17" ht="15.6" x14ac:dyDescent="0.3">
      <c r="A64" s="168"/>
      <c r="B64" s="65"/>
      <c r="C64" s="66"/>
      <c r="D64" s="65"/>
      <c r="E64" s="67"/>
      <c r="F64" s="68"/>
      <c r="G64" s="69"/>
      <c r="H64" s="66"/>
      <c r="I64" s="69"/>
      <c r="J64" s="69"/>
      <c r="K64" s="70"/>
      <c r="L64" s="169"/>
      <c r="M64" s="72"/>
      <c r="N64" s="69"/>
      <c r="O64" s="73" t="str">
        <f t="shared" si="3"/>
        <v/>
      </c>
      <c r="P64" s="74">
        <f t="shared" si="4"/>
        <v>0</v>
      </c>
      <c r="Q64" s="74" t="str">
        <f>IF(ISNA(VLOOKUP(I64&amp;J64,Risk_Lookup!$C$2:$D$26,2,FALSE))=TRUE,"", VLOOKUP(I64&amp;J64,Risk_Lookup!$C$2:$D$26,2,FALSE))</f>
        <v/>
      </c>
    </row>
    <row r="65" spans="1:17" ht="15.6" x14ac:dyDescent="0.3">
      <c r="A65" s="168"/>
      <c r="B65" s="65"/>
      <c r="C65" s="171"/>
      <c r="D65" s="65"/>
      <c r="E65" s="67"/>
      <c r="F65" s="68"/>
      <c r="G65" s="69"/>
      <c r="H65" s="66"/>
      <c r="I65" s="69"/>
      <c r="J65" s="69"/>
      <c r="K65" s="70"/>
      <c r="L65" s="169"/>
      <c r="M65" s="72"/>
      <c r="N65" s="69"/>
      <c r="O65" s="73" t="str">
        <f t="shared" si="3"/>
        <v/>
      </c>
      <c r="P65" s="74">
        <f t="shared" si="4"/>
        <v>0</v>
      </c>
      <c r="Q65" s="74" t="str">
        <f>IF(ISNA(VLOOKUP(I65&amp;J65,Risk_Lookup!$C$2:$D$26,2,FALSE))=TRUE,"", VLOOKUP(I65&amp;J65,Risk_Lookup!$C$2:$D$26,2,FALSE))</f>
        <v/>
      </c>
    </row>
    <row r="66" spans="1:17" s="53" customFormat="1" ht="15.6" x14ac:dyDescent="0.3">
      <c r="A66" s="168"/>
      <c r="B66" s="65"/>
      <c r="C66" s="66"/>
      <c r="D66" s="65"/>
      <c r="E66" s="67"/>
      <c r="F66" s="68"/>
      <c r="G66" s="69"/>
      <c r="H66" s="66"/>
      <c r="I66" s="69"/>
      <c r="J66" s="69"/>
      <c r="K66" s="70"/>
      <c r="L66" s="169"/>
      <c r="M66" s="72"/>
      <c r="N66" s="69"/>
      <c r="O66" s="73" t="str">
        <f t="shared" si="3"/>
        <v/>
      </c>
      <c r="P66" s="74">
        <f t="shared" si="4"/>
        <v>0</v>
      </c>
      <c r="Q66" s="74" t="str">
        <f>IF(ISNA(VLOOKUP(I66&amp;J66,Risk_Lookup!$C$2:$D$26,2,FALSE))=TRUE,"", VLOOKUP(I66&amp;J66,Risk_Lookup!$C$2:$D$26,2,FALSE))</f>
        <v/>
      </c>
    </row>
    <row r="67" spans="1:17" ht="15.6" x14ac:dyDescent="0.3">
      <c r="A67" s="168"/>
      <c r="B67" s="65"/>
      <c r="C67" s="66"/>
      <c r="D67" s="65"/>
      <c r="E67" s="67"/>
      <c r="F67" s="68"/>
      <c r="G67" s="69"/>
      <c r="H67" s="66"/>
      <c r="I67" s="69"/>
      <c r="J67" s="69"/>
      <c r="K67" s="70"/>
      <c r="L67" s="169"/>
      <c r="M67" s="72"/>
      <c r="N67" s="69"/>
      <c r="O67" s="73" t="str">
        <f t="shared" si="3"/>
        <v/>
      </c>
      <c r="P67" s="74">
        <f t="shared" si="4"/>
        <v>0</v>
      </c>
      <c r="Q67" s="74" t="str">
        <f>IF(ISNA(VLOOKUP(I67&amp;J67,Risk_Lookup!$C$2:$D$26,2,FALSE))=TRUE,"", VLOOKUP(I67&amp;J67,Risk_Lookup!$C$2:$D$26,2,FALSE))</f>
        <v/>
      </c>
    </row>
    <row r="68" spans="1:17" ht="15.6" x14ac:dyDescent="0.3">
      <c r="A68" s="168"/>
      <c r="B68" s="65"/>
      <c r="C68" s="66"/>
      <c r="D68" s="65"/>
      <c r="E68" s="67"/>
      <c r="F68" s="68"/>
      <c r="G68" s="69"/>
      <c r="H68" s="66"/>
      <c r="I68" s="69"/>
      <c r="J68" s="69"/>
      <c r="K68" s="70"/>
      <c r="L68" s="169"/>
      <c r="M68" s="72"/>
      <c r="N68" s="69"/>
      <c r="O68" s="73" t="str">
        <f t="shared" si="3"/>
        <v/>
      </c>
      <c r="P68" s="74">
        <f t="shared" si="4"/>
        <v>0</v>
      </c>
      <c r="Q68" s="74" t="str">
        <f>IF(ISNA(VLOOKUP(I68&amp;J68,Risk_Lookup!$C$2:$D$26,2,FALSE))=TRUE,"", VLOOKUP(I68&amp;J68,Risk_Lookup!$C$2:$D$26,2,FALSE))</f>
        <v/>
      </c>
    </row>
    <row r="69" spans="1:17" ht="15.6" x14ac:dyDescent="0.3">
      <c r="A69" s="168"/>
      <c r="B69" s="65"/>
      <c r="C69" s="66"/>
      <c r="D69" s="65"/>
      <c r="E69" s="67"/>
      <c r="F69" s="68"/>
      <c r="G69" s="69"/>
      <c r="H69" s="66"/>
      <c r="I69" s="69"/>
      <c r="J69" s="69"/>
      <c r="K69" s="70"/>
      <c r="L69" s="169"/>
      <c r="M69" s="72"/>
      <c r="N69" s="69"/>
      <c r="O69" s="73" t="str">
        <f t="shared" ref="O69:O100" si="5">IF(N69=0,"",IF(N69="New","N",IF(N69="Unchanged","↔",IF(N69="Increasing","↑",IF(N69="Reducing","↓",IF(N69="Imminent","!",IF(N69="Closed","X")))))))&amp;Q69</f>
        <v/>
      </c>
      <c r="P69" s="74">
        <f t="shared" si="4"/>
        <v>0</v>
      </c>
      <c r="Q69" s="74" t="str">
        <f>IF(ISNA(VLOOKUP(I69&amp;J69,Risk_Lookup!$C$2:$D$26,2,FALSE))=TRUE,"", VLOOKUP(I69&amp;J69,Risk_Lookup!$C$2:$D$26,2,FALSE))</f>
        <v/>
      </c>
    </row>
    <row r="70" spans="1:17" ht="15.6" x14ac:dyDescent="0.3">
      <c r="A70" s="168"/>
      <c r="B70" s="65"/>
      <c r="C70" s="66"/>
      <c r="D70" s="65"/>
      <c r="E70" s="67"/>
      <c r="F70" s="68"/>
      <c r="G70" s="69"/>
      <c r="H70" s="66"/>
      <c r="I70" s="69"/>
      <c r="J70" s="69"/>
      <c r="K70" s="70"/>
      <c r="L70" s="169"/>
      <c r="M70" s="72"/>
      <c r="N70" s="69"/>
      <c r="O70" s="73" t="str">
        <f t="shared" si="5"/>
        <v/>
      </c>
      <c r="P70" s="74">
        <f t="shared" si="4"/>
        <v>0</v>
      </c>
      <c r="Q70" s="74" t="str">
        <f>IF(ISNA(VLOOKUP(I70&amp;J70,Risk_Lookup!$C$2:$D$26,2,FALSE))=TRUE,"", VLOOKUP(I70&amp;J70,Risk_Lookup!$C$2:$D$26,2,FALSE))</f>
        <v/>
      </c>
    </row>
    <row r="71" spans="1:17" ht="15.6" x14ac:dyDescent="0.3">
      <c r="A71" s="168"/>
      <c r="B71" s="65"/>
      <c r="C71" s="66"/>
      <c r="D71" s="65"/>
      <c r="E71" s="67"/>
      <c r="F71" s="68"/>
      <c r="G71" s="69"/>
      <c r="H71" s="66"/>
      <c r="I71" s="69"/>
      <c r="J71" s="69"/>
      <c r="K71" s="70"/>
      <c r="L71" s="169"/>
      <c r="M71" s="72"/>
      <c r="N71" s="69"/>
      <c r="O71" s="73" t="str">
        <f t="shared" si="5"/>
        <v/>
      </c>
      <c r="P71" s="74">
        <f t="shared" si="4"/>
        <v>0</v>
      </c>
      <c r="Q71" s="74" t="str">
        <f>IF(ISNA(VLOOKUP(I71&amp;J71,Risk_Lookup!$C$2:$D$26,2,FALSE))=TRUE,"", VLOOKUP(I71&amp;J71,Risk_Lookup!$C$2:$D$26,2,FALSE))</f>
        <v/>
      </c>
    </row>
    <row r="72" spans="1:17" ht="15.6" x14ac:dyDescent="0.3">
      <c r="A72" s="168"/>
      <c r="B72" s="65"/>
      <c r="C72" s="66"/>
      <c r="D72" s="65"/>
      <c r="E72" s="67"/>
      <c r="F72" s="68"/>
      <c r="G72" s="69"/>
      <c r="H72" s="66"/>
      <c r="I72" s="69"/>
      <c r="J72" s="69"/>
      <c r="K72" s="70"/>
      <c r="L72" s="169"/>
      <c r="M72" s="72"/>
      <c r="N72" s="69"/>
      <c r="O72" s="73" t="str">
        <f t="shared" si="5"/>
        <v/>
      </c>
      <c r="P72" s="74">
        <f t="shared" si="4"/>
        <v>0</v>
      </c>
      <c r="Q72" s="74" t="str">
        <f>IF(ISNA(VLOOKUP(I72&amp;J72,Risk_Lookup!$C$2:$D$26,2,FALSE))=TRUE,"", VLOOKUP(I72&amp;J72,Risk_Lookup!$C$2:$D$26,2,FALSE))</f>
        <v/>
      </c>
    </row>
    <row r="73" spans="1:17" ht="15.6" x14ac:dyDescent="0.3">
      <c r="A73" s="168"/>
      <c r="B73" s="65"/>
      <c r="C73" s="66"/>
      <c r="D73" s="65"/>
      <c r="E73" s="67"/>
      <c r="F73" s="68"/>
      <c r="G73" s="69"/>
      <c r="H73" s="66"/>
      <c r="I73" s="69"/>
      <c r="J73" s="69"/>
      <c r="K73" s="70"/>
      <c r="L73" s="169"/>
      <c r="M73" s="72"/>
      <c r="N73" s="69"/>
      <c r="O73" s="73" t="str">
        <f t="shared" si="5"/>
        <v/>
      </c>
      <c r="P73" s="74">
        <f t="shared" si="4"/>
        <v>0</v>
      </c>
      <c r="Q73" s="74" t="str">
        <f>IF(ISNA(VLOOKUP(I73&amp;J73,Risk_Lookup!$C$2:$D$26,2,FALSE))=TRUE,"", VLOOKUP(I73&amp;J73,Risk_Lookup!$C$2:$D$26,2,FALSE))</f>
        <v/>
      </c>
    </row>
    <row r="74" spans="1:17" ht="15.6" x14ac:dyDescent="0.3">
      <c r="A74" s="168"/>
      <c r="B74" s="65"/>
      <c r="C74" s="66"/>
      <c r="D74" s="65"/>
      <c r="E74" s="67"/>
      <c r="F74" s="68"/>
      <c r="G74" s="69"/>
      <c r="H74" s="66"/>
      <c r="I74" s="69"/>
      <c r="J74" s="69"/>
      <c r="K74" s="70"/>
      <c r="L74" s="169"/>
      <c r="M74" s="72"/>
      <c r="N74" s="69"/>
      <c r="O74" s="73" t="str">
        <f t="shared" si="5"/>
        <v/>
      </c>
      <c r="P74" s="74">
        <f t="shared" si="4"/>
        <v>0</v>
      </c>
      <c r="Q74" s="74" t="str">
        <f>IF(ISNA(VLOOKUP(I74&amp;J74,Risk_Lookup!$C$2:$D$26,2,FALSE))=TRUE,"", VLOOKUP(I74&amp;J74,Risk_Lookup!$C$2:$D$26,2,FALSE))</f>
        <v/>
      </c>
    </row>
    <row r="75" spans="1:17" ht="15.6" x14ac:dyDescent="0.3">
      <c r="A75" s="168"/>
      <c r="B75" s="65"/>
      <c r="C75" s="66"/>
      <c r="D75" s="65"/>
      <c r="E75" s="67"/>
      <c r="F75" s="68"/>
      <c r="G75" s="69"/>
      <c r="H75" s="66"/>
      <c r="I75" s="69"/>
      <c r="J75" s="69"/>
      <c r="K75" s="70"/>
      <c r="L75" s="169"/>
      <c r="M75" s="72"/>
      <c r="N75" s="69"/>
      <c r="O75" s="73" t="str">
        <f t="shared" si="5"/>
        <v/>
      </c>
      <c r="P75" s="74">
        <f t="shared" si="4"/>
        <v>0</v>
      </c>
      <c r="Q75" s="74" t="str">
        <f>IF(ISNA(VLOOKUP(I75&amp;J75,Risk_Lookup!$C$2:$D$26,2,FALSE))=TRUE,"", VLOOKUP(I75&amp;J75,Risk_Lookup!$C$2:$D$26,2,FALSE))</f>
        <v/>
      </c>
    </row>
    <row r="76" spans="1:17" ht="15.6" x14ac:dyDescent="0.3">
      <c r="A76" s="168"/>
      <c r="B76" s="65"/>
      <c r="C76" s="66"/>
      <c r="D76" s="65"/>
      <c r="E76" s="67"/>
      <c r="F76" s="68"/>
      <c r="G76" s="69"/>
      <c r="H76" s="66"/>
      <c r="I76" s="69"/>
      <c r="J76" s="69"/>
      <c r="K76" s="70"/>
      <c r="L76" s="169"/>
      <c r="M76" s="72"/>
      <c r="N76" s="69"/>
      <c r="O76" s="73" t="str">
        <f t="shared" si="5"/>
        <v/>
      </c>
      <c r="P76" s="74">
        <f t="shared" si="4"/>
        <v>0</v>
      </c>
      <c r="Q76" s="74" t="str">
        <f>IF(ISNA(VLOOKUP(I76&amp;J76,Risk_Lookup!$C$2:$D$26,2,FALSE))=TRUE,"", VLOOKUP(I76&amp;J76,Risk_Lookup!$C$2:$D$26,2,FALSE))</f>
        <v/>
      </c>
    </row>
    <row r="77" spans="1:17" ht="15.6" x14ac:dyDescent="0.3">
      <c r="A77" s="168"/>
      <c r="B77" s="65"/>
      <c r="C77" s="66"/>
      <c r="D77" s="65"/>
      <c r="E77" s="67"/>
      <c r="F77" s="68"/>
      <c r="G77" s="69"/>
      <c r="H77" s="66"/>
      <c r="I77" s="69"/>
      <c r="J77" s="69"/>
      <c r="K77" s="70"/>
      <c r="L77" s="169"/>
      <c r="M77" s="72"/>
      <c r="N77" s="69"/>
      <c r="O77" s="73" t="str">
        <f t="shared" si="5"/>
        <v/>
      </c>
      <c r="P77" s="74">
        <f t="shared" si="4"/>
        <v>0</v>
      </c>
      <c r="Q77" s="74" t="str">
        <f>IF(ISNA(VLOOKUP(I77&amp;J77,Risk_Lookup!$C$2:$D$26,2,FALSE))=TRUE,"", VLOOKUP(I77&amp;J77,Risk_Lookup!$C$2:$D$26,2,FALSE))</f>
        <v/>
      </c>
    </row>
    <row r="78" spans="1:17" ht="15.6" x14ac:dyDescent="0.3">
      <c r="A78" s="168"/>
      <c r="B78" s="65"/>
      <c r="C78" s="66"/>
      <c r="D78" s="65"/>
      <c r="E78" s="67"/>
      <c r="F78" s="68"/>
      <c r="G78" s="69"/>
      <c r="H78" s="66"/>
      <c r="I78" s="69"/>
      <c r="J78" s="69"/>
      <c r="K78" s="70"/>
      <c r="L78" s="169"/>
      <c r="M78" s="72"/>
      <c r="N78" s="69"/>
      <c r="O78" s="73" t="str">
        <f t="shared" si="5"/>
        <v/>
      </c>
      <c r="P78" s="74">
        <f t="shared" si="4"/>
        <v>0</v>
      </c>
      <c r="Q78" s="74" t="str">
        <f>IF(ISNA(VLOOKUP(I78&amp;J78,Risk_Lookup!$C$2:$D$26,2,FALSE))=TRUE,"", VLOOKUP(I78&amp;J78,Risk_Lookup!$C$2:$D$26,2,FALSE))</f>
        <v/>
      </c>
    </row>
    <row r="79" spans="1:17" ht="15.6" x14ac:dyDescent="0.3">
      <c r="A79" s="168"/>
      <c r="B79" s="65"/>
      <c r="C79" s="171"/>
      <c r="D79" s="65"/>
      <c r="E79" s="67"/>
      <c r="F79" s="68"/>
      <c r="G79" s="69"/>
      <c r="H79" s="66"/>
      <c r="I79" s="69"/>
      <c r="J79" s="69"/>
      <c r="K79" s="70"/>
      <c r="L79" s="169"/>
      <c r="M79" s="72"/>
      <c r="N79" s="69"/>
      <c r="O79" s="73" t="str">
        <f t="shared" si="5"/>
        <v/>
      </c>
      <c r="P79" s="74">
        <f t="shared" si="4"/>
        <v>0</v>
      </c>
      <c r="Q79" s="74" t="str">
        <f>IF(ISNA(VLOOKUP(I79&amp;J79,Risk_Lookup!$C$2:$D$26,2,FALSE))=TRUE,"", VLOOKUP(I79&amp;J79,Risk_Lookup!$C$2:$D$26,2,FALSE))</f>
        <v/>
      </c>
    </row>
    <row r="80" spans="1:17" s="53" customFormat="1" ht="15.6" x14ac:dyDescent="0.3">
      <c r="A80" s="168"/>
      <c r="B80" s="65"/>
      <c r="C80" s="66"/>
      <c r="D80" s="65"/>
      <c r="E80" s="67"/>
      <c r="F80" s="68"/>
      <c r="G80" s="69"/>
      <c r="H80" s="66"/>
      <c r="I80" s="69"/>
      <c r="J80" s="69"/>
      <c r="K80" s="70"/>
      <c r="L80" s="169"/>
      <c r="M80" s="72"/>
      <c r="N80" s="69"/>
      <c r="O80" s="73" t="str">
        <f t="shared" si="5"/>
        <v/>
      </c>
      <c r="P80" s="74">
        <f t="shared" si="4"/>
        <v>0</v>
      </c>
      <c r="Q80" s="74" t="str">
        <f>IF(ISNA(VLOOKUP(I80&amp;J80,Risk_Lookup!$C$2:$D$26,2,FALSE))=TRUE,"", VLOOKUP(I80&amp;J80,Risk_Lookup!$C$2:$D$26,2,FALSE))</f>
        <v/>
      </c>
    </row>
    <row r="81" spans="1:17" ht="15.6" x14ac:dyDescent="0.3">
      <c r="A81" s="168"/>
      <c r="B81" s="65"/>
      <c r="C81" s="66"/>
      <c r="D81" s="65"/>
      <c r="E81" s="67"/>
      <c r="F81" s="68"/>
      <c r="G81" s="69"/>
      <c r="H81" s="66"/>
      <c r="I81" s="69"/>
      <c r="J81" s="69"/>
      <c r="K81" s="70"/>
      <c r="L81" s="169"/>
      <c r="M81" s="72"/>
      <c r="N81" s="69"/>
      <c r="O81" s="73" t="str">
        <f t="shared" si="5"/>
        <v/>
      </c>
      <c r="P81" s="74">
        <f t="shared" si="4"/>
        <v>0</v>
      </c>
      <c r="Q81" s="74" t="str">
        <f>IF(ISNA(VLOOKUP(I81&amp;J81,Risk_Lookup!$C$2:$D$26,2,FALSE))=TRUE,"", VLOOKUP(I81&amp;J81,Risk_Lookup!$C$2:$D$26,2,FALSE))</f>
        <v/>
      </c>
    </row>
    <row r="82" spans="1:17" ht="15.6" x14ac:dyDescent="0.3">
      <c r="A82" s="168"/>
      <c r="B82" s="65"/>
      <c r="C82" s="66"/>
      <c r="D82" s="65"/>
      <c r="E82" s="67"/>
      <c r="F82" s="68"/>
      <c r="G82" s="69"/>
      <c r="H82" s="66"/>
      <c r="I82" s="69"/>
      <c r="J82" s="69"/>
      <c r="K82" s="70"/>
      <c r="L82" s="169"/>
      <c r="M82" s="72"/>
      <c r="N82" s="69"/>
      <c r="O82" s="73" t="str">
        <f t="shared" si="5"/>
        <v/>
      </c>
      <c r="P82" s="74">
        <f t="shared" si="4"/>
        <v>0</v>
      </c>
      <c r="Q82" s="74" t="str">
        <f>IF(ISNA(VLOOKUP(I82&amp;J82,Risk_Lookup!$C$2:$D$26,2,FALSE))=TRUE,"", VLOOKUP(I82&amp;J82,Risk_Lookup!$C$2:$D$26,2,FALSE))</f>
        <v/>
      </c>
    </row>
    <row r="83" spans="1:17" ht="15.6" x14ac:dyDescent="0.3">
      <c r="A83" s="168"/>
      <c r="B83" s="65"/>
      <c r="C83" s="66"/>
      <c r="D83" s="65"/>
      <c r="E83" s="67"/>
      <c r="F83" s="68"/>
      <c r="G83" s="69"/>
      <c r="H83" s="66"/>
      <c r="I83" s="69"/>
      <c r="J83" s="69"/>
      <c r="K83" s="70"/>
      <c r="L83" s="169"/>
      <c r="M83" s="72"/>
      <c r="N83" s="69"/>
      <c r="O83" s="73" t="str">
        <f t="shared" si="5"/>
        <v/>
      </c>
      <c r="P83" s="74">
        <f t="shared" si="4"/>
        <v>0</v>
      </c>
      <c r="Q83" s="74" t="str">
        <f>IF(ISNA(VLOOKUP(I83&amp;J83,Risk_Lookup!$C$2:$D$26,2,FALSE))=TRUE,"", VLOOKUP(I83&amp;J83,Risk_Lookup!$C$2:$D$26,2,FALSE))</f>
        <v/>
      </c>
    </row>
    <row r="84" spans="1:17" ht="15.6" x14ac:dyDescent="0.3">
      <c r="A84" s="168"/>
      <c r="B84" s="65"/>
      <c r="C84" s="66"/>
      <c r="D84" s="65"/>
      <c r="E84" s="67"/>
      <c r="F84" s="68"/>
      <c r="G84" s="69"/>
      <c r="H84" s="66"/>
      <c r="I84" s="69"/>
      <c r="J84" s="69"/>
      <c r="K84" s="70"/>
      <c r="L84" s="169"/>
      <c r="M84" s="72"/>
      <c r="N84" s="69"/>
      <c r="O84" s="73" t="str">
        <f t="shared" si="5"/>
        <v/>
      </c>
      <c r="P84" s="74">
        <f t="shared" si="4"/>
        <v>0</v>
      </c>
      <c r="Q84" s="74" t="str">
        <f>IF(ISNA(VLOOKUP(I84&amp;J84,Risk_Lookup!$C$2:$D$26,2,FALSE))=TRUE,"", VLOOKUP(I84&amp;J84,Risk_Lookup!$C$2:$D$26,2,FALSE))</f>
        <v/>
      </c>
    </row>
    <row r="85" spans="1:17" ht="15.6" x14ac:dyDescent="0.3">
      <c r="A85" s="168"/>
      <c r="B85" s="65"/>
      <c r="C85" s="66"/>
      <c r="D85" s="65"/>
      <c r="E85" s="67"/>
      <c r="F85" s="68"/>
      <c r="G85" s="69"/>
      <c r="H85" s="66"/>
      <c r="I85" s="69"/>
      <c r="J85" s="69"/>
      <c r="K85" s="70"/>
      <c r="L85" s="169"/>
      <c r="M85" s="72"/>
      <c r="N85" s="69"/>
      <c r="O85" s="73" t="str">
        <f t="shared" si="5"/>
        <v/>
      </c>
      <c r="P85" s="74">
        <f t="shared" si="4"/>
        <v>0</v>
      </c>
      <c r="Q85" s="74" t="str">
        <f>IF(ISNA(VLOOKUP(I85&amp;J85,Risk_Lookup!$C$2:$D$26,2,FALSE))=TRUE,"", VLOOKUP(I85&amp;J85,Risk_Lookup!$C$2:$D$26,2,FALSE))</f>
        <v/>
      </c>
    </row>
    <row r="86" spans="1:17" ht="15.6" x14ac:dyDescent="0.3">
      <c r="A86" s="168"/>
      <c r="B86" s="65"/>
      <c r="C86" s="66"/>
      <c r="D86" s="65"/>
      <c r="E86" s="67"/>
      <c r="F86" s="68"/>
      <c r="G86" s="69"/>
      <c r="H86" s="66"/>
      <c r="I86" s="69"/>
      <c r="J86" s="69"/>
      <c r="K86" s="70"/>
      <c r="L86" s="169"/>
      <c r="M86" s="72"/>
      <c r="N86" s="69"/>
      <c r="O86" s="73" t="str">
        <f t="shared" si="5"/>
        <v/>
      </c>
      <c r="P86" s="74">
        <f t="shared" si="4"/>
        <v>0</v>
      </c>
      <c r="Q86" s="74" t="str">
        <f>IF(ISNA(VLOOKUP(I86&amp;J86,Risk_Lookup!$C$2:$D$26,2,FALSE))=TRUE,"", VLOOKUP(I86&amp;J86,Risk_Lookup!$C$2:$D$26,2,FALSE))</f>
        <v/>
      </c>
    </row>
    <row r="87" spans="1:17" ht="15.6" x14ac:dyDescent="0.3">
      <c r="A87" s="168"/>
      <c r="B87" s="65"/>
      <c r="C87" s="66"/>
      <c r="D87" s="65"/>
      <c r="E87" s="67"/>
      <c r="F87" s="68"/>
      <c r="G87" s="69"/>
      <c r="H87" s="66"/>
      <c r="I87" s="69"/>
      <c r="J87" s="69"/>
      <c r="K87" s="70"/>
      <c r="L87" s="169"/>
      <c r="M87" s="72"/>
      <c r="N87" s="69"/>
      <c r="O87" s="73" t="str">
        <f t="shared" si="5"/>
        <v/>
      </c>
      <c r="P87" s="74">
        <f t="shared" si="4"/>
        <v>0</v>
      </c>
      <c r="Q87" s="74" t="str">
        <f>IF(ISNA(VLOOKUP(I87&amp;J87,Risk_Lookup!$C$2:$D$26,2,FALSE))=TRUE,"", VLOOKUP(I87&amp;J87,Risk_Lookup!$C$2:$D$26,2,FALSE))</f>
        <v/>
      </c>
    </row>
    <row r="88" spans="1:17" ht="15.6" x14ac:dyDescent="0.3">
      <c r="A88" s="168"/>
      <c r="B88" s="65"/>
      <c r="C88" s="66"/>
      <c r="D88" s="65"/>
      <c r="E88" s="67"/>
      <c r="F88" s="68"/>
      <c r="G88" s="69"/>
      <c r="H88" s="66"/>
      <c r="I88" s="69"/>
      <c r="J88" s="69"/>
      <c r="K88" s="70"/>
      <c r="L88" s="169"/>
      <c r="M88" s="72"/>
      <c r="N88" s="69"/>
      <c r="O88" s="73" t="str">
        <f t="shared" si="5"/>
        <v/>
      </c>
      <c r="P88" s="74">
        <f t="shared" si="4"/>
        <v>0</v>
      </c>
      <c r="Q88" s="74" t="str">
        <f>IF(ISNA(VLOOKUP(I88&amp;J88,Risk_Lookup!$C$2:$D$26,2,FALSE))=TRUE,"", VLOOKUP(I88&amp;J88,Risk_Lookup!$C$2:$D$26,2,FALSE))</f>
        <v/>
      </c>
    </row>
    <row r="89" spans="1:17" ht="15.6" x14ac:dyDescent="0.3">
      <c r="A89" s="168"/>
      <c r="B89" s="65"/>
      <c r="C89" s="66"/>
      <c r="D89" s="65"/>
      <c r="E89" s="67"/>
      <c r="F89" s="68"/>
      <c r="G89" s="69"/>
      <c r="H89" s="66"/>
      <c r="I89" s="69"/>
      <c r="J89" s="69"/>
      <c r="K89" s="70"/>
      <c r="L89" s="169"/>
      <c r="M89" s="72"/>
      <c r="N89" s="69"/>
      <c r="O89" s="73" t="str">
        <f t="shared" si="5"/>
        <v/>
      </c>
      <c r="P89" s="74">
        <f t="shared" si="4"/>
        <v>0</v>
      </c>
      <c r="Q89" s="74" t="str">
        <f>IF(ISNA(VLOOKUP(I89&amp;J89,Risk_Lookup!$C$2:$D$26,2,FALSE))=TRUE,"", VLOOKUP(I89&amp;J89,Risk_Lookup!$C$2:$D$26,2,FALSE))</f>
        <v/>
      </c>
    </row>
    <row r="90" spans="1:17" ht="15.6" x14ac:dyDescent="0.3">
      <c r="A90" s="168"/>
      <c r="B90" s="65"/>
      <c r="C90" s="66"/>
      <c r="D90" s="65"/>
      <c r="E90" s="67"/>
      <c r="F90" s="68"/>
      <c r="G90" s="69"/>
      <c r="H90" s="66"/>
      <c r="I90" s="69"/>
      <c r="J90" s="69"/>
      <c r="K90" s="70"/>
      <c r="L90" s="169"/>
      <c r="M90" s="72"/>
      <c r="N90" s="69"/>
      <c r="O90" s="73" t="str">
        <f t="shared" si="5"/>
        <v/>
      </c>
      <c r="P90" s="74">
        <f t="shared" si="4"/>
        <v>0</v>
      </c>
      <c r="Q90" s="74" t="str">
        <f>IF(ISNA(VLOOKUP(I90&amp;J90,Risk_Lookup!$C$2:$D$26,2,FALSE))=TRUE,"", VLOOKUP(I90&amp;J90,Risk_Lookup!$C$2:$D$26,2,FALSE))</f>
        <v/>
      </c>
    </row>
    <row r="91" spans="1:17" ht="15.6" x14ac:dyDescent="0.3">
      <c r="A91" s="168"/>
      <c r="B91" s="65"/>
      <c r="C91" s="66"/>
      <c r="D91" s="65"/>
      <c r="E91" s="67"/>
      <c r="F91" s="68"/>
      <c r="G91" s="69"/>
      <c r="H91" s="66"/>
      <c r="I91" s="69"/>
      <c r="J91" s="69"/>
      <c r="K91" s="70"/>
      <c r="L91" s="169"/>
      <c r="M91" s="72"/>
      <c r="N91" s="69"/>
      <c r="O91" s="73" t="str">
        <f t="shared" si="5"/>
        <v/>
      </c>
      <c r="P91" s="74">
        <f t="shared" si="4"/>
        <v>0</v>
      </c>
      <c r="Q91" s="74" t="str">
        <f>IF(ISNA(VLOOKUP(I91&amp;J91,Risk_Lookup!$C$2:$D$26,2,FALSE))=TRUE,"", VLOOKUP(I91&amp;J91,Risk_Lookup!$C$2:$D$26,2,FALSE))</f>
        <v/>
      </c>
    </row>
    <row r="92" spans="1:17" ht="15.6" x14ac:dyDescent="0.3">
      <c r="A92" s="168"/>
      <c r="B92" s="65"/>
      <c r="C92" s="66"/>
      <c r="D92" s="65"/>
      <c r="E92" s="67"/>
      <c r="F92" s="68"/>
      <c r="G92" s="69"/>
      <c r="H92" s="66"/>
      <c r="I92" s="69"/>
      <c r="J92" s="69"/>
      <c r="K92" s="70"/>
      <c r="L92" s="169"/>
      <c r="M92" s="72"/>
      <c r="N92" s="69"/>
      <c r="O92" s="73" t="str">
        <f t="shared" si="5"/>
        <v/>
      </c>
      <c r="P92" s="74">
        <f t="shared" si="4"/>
        <v>0</v>
      </c>
      <c r="Q92" s="74" t="str">
        <f>IF(ISNA(VLOOKUP(I92&amp;J92,Risk_Lookup!$C$2:$D$26,2,FALSE))=TRUE,"", VLOOKUP(I92&amp;J92,Risk_Lookup!$C$2:$D$26,2,FALSE))</f>
        <v/>
      </c>
    </row>
    <row r="93" spans="1:17" ht="15.6" x14ac:dyDescent="0.3">
      <c r="A93" s="168"/>
      <c r="B93" s="65"/>
      <c r="C93" s="171"/>
      <c r="D93" s="65"/>
      <c r="E93" s="67"/>
      <c r="F93" s="68"/>
      <c r="G93" s="69"/>
      <c r="H93" s="66"/>
      <c r="I93" s="69"/>
      <c r="J93" s="69"/>
      <c r="K93" s="70"/>
      <c r="L93" s="169"/>
      <c r="M93" s="72"/>
      <c r="N93" s="69"/>
      <c r="O93" s="73" t="str">
        <f t="shared" si="5"/>
        <v/>
      </c>
      <c r="P93" s="74">
        <f t="shared" si="4"/>
        <v>0</v>
      </c>
      <c r="Q93" s="74" t="str">
        <f>IF(ISNA(VLOOKUP(I93&amp;J93,Risk_Lookup!$C$2:$D$26,2,FALSE))=TRUE,"", VLOOKUP(I93&amp;J93,Risk_Lookup!$C$2:$D$26,2,FALSE))</f>
        <v/>
      </c>
    </row>
    <row r="94" spans="1:17" s="53" customFormat="1" ht="15.6" x14ac:dyDescent="0.3">
      <c r="A94" s="168"/>
      <c r="B94" s="65"/>
      <c r="C94" s="66"/>
      <c r="D94" s="65"/>
      <c r="E94" s="67"/>
      <c r="F94" s="68"/>
      <c r="G94" s="69"/>
      <c r="H94" s="66"/>
      <c r="I94" s="69"/>
      <c r="J94" s="69"/>
      <c r="K94" s="70"/>
      <c r="L94" s="169"/>
      <c r="M94" s="72"/>
      <c r="N94" s="69"/>
      <c r="O94" s="73" t="str">
        <f t="shared" si="5"/>
        <v/>
      </c>
      <c r="P94" s="74">
        <f t="shared" si="4"/>
        <v>0</v>
      </c>
      <c r="Q94" s="74" t="str">
        <f>IF(ISNA(VLOOKUP(I94&amp;J94,Risk_Lookup!$C$2:$D$26,2,FALSE))=TRUE,"", VLOOKUP(I94&amp;J94,Risk_Lookup!$C$2:$D$26,2,FALSE))</f>
        <v/>
      </c>
    </row>
    <row r="95" spans="1:17" ht="15.6" x14ac:dyDescent="0.3">
      <c r="A95" s="168"/>
      <c r="B95" s="65"/>
      <c r="C95" s="66"/>
      <c r="D95" s="65"/>
      <c r="E95" s="67"/>
      <c r="F95" s="68"/>
      <c r="G95" s="69"/>
      <c r="H95" s="66"/>
      <c r="I95" s="69"/>
      <c r="J95" s="69"/>
      <c r="K95" s="70"/>
      <c r="L95" s="169"/>
      <c r="M95" s="72"/>
      <c r="N95" s="69"/>
      <c r="O95" s="73" t="str">
        <f t="shared" si="5"/>
        <v/>
      </c>
      <c r="P95" s="74">
        <f t="shared" si="4"/>
        <v>0</v>
      </c>
      <c r="Q95" s="74" t="str">
        <f>IF(ISNA(VLOOKUP(I95&amp;J95,Risk_Lookup!$C$2:$D$26,2,FALSE))=TRUE,"", VLOOKUP(I95&amp;J95,Risk_Lookup!$C$2:$D$26,2,FALSE))</f>
        <v/>
      </c>
    </row>
    <row r="96" spans="1:17" ht="15.6" x14ac:dyDescent="0.3">
      <c r="A96" s="168"/>
      <c r="B96" s="65"/>
      <c r="C96" s="66"/>
      <c r="D96" s="65"/>
      <c r="E96" s="67"/>
      <c r="F96" s="68"/>
      <c r="G96" s="69"/>
      <c r="H96" s="66"/>
      <c r="I96" s="69"/>
      <c r="J96" s="69"/>
      <c r="K96" s="70"/>
      <c r="L96" s="169"/>
      <c r="M96" s="72"/>
      <c r="N96" s="69"/>
      <c r="O96" s="73" t="str">
        <f t="shared" si="5"/>
        <v/>
      </c>
      <c r="P96" s="74">
        <f t="shared" si="4"/>
        <v>0</v>
      </c>
      <c r="Q96" s="74" t="str">
        <f>IF(ISNA(VLOOKUP(I96&amp;J96,Risk_Lookup!$C$2:$D$26,2,FALSE))=TRUE,"", VLOOKUP(I96&amp;J96,Risk_Lookup!$C$2:$D$26,2,FALSE))</f>
        <v/>
      </c>
    </row>
    <row r="97" spans="1:17" ht="15.6" x14ac:dyDescent="0.3">
      <c r="A97" s="168"/>
      <c r="B97" s="65"/>
      <c r="C97" s="66"/>
      <c r="D97" s="65"/>
      <c r="E97" s="67"/>
      <c r="F97" s="68"/>
      <c r="G97" s="69"/>
      <c r="H97" s="66"/>
      <c r="I97" s="69"/>
      <c r="J97" s="69"/>
      <c r="K97" s="70"/>
      <c r="L97" s="169"/>
      <c r="M97" s="72"/>
      <c r="N97" s="69"/>
      <c r="O97" s="73" t="str">
        <f t="shared" si="5"/>
        <v/>
      </c>
      <c r="P97" s="74">
        <f t="shared" si="4"/>
        <v>0</v>
      </c>
      <c r="Q97" s="74" t="str">
        <f>IF(ISNA(VLOOKUP(I97&amp;J97,Risk_Lookup!$C$2:$D$26,2,FALSE))=TRUE,"", VLOOKUP(I97&amp;J97,Risk_Lookup!$C$2:$D$26,2,FALSE))</f>
        <v/>
      </c>
    </row>
  </sheetData>
  <autoFilter ref="A4:Q97" xr:uid="{00000000-0009-0000-0000-000000000000}"/>
  <mergeCells count="17">
    <mergeCell ref="B3:B4"/>
    <mergeCell ref="I3:J3"/>
    <mergeCell ref="E3:E4"/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</mergeCells>
  <phoneticPr fontId="20" type="noConversion"/>
  <conditionalFormatting sqref="O5:O97">
    <cfRule type="expression" dxfId="2" priority="4" stopIfTrue="1">
      <formula>Q5="GREEN"</formula>
    </cfRule>
    <cfRule type="expression" dxfId="1" priority="5" stopIfTrue="1">
      <formula xml:space="preserve"> Q5="AMBER"</formula>
    </cfRule>
    <cfRule type="expression" dxfId="0" priority="6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7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7" xr:uid="{00000000-0002-0000-0000-000001000000}">
      <formula1>1</formula1>
      <formula2>G5</formula2>
    </dataValidation>
    <dataValidation type="list" allowBlank="1" showInputMessage="1" showErrorMessage="1" sqref="N5:N97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7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topLeftCell="A4" zoomScaleNormal="100" workbookViewId="0">
      <selection activeCell="F9" sqref="F9"/>
    </sheetView>
  </sheetViews>
  <sheetFormatPr defaultColWidth="9.109375" defaultRowHeight="13.2" x14ac:dyDescent="0.25"/>
  <cols>
    <col min="1" max="3" width="11.6640625" style="3" customWidth="1"/>
    <col min="4" max="16384" width="9.109375" style="3"/>
  </cols>
  <sheetData>
    <row r="1" spans="1:21" x14ac:dyDescent="0.25">
      <c r="A1" s="32" t="str">
        <f>'RISK REGISTER'!A1</f>
        <v>[INSERT NAME] RISK REGISTER</v>
      </c>
      <c r="B1" s="4"/>
      <c r="C1" s="4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3.8" thickBot="1" x14ac:dyDescent="0.3">
      <c r="A2" s="4"/>
      <c r="B2" s="4"/>
      <c r="C2" s="4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ht="30" customHeight="1" thickBot="1" x14ac:dyDescent="0.3">
      <c r="A3" s="96" t="s">
        <v>25</v>
      </c>
      <c r="B3" s="97"/>
      <c r="C3" s="61" t="s">
        <v>26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30" customHeight="1" x14ac:dyDescent="0.25">
      <c r="A4" s="58" t="s">
        <v>24</v>
      </c>
      <c r="B4" s="59" t="s">
        <v>27</v>
      </c>
      <c r="C4" s="60">
        <f>COUNTIF('RISK REGISTER'!N5:N97,"New")</f>
        <v>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1" ht="30" customHeight="1" x14ac:dyDescent="0.25">
      <c r="A5" s="6" t="s">
        <v>20</v>
      </c>
      <c r="B5" s="7" t="s">
        <v>28</v>
      </c>
      <c r="C5" s="5">
        <f>COUNTIF('RISK REGISTER'!N5:N97,"Unchanged")</f>
        <v>4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21" ht="30" customHeight="1" x14ac:dyDescent="0.25">
      <c r="A6" s="6" t="s">
        <v>22</v>
      </c>
      <c r="B6" s="7" t="s">
        <v>29</v>
      </c>
      <c r="C6" s="5">
        <f>COUNTIF('RISK REGISTER'!N5:N97,"Increasing")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21" ht="30" customHeight="1" x14ac:dyDescent="0.25">
      <c r="A7" s="6" t="s">
        <v>30</v>
      </c>
      <c r="B7" s="7" t="s">
        <v>31</v>
      </c>
      <c r="C7" s="5">
        <f>COUNTIF('RISK REGISTER'!N5:N97,"Reducing")</f>
        <v>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21" ht="30" customHeight="1" x14ac:dyDescent="0.25">
      <c r="A8" s="6" t="s">
        <v>32</v>
      </c>
      <c r="B8" s="8" t="s">
        <v>33</v>
      </c>
      <c r="C8" s="5">
        <f>COUNTIF('RISK REGISTER'!N5:N97,"Imminent")</f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21" ht="30" customHeight="1" thickBot="1" x14ac:dyDescent="0.3">
      <c r="A9" s="9" t="s">
        <v>34</v>
      </c>
      <c r="B9" s="10" t="s">
        <v>35</v>
      </c>
      <c r="C9" s="11">
        <f>COUNTIF('RISK REGISTER'!N5:N97,"Closed")</f>
        <v>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21" ht="30" customHeight="1" thickBot="1" x14ac:dyDescent="0.3"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21" ht="30" customHeight="1" thickBot="1" x14ac:dyDescent="0.3">
      <c r="A11" s="98" t="s">
        <v>36</v>
      </c>
      <c r="B11" s="99"/>
      <c r="C11" s="61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21" ht="30" customHeight="1" x14ac:dyDescent="0.25">
      <c r="A12" s="100" t="s">
        <v>38</v>
      </c>
      <c r="B12" s="101"/>
      <c r="C12" s="62">
        <f>COUNTIFS('RISK REGISTER'!Q5:Q97,"RED")</f>
        <v>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21" ht="30" customHeight="1" x14ac:dyDescent="0.25">
      <c r="A13" s="102" t="s">
        <v>39</v>
      </c>
      <c r="B13" s="103"/>
      <c r="C13" s="30">
        <f>COUNTIFS('RISK REGISTER'!Q5:Q97,"AMBER")</f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1:21" ht="30" customHeight="1" thickBot="1" x14ac:dyDescent="0.3">
      <c r="A14" s="94" t="s">
        <v>40</v>
      </c>
      <c r="B14" s="95"/>
      <c r="C14" s="31">
        <f>COUNTIFS('RISK REGISTER'!Q5:Q97,"GREEN")</f>
        <v>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3.2" x14ac:dyDescent="0.25"/>
  <cols>
    <col min="1" max="1" width="10.33203125" customWidth="1"/>
    <col min="2" max="2" width="15.88671875" customWidth="1"/>
    <col min="3" max="3" width="35.6640625" customWidth="1"/>
    <col min="4" max="4" width="14.4414062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44140625" customWidth="1"/>
    <col min="16" max="17" width="0" hidden="1" customWidth="1"/>
  </cols>
  <sheetData>
    <row r="1" spans="1:17" ht="17.399999999999999" x14ac:dyDescent="0.25">
      <c r="A1" s="106" t="s">
        <v>1</v>
      </c>
      <c r="B1" s="107"/>
      <c r="C1" s="107"/>
      <c r="D1" s="107"/>
      <c r="E1" s="108"/>
      <c r="F1" s="106" t="s">
        <v>2</v>
      </c>
      <c r="G1" s="109"/>
      <c r="H1" s="109"/>
      <c r="I1" s="109"/>
      <c r="J1" s="109"/>
      <c r="K1" s="110"/>
      <c r="L1" s="106" t="s">
        <v>3</v>
      </c>
      <c r="M1" s="107"/>
      <c r="N1" s="107"/>
      <c r="O1" s="108"/>
    </row>
    <row r="2" spans="1:17" ht="15.6" x14ac:dyDescent="0.25">
      <c r="A2" s="111" t="s">
        <v>4</v>
      </c>
      <c r="B2" s="113" t="s">
        <v>5</v>
      </c>
      <c r="C2" s="113" t="s">
        <v>6</v>
      </c>
      <c r="D2" s="115" t="s">
        <v>41</v>
      </c>
      <c r="E2" s="117" t="s">
        <v>8</v>
      </c>
      <c r="F2" s="119" t="s">
        <v>9</v>
      </c>
      <c r="G2" s="120"/>
      <c r="H2" s="113" t="s">
        <v>10</v>
      </c>
      <c r="I2" s="122" t="s">
        <v>11</v>
      </c>
      <c r="J2" s="120"/>
      <c r="K2" s="117" t="s">
        <v>12</v>
      </c>
      <c r="L2" s="123" t="s">
        <v>13</v>
      </c>
      <c r="M2" s="115" t="s">
        <v>14</v>
      </c>
      <c r="N2" s="115" t="s">
        <v>15</v>
      </c>
      <c r="O2" s="104" t="s">
        <v>16</v>
      </c>
    </row>
    <row r="3" spans="1:17" ht="63.6" thickBot="1" x14ac:dyDescent="0.3">
      <c r="A3" s="112"/>
      <c r="B3" s="114"/>
      <c r="C3" s="114"/>
      <c r="D3" s="116"/>
      <c r="E3" s="118"/>
      <c r="F3" s="17" t="s">
        <v>42</v>
      </c>
      <c r="G3" s="18" t="s">
        <v>43</v>
      </c>
      <c r="H3" s="114"/>
      <c r="I3" s="19" t="s">
        <v>42</v>
      </c>
      <c r="J3" s="18" t="s">
        <v>43</v>
      </c>
      <c r="K3" s="118"/>
      <c r="L3" s="124"/>
      <c r="M3" s="121"/>
      <c r="N3" s="121"/>
      <c r="O3" s="105"/>
    </row>
    <row r="4" spans="1:17" ht="24.6" x14ac:dyDescent="0.25">
      <c r="A4" s="15"/>
      <c r="B4" s="2"/>
      <c r="C4" s="2"/>
      <c r="D4" s="2"/>
      <c r="E4" s="14"/>
      <c r="F4" s="20"/>
      <c r="G4" s="1"/>
      <c r="H4" s="2"/>
      <c r="I4" s="78"/>
      <c r="J4" s="78"/>
      <c r="K4" s="12"/>
      <c r="L4" s="13"/>
      <c r="M4" s="21"/>
      <c r="N4" s="1" t="s">
        <v>34</v>
      </c>
      <c r="O4" s="16" t="str">
        <f>IF(N4=0,"",IF(N4="New","N",IF(N4="Unchanged","↔",IF(N4="Increasing","↑",IF(N4="Reducing","↓",IF(N4="Imminent","!",IF(N4="Closed","X")))))))&amp;Q4</f>
        <v>X</v>
      </c>
      <c r="Q4" s="3" t="str">
        <f>IF(ISNA(VLOOKUP(I4&amp;J4,Risk_Lookup!$C$2:$D$26,2,FALSE))=TRUE,"", VLOOKUP(I4&amp;J4,Risk_Lookup!$C$2:$D$26,2,FALSE))</f>
        <v/>
      </c>
    </row>
    <row r="5" spans="1:17" ht="24.6" x14ac:dyDescent="0.25">
      <c r="A5" s="15"/>
      <c r="B5" s="2"/>
      <c r="C5" s="2"/>
      <c r="D5" s="2"/>
      <c r="E5" s="14"/>
      <c r="F5" s="20"/>
      <c r="G5" s="1"/>
      <c r="H5" s="2"/>
      <c r="I5" s="78"/>
      <c r="J5" s="78"/>
      <c r="K5" s="12"/>
      <c r="L5" s="13"/>
      <c r="M5" s="21"/>
      <c r="N5" s="1"/>
      <c r="O5" s="16" t="str">
        <f t="shared" ref="O5:O22" si="0">IF(N5=0,"",IF(N5="New","N",IF(N5="Unchanged","↔",IF(N5="Increasing","↑",IF(N5="Reducing","↓",IF(N5="Imminent","!",IF(N5="Closed","X")))))))&amp;Q5</f>
        <v/>
      </c>
      <c r="Q5" s="3" t="str">
        <f>IF(ISNA(VLOOKUP(I5&amp;J5,Risk_Lookup!$C$2:$D$26,2,FALSE))=TRUE,"", VLOOKUP(I5&amp;J5,Risk_Lookup!$C$2:$D$26,2,FALSE))</f>
        <v/>
      </c>
    </row>
    <row r="6" spans="1:17" ht="24.6" x14ac:dyDescent="0.25">
      <c r="A6" s="15"/>
      <c r="B6" s="2"/>
      <c r="C6" s="2"/>
      <c r="D6" s="2"/>
      <c r="E6" s="14"/>
      <c r="F6" s="20"/>
      <c r="G6" s="1"/>
      <c r="H6" s="2"/>
      <c r="I6" s="1"/>
      <c r="J6" s="1"/>
      <c r="K6" s="12"/>
      <c r="L6" s="13"/>
      <c r="M6" s="21"/>
      <c r="N6" s="1"/>
      <c r="O6" s="16" t="str">
        <f t="shared" si="0"/>
        <v/>
      </c>
      <c r="Q6" s="3" t="str">
        <f>IF(ISNA(VLOOKUP(I6&amp;J6,Risk_Lookup!$C$2:$D$26,2,FALSE))=TRUE,"", VLOOKUP(I6&amp;J6,Risk_Lookup!$C$2:$D$26,2,FALSE))</f>
        <v/>
      </c>
    </row>
    <row r="7" spans="1:17" ht="24.6" x14ac:dyDescent="0.25">
      <c r="A7" s="15"/>
      <c r="B7" s="2"/>
      <c r="C7" s="2"/>
      <c r="D7" s="2"/>
      <c r="E7" s="14"/>
      <c r="F7" s="20"/>
      <c r="G7" s="1"/>
      <c r="H7" s="2"/>
      <c r="I7" s="1"/>
      <c r="J7" s="1"/>
      <c r="K7" s="12"/>
      <c r="L7" s="13"/>
      <c r="M7" s="21"/>
      <c r="N7" s="1"/>
      <c r="O7" s="16" t="str">
        <f t="shared" si="0"/>
        <v/>
      </c>
      <c r="Q7" s="3" t="str">
        <f>IF(ISNA(VLOOKUP(I7&amp;J7,Risk_Lookup!$C$2:$D$26,2,FALSE))=TRUE,"", VLOOKUP(I7&amp;J7,Risk_Lookup!$C$2:$D$26,2,FALSE))</f>
        <v/>
      </c>
    </row>
    <row r="8" spans="1:17" ht="24.6" x14ac:dyDescent="0.25">
      <c r="A8" s="15"/>
      <c r="B8" s="2"/>
      <c r="C8" s="2"/>
      <c r="D8" s="2"/>
      <c r="E8" s="14"/>
      <c r="F8" s="20"/>
      <c r="G8" s="1"/>
      <c r="H8" s="2"/>
      <c r="I8" s="1"/>
      <c r="J8" s="1"/>
      <c r="K8" s="12"/>
      <c r="L8" s="13"/>
      <c r="M8" s="21"/>
      <c r="N8" s="1"/>
      <c r="O8" s="16" t="str">
        <f t="shared" si="0"/>
        <v/>
      </c>
      <c r="Q8" s="3" t="str">
        <f>IF(ISNA(VLOOKUP(I8&amp;J8,Risk_Lookup!$C$2:$D$26,2,FALSE))=TRUE,"", VLOOKUP(I8&amp;J8,Risk_Lookup!$C$2:$D$26,2,FALSE))</f>
        <v/>
      </c>
    </row>
    <row r="9" spans="1:17" ht="24.6" x14ac:dyDescent="0.25">
      <c r="A9" s="15"/>
      <c r="B9" s="2"/>
      <c r="C9" s="2"/>
      <c r="D9" s="2"/>
      <c r="E9" s="14"/>
      <c r="F9" s="20"/>
      <c r="G9" s="1"/>
      <c r="H9" s="2"/>
      <c r="I9" s="1"/>
      <c r="J9" s="1"/>
      <c r="K9" s="12"/>
      <c r="L9" s="13"/>
      <c r="M9" s="21"/>
      <c r="N9" s="1"/>
      <c r="O9" s="16" t="str">
        <f t="shared" si="0"/>
        <v/>
      </c>
      <c r="Q9" s="3" t="str">
        <f>IF(ISNA(VLOOKUP(I9&amp;J9,Risk_Lookup!$C$2:$D$26,2,FALSE))=TRUE,"", VLOOKUP(I9&amp;J9,Risk_Lookup!$C$2:$D$26,2,FALSE))</f>
        <v/>
      </c>
    </row>
    <row r="10" spans="1:17" ht="24.6" x14ac:dyDescent="0.25">
      <c r="A10" s="15"/>
      <c r="B10" s="2"/>
      <c r="C10" s="2"/>
      <c r="D10" s="2"/>
      <c r="E10" s="14"/>
      <c r="F10" s="20"/>
      <c r="G10" s="1"/>
      <c r="H10" s="2"/>
      <c r="I10" s="1"/>
      <c r="J10" s="1"/>
      <c r="K10" s="12"/>
      <c r="L10" s="13"/>
      <c r="M10" s="21"/>
      <c r="N10" s="1"/>
      <c r="O10" s="16" t="str">
        <f t="shared" si="0"/>
        <v/>
      </c>
      <c r="Q10" s="3" t="str">
        <f>IF(ISNA(VLOOKUP(I10&amp;J10,Risk_Lookup!$C$2:$D$26,2,FALSE))=TRUE,"", VLOOKUP(I10&amp;J10,Risk_Lookup!$C$2:$D$26,2,FALSE))</f>
        <v/>
      </c>
    </row>
    <row r="11" spans="1:17" ht="24.6" x14ac:dyDescent="0.25">
      <c r="A11" s="15"/>
      <c r="B11" s="2"/>
      <c r="C11" s="2"/>
      <c r="D11" s="2"/>
      <c r="E11" s="14"/>
      <c r="F11" s="20"/>
      <c r="G11" s="1"/>
      <c r="H11" s="2"/>
      <c r="I11" s="1"/>
      <c r="J11" s="1"/>
      <c r="K11" s="12"/>
      <c r="L11" s="13"/>
      <c r="M11" s="21"/>
      <c r="N11" s="1"/>
      <c r="O11" s="16" t="str">
        <f t="shared" si="0"/>
        <v/>
      </c>
      <c r="Q11" s="3" t="str">
        <f>IF(ISNA(VLOOKUP(I11&amp;J11,Risk_Lookup!$C$2:$D$26,2,FALSE))=TRUE,"", VLOOKUP(I11&amp;J11,Risk_Lookup!$C$2:$D$26,2,FALSE))</f>
        <v/>
      </c>
    </row>
    <row r="12" spans="1:17" ht="24.6" x14ac:dyDescent="0.25">
      <c r="A12" s="15"/>
      <c r="B12" s="2"/>
      <c r="C12" s="2"/>
      <c r="D12" s="2"/>
      <c r="E12" s="14"/>
      <c r="F12" s="20"/>
      <c r="G12" s="1"/>
      <c r="H12" s="2"/>
      <c r="I12" s="1"/>
      <c r="J12" s="1"/>
      <c r="K12" s="12"/>
      <c r="L12" s="13"/>
      <c r="M12" s="21"/>
      <c r="N12" s="1"/>
      <c r="O12" s="16" t="str">
        <f t="shared" si="0"/>
        <v/>
      </c>
      <c r="Q12" s="3" t="str">
        <f>IF(ISNA(VLOOKUP(I12&amp;J12,Risk_Lookup!$C$2:$D$26,2,FALSE))=TRUE,"", VLOOKUP(I12&amp;J12,Risk_Lookup!$C$2:$D$26,2,FALSE))</f>
        <v/>
      </c>
    </row>
    <row r="13" spans="1:17" ht="24.6" x14ac:dyDescent="0.25">
      <c r="A13" s="15"/>
      <c r="B13" s="2"/>
      <c r="C13" s="2"/>
      <c r="D13" s="2"/>
      <c r="E13" s="14"/>
      <c r="F13" s="20"/>
      <c r="G13" s="1"/>
      <c r="H13" s="2"/>
      <c r="I13" s="79"/>
      <c r="J13" s="79"/>
      <c r="K13" s="12"/>
      <c r="L13" s="13"/>
      <c r="M13" s="21"/>
      <c r="N13" s="1"/>
      <c r="O13" s="16" t="str">
        <f t="shared" si="0"/>
        <v/>
      </c>
      <c r="Q13" s="3" t="str">
        <f>IF(ISNA(VLOOKUP(I13&amp;J13,Risk_Lookup!$C$2:$D$26,2,FALSE))=TRUE,"", VLOOKUP(I13&amp;J13,Risk_Lookup!$C$2:$D$26,2,FALSE))</f>
        <v/>
      </c>
    </row>
    <row r="14" spans="1:17" ht="24.6" x14ac:dyDescent="0.25">
      <c r="A14" s="15"/>
      <c r="B14" s="2"/>
      <c r="C14" s="2"/>
      <c r="D14" s="2"/>
      <c r="E14" s="14"/>
      <c r="F14" s="20"/>
      <c r="G14" s="1"/>
      <c r="H14" s="2"/>
      <c r="I14" s="1"/>
      <c r="J14" s="1"/>
      <c r="K14" s="12"/>
      <c r="L14" s="13"/>
      <c r="M14" s="21"/>
      <c r="N14" s="1"/>
      <c r="O14" s="16" t="str">
        <f t="shared" si="0"/>
        <v/>
      </c>
      <c r="Q14" s="3" t="str">
        <f>IF(ISNA(VLOOKUP(I14&amp;J14,Risk_Lookup!$C$2:$D$26,2,FALSE))=TRUE,"", VLOOKUP(I14&amp;J14,Risk_Lookup!$C$2:$D$26,2,FALSE))</f>
        <v/>
      </c>
    </row>
    <row r="15" spans="1:17" ht="24.6" x14ac:dyDescent="0.25">
      <c r="A15" s="15"/>
      <c r="B15" s="2"/>
      <c r="C15" s="2"/>
      <c r="D15" s="2"/>
      <c r="E15" s="14"/>
      <c r="F15" s="20"/>
      <c r="G15" s="1"/>
      <c r="H15" s="2"/>
      <c r="I15" s="80"/>
      <c r="J15" s="80"/>
      <c r="K15" s="12"/>
      <c r="L15" s="13"/>
      <c r="M15" s="21"/>
      <c r="N15" s="1"/>
      <c r="O15" s="16" t="str">
        <f t="shared" si="0"/>
        <v/>
      </c>
      <c r="Q15" s="3" t="str">
        <f>IF(ISNA(VLOOKUP(I15&amp;J15,Risk_Lookup!$C$2:$D$26,2,FALSE))=TRUE,"", VLOOKUP(I15&amp;J15,Risk_Lookup!$C$2:$D$26,2,FALSE))</f>
        <v/>
      </c>
    </row>
    <row r="16" spans="1:17" ht="24.6" x14ac:dyDescent="0.25">
      <c r="A16" s="15"/>
      <c r="B16" s="2"/>
      <c r="C16" s="2"/>
      <c r="D16" s="2"/>
      <c r="E16" s="14"/>
      <c r="F16" s="20"/>
      <c r="G16" s="1"/>
      <c r="H16" s="2"/>
      <c r="I16" s="1"/>
      <c r="J16" s="1"/>
      <c r="K16" s="12"/>
      <c r="L16" s="13"/>
      <c r="M16" s="21"/>
      <c r="N16" s="1"/>
      <c r="O16" s="16" t="str">
        <f t="shared" si="0"/>
        <v/>
      </c>
      <c r="Q16" s="3" t="str">
        <f>IF(ISNA(VLOOKUP(I16&amp;J16,Risk_Lookup!$C$2:$D$26,2,FALSE))=TRUE,"", VLOOKUP(I16&amp;J16,Risk_Lookup!$C$2:$D$26,2,FALSE))</f>
        <v/>
      </c>
    </row>
    <row r="17" spans="1:17" ht="24.6" x14ac:dyDescent="0.25">
      <c r="A17" s="15"/>
      <c r="B17" s="2"/>
      <c r="C17" s="2"/>
      <c r="D17" s="2"/>
      <c r="E17" s="14"/>
      <c r="F17" s="20"/>
      <c r="G17" s="1"/>
      <c r="H17" s="2"/>
      <c r="I17" s="1"/>
      <c r="J17" s="1"/>
      <c r="K17" s="12"/>
      <c r="L17" s="13"/>
      <c r="M17" s="21"/>
      <c r="N17" s="1"/>
      <c r="O17" s="16" t="str">
        <f t="shared" si="0"/>
        <v/>
      </c>
      <c r="Q17" s="3" t="str">
        <f>IF(ISNA(VLOOKUP(I17&amp;J17,Risk_Lookup!$C$2:$D$26,2,FALSE))=TRUE,"", VLOOKUP(I17&amp;J17,Risk_Lookup!$C$2:$D$26,2,FALSE))</f>
        <v/>
      </c>
    </row>
    <row r="18" spans="1:17" ht="24.6" x14ac:dyDescent="0.25">
      <c r="A18" s="15"/>
      <c r="B18" s="2"/>
      <c r="C18" s="2"/>
      <c r="D18" s="2"/>
      <c r="E18" s="14"/>
      <c r="F18" s="20"/>
      <c r="G18" s="1"/>
      <c r="H18" s="2"/>
      <c r="I18" s="1"/>
      <c r="J18" s="1"/>
      <c r="K18" s="12"/>
      <c r="L18" s="13"/>
      <c r="M18" s="21"/>
      <c r="N18" s="1"/>
      <c r="O18" s="16" t="str">
        <f t="shared" si="0"/>
        <v/>
      </c>
      <c r="Q18" s="3" t="str">
        <f>IF(ISNA(VLOOKUP(I18&amp;J18,Risk_Lookup!$C$2:$D$26,2,FALSE))=TRUE,"", VLOOKUP(I18&amp;J18,Risk_Lookup!$C$2:$D$26,2,FALSE))</f>
        <v/>
      </c>
    </row>
    <row r="19" spans="1:17" ht="24.6" x14ac:dyDescent="0.25">
      <c r="A19" s="15"/>
      <c r="B19" s="2"/>
      <c r="C19" s="2"/>
      <c r="D19" s="2"/>
      <c r="E19" s="14"/>
      <c r="F19" s="20"/>
      <c r="G19" s="1"/>
      <c r="H19" s="2"/>
      <c r="I19" s="1"/>
      <c r="J19" s="1"/>
      <c r="K19" s="12"/>
      <c r="L19" s="13"/>
      <c r="M19" s="21"/>
      <c r="N19" s="1"/>
      <c r="O19" s="16" t="str">
        <f t="shared" si="0"/>
        <v/>
      </c>
      <c r="Q19" s="3" t="str">
        <f>IF(ISNA(VLOOKUP(I19&amp;J19,Risk_Lookup!$C$2:$D$26,2,FALSE))=TRUE,"", VLOOKUP(I19&amp;J19,Risk_Lookup!$C$2:$D$26,2,FALSE))</f>
        <v/>
      </c>
    </row>
    <row r="20" spans="1:17" ht="24.6" x14ac:dyDescent="0.25">
      <c r="A20" s="15"/>
      <c r="B20" s="2"/>
      <c r="C20" s="2"/>
      <c r="D20" s="2"/>
      <c r="E20" s="14"/>
      <c r="F20" s="20"/>
      <c r="G20" s="1"/>
      <c r="H20" s="2"/>
      <c r="I20" s="1"/>
      <c r="J20" s="1"/>
      <c r="K20" s="12"/>
      <c r="L20" s="13"/>
      <c r="M20" s="21"/>
      <c r="N20" s="1"/>
      <c r="O20" s="16" t="str">
        <f>IF(N20=0,"",IF(N20="New","N",IF(N20="Unchanged","↔",IF(N20="Increasing","↑",IF(N20="Reducing","↓",IF(N20="Imminent","!",IF(N20="Closed","X")))))))&amp;Q20</f>
        <v/>
      </c>
      <c r="Q20" s="3" t="str">
        <f>IF(ISNA(VLOOKUP(I20&amp;J20,Risk_Lookup!$C$2:$D$26,2,FALSE))=TRUE,"", VLOOKUP(I20&amp;J20,Risk_Lookup!$C$2:$D$26,2,FALSE))</f>
        <v/>
      </c>
    </row>
    <row r="21" spans="1:17" ht="24.6" x14ac:dyDescent="0.25">
      <c r="A21" s="15"/>
      <c r="B21" s="2"/>
      <c r="C21" s="2"/>
      <c r="D21" s="2"/>
      <c r="E21" s="14"/>
      <c r="F21" s="20"/>
      <c r="G21" s="1"/>
      <c r="H21" s="2"/>
      <c r="I21" s="1"/>
      <c r="J21" s="1"/>
      <c r="K21" s="12"/>
      <c r="L21" s="13"/>
      <c r="M21" s="21"/>
      <c r="N21" s="1"/>
      <c r="O21" s="16" t="str">
        <f t="shared" si="0"/>
        <v/>
      </c>
      <c r="Q21" s="3" t="str">
        <f>IF(ISNA(VLOOKUP(I21&amp;J21,Risk_Lookup!$C$2:$D$26,2,FALSE))=TRUE,"", VLOOKUP(I21&amp;J21,Risk_Lookup!$C$2:$D$26,2,FALSE))</f>
        <v/>
      </c>
    </row>
    <row r="22" spans="1:17" ht="24.6" x14ac:dyDescent="0.25">
      <c r="A22" s="15"/>
      <c r="B22" s="2"/>
      <c r="C22" s="2"/>
      <c r="D22" s="2"/>
      <c r="E22" s="14"/>
      <c r="F22" s="20"/>
      <c r="G22" s="1"/>
      <c r="H22" s="2"/>
      <c r="I22" s="20"/>
      <c r="J22" s="1"/>
      <c r="K22" s="12"/>
      <c r="L22" s="13"/>
      <c r="M22" s="21"/>
      <c r="N22" s="1"/>
      <c r="O22" s="16" t="str">
        <f t="shared" si="0"/>
        <v/>
      </c>
      <c r="Q22" s="3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8" zoomScaleNormal="85" zoomScaleSheetLayoutView="100" workbookViewId="0">
      <selection activeCell="J25" sqref="J25:Q25"/>
    </sheetView>
  </sheetViews>
  <sheetFormatPr defaultColWidth="8.88671875" defaultRowHeight="15.6" x14ac:dyDescent="0.3"/>
  <cols>
    <col min="1" max="1" width="21" style="22" customWidth="1"/>
    <col min="2" max="2" width="18.6640625" style="22" customWidth="1"/>
    <col min="3" max="3" width="11.6640625" style="22" customWidth="1"/>
    <col min="4" max="4" width="12.44140625" style="22" customWidth="1"/>
    <col min="5" max="5" width="10.33203125" style="22" customWidth="1"/>
    <col min="6" max="6" width="13.44140625" style="22" customWidth="1"/>
    <col min="7" max="7" width="13.109375" style="22" customWidth="1"/>
    <col min="8" max="8" width="9.109375" style="22" customWidth="1"/>
    <col min="9" max="9" width="6.109375" style="22" customWidth="1"/>
    <col min="10" max="10" width="2.5546875" style="22" customWidth="1"/>
    <col min="11" max="14" width="9.109375" style="22" customWidth="1"/>
    <col min="15" max="15" width="6.5546875" style="22" customWidth="1"/>
    <col min="16" max="16" width="14.33203125" style="22" hidden="1" customWidth="1"/>
    <col min="17" max="17" width="15.44140625" style="23" hidden="1" customWidth="1"/>
    <col min="18" max="16384" width="8.88671875" style="23"/>
  </cols>
  <sheetData>
    <row r="1" spans="1:16" ht="24.75" customHeight="1" x14ac:dyDescent="0.3">
      <c r="A1" s="147" t="s">
        <v>44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40" t="s">
        <v>45</v>
      </c>
      <c r="P1" s="23"/>
    </row>
    <row r="2" spans="1:16" x14ac:dyDescent="0.3">
      <c r="A2" s="24"/>
      <c r="B2" s="24"/>
      <c r="C2" s="24"/>
      <c r="L2" s="23"/>
      <c r="M2" s="23"/>
      <c r="N2" s="23"/>
      <c r="O2" s="23"/>
      <c r="P2" s="23"/>
    </row>
    <row r="3" spans="1:16" x14ac:dyDescent="0.3">
      <c r="A3" s="26" t="s">
        <v>46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s="22" t="s">
        <v>47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15.75" customHeight="1" x14ac:dyDescent="0.3">
      <c r="A5" s="22" t="s">
        <v>48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ht="15.75" customHeight="1" x14ac:dyDescent="0.3"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3">
      <c r="A7" s="25" t="s">
        <v>49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ht="14.25" customHeight="1" x14ac:dyDescent="0.3"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31.5" customHeight="1" x14ac:dyDescent="0.3">
      <c r="A9" s="76" t="s">
        <v>50</v>
      </c>
      <c r="B9" s="76" t="s">
        <v>51</v>
      </c>
      <c r="C9" s="76" t="s">
        <v>52</v>
      </c>
      <c r="D9" s="150" t="s">
        <v>53</v>
      </c>
      <c r="E9" s="150"/>
      <c r="F9" s="150"/>
      <c r="G9" s="150"/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3">
      <c r="A10" s="37" t="s">
        <v>54</v>
      </c>
      <c r="B10" s="27">
        <v>5</v>
      </c>
      <c r="C10" s="27" t="s">
        <v>55</v>
      </c>
      <c r="D10" s="151" t="s">
        <v>56</v>
      </c>
      <c r="E10" s="151"/>
      <c r="F10" s="151"/>
      <c r="G10" s="151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3">
      <c r="A11" s="37" t="s">
        <v>57</v>
      </c>
      <c r="B11" s="27">
        <v>4</v>
      </c>
      <c r="C11" s="27" t="s">
        <v>58</v>
      </c>
      <c r="D11" s="151" t="s">
        <v>59</v>
      </c>
      <c r="E11" s="151"/>
      <c r="F11" s="151"/>
      <c r="G11" s="151"/>
      <c r="H11" s="23"/>
      <c r="I11" s="23"/>
      <c r="J11" s="23"/>
      <c r="K11" s="23"/>
      <c r="L11" s="23"/>
      <c r="M11" s="23"/>
      <c r="N11" s="23"/>
      <c r="O11" s="23"/>
      <c r="P11" s="23"/>
    </row>
    <row r="12" spans="1:16" ht="14.25" customHeight="1" x14ac:dyDescent="0.3">
      <c r="A12" s="37" t="s">
        <v>60</v>
      </c>
      <c r="B12" s="27">
        <v>3</v>
      </c>
      <c r="C12" s="27" t="s">
        <v>61</v>
      </c>
      <c r="D12" s="151" t="s">
        <v>62</v>
      </c>
      <c r="E12" s="151"/>
      <c r="F12" s="151"/>
      <c r="G12" s="151"/>
      <c r="H12" s="23"/>
      <c r="I12" s="23"/>
      <c r="J12" s="23"/>
      <c r="K12" s="23"/>
      <c r="L12" s="23"/>
      <c r="M12" s="23"/>
      <c r="N12" s="23"/>
      <c r="O12" s="23"/>
      <c r="P12" s="23"/>
    </row>
    <row r="13" spans="1:16" x14ac:dyDescent="0.3">
      <c r="A13" s="37" t="s">
        <v>63</v>
      </c>
      <c r="B13" s="27">
        <v>2</v>
      </c>
      <c r="C13" s="27" t="s">
        <v>64</v>
      </c>
      <c r="D13" s="151" t="s">
        <v>65</v>
      </c>
      <c r="E13" s="151"/>
      <c r="F13" s="151"/>
      <c r="G13" s="151"/>
      <c r="H13" s="23"/>
      <c r="I13" s="23"/>
      <c r="J13" s="23"/>
      <c r="K13" s="23"/>
      <c r="L13" s="23"/>
      <c r="M13" s="23"/>
      <c r="N13" s="23"/>
      <c r="O13" s="23"/>
      <c r="P13" s="23"/>
    </row>
    <row r="14" spans="1:16" x14ac:dyDescent="0.3">
      <c r="A14" s="37" t="s">
        <v>66</v>
      </c>
      <c r="B14" s="27">
        <v>1</v>
      </c>
      <c r="C14" s="27" t="s">
        <v>67</v>
      </c>
      <c r="D14" s="151" t="s">
        <v>68</v>
      </c>
      <c r="E14" s="151"/>
      <c r="F14" s="151"/>
      <c r="G14" s="151"/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s="26" t="s">
        <v>69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7" x14ac:dyDescent="0.3">
      <c r="A17" s="22" t="s">
        <v>70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7" ht="15.75" customHeight="1" x14ac:dyDescent="0.3">
      <c r="A18" s="22" t="s">
        <v>71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7" x14ac:dyDescent="0.3"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7" x14ac:dyDescent="0.3">
      <c r="A20" s="25" t="s">
        <v>72</v>
      </c>
      <c r="B20" s="25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7" ht="12.75" customHeight="1" x14ac:dyDescent="0.3"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7" x14ac:dyDescent="0.3">
      <c r="A22" s="28"/>
      <c r="B22" s="149" t="s">
        <v>73</v>
      </c>
      <c r="C22" s="149"/>
      <c r="D22" s="149"/>
      <c r="E22" s="149"/>
      <c r="F22" s="149" t="s">
        <v>74</v>
      </c>
      <c r="G22" s="149"/>
      <c r="H22" s="149"/>
      <c r="I22" s="149"/>
      <c r="J22" s="149" t="s">
        <v>75</v>
      </c>
      <c r="K22" s="149"/>
      <c r="L22" s="149"/>
      <c r="M22" s="149"/>
      <c r="N22" s="149"/>
      <c r="O22" s="149"/>
      <c r="P22" s="149"/>
      <c r="Q22" s="149"/>
    </row>
    <row r="23" spans="1:17" ht="168" customHeight="1" x14ac:dyDescent="0.3">
      <c r="A23" s="63" t="s">
        <v>76</v>
      </c>
      <c r="B23" s="142" t="s">
        <v>77</v>
      </c>
      <c r="C23" s="142"/>
      <c r="D23" s="142"/>
      <c r="E23" s="142"/>
      <c r="F23" s="148" t="s">
        <v>78</v>
      </c>
      <c r="G23" s="148"/>
      <c r="H23" s="148"/>
      <c r="I23" s="148"/>
      <c r="J23" s="148" t="s">
        <v>79</v>
      </c>
      <c r="K23" s="148"/>
      <c r="L23" s="148"/>
      <c r="M23" s="148"/>
      <c r="N23" s="148"/>
      <c r="O23" s="148"/>
      <c r="P23" s="148"/>
      <c r="Q23" s="148"/>
    </row>
    <row r="24" spans="1:17" ht="156.75" customHeight="1" x14ac:dyDescent="0.3">
      <c r="A24" s="38" t="s">
        <v>80</v>
      </c>
      <c r="B24" s="142" t="s">
        <v>81</v>
      </c>
      <c r="C24" s="142"/>
      <c r="D24" s="142"/>
      <c r="E24" s="142"/>
      <c r="F24" s="148" t="s">
        <v>82</v>
      </c>
      <c r="G24" s="148"/>
      <c r="H24" s="148"/>
      <c r="I24" s="148"/>
      <c r="J24" s="148" t="s">
        <v>83</v>
      </c>
      <c r="K24" s="148"/>
      <c r="L24" s="148"/>
      <c r="M24" s="148"/>
      <c r="N24" s="148"/>
      <c r="O24" s="148"/>
      <c r="P24" s="148"/>
      <c r="Q24" s="148"/>
    </row>
    <row r="25" spans="1:17" ht="134.25" customHeight="1" x14ac:dyDescent="0.3">
      <c r="A25" s="38" t="s">
        <v>84</v>
      </c>
      <c r="B25" s="142" t="s">
        <v>85</v>
      </c>
      <c r="C25" s="142"/>
      <c r="D25" s="142"/>
      <c r="E25" s="142"/>
      <c r="F25" s="148" t="s">
        <v>86</v>
      </c>
      <c r="G25" s="148"/>
      <c r="H25" s="148"/>
      <c r="I25" s="148"/>
      <c r="J25" s="148" t="s">
        <v>87</v>
      </c>
      <c r="K25" s="148"/>
      <c r="L25" s="148"/>
      <c r="M25" s="148"/>
      <c r="N25" s="148"/>
      <c r="O25" s="148"/>
      <c r="P25" s="148"/>
      <c r="Q25" s="148"/>
    </row>
    <row r="26" spans="1:17" ht="109.5" customHeight="1" x14ac:dyDescent="0.3">
      <c r="A26" s="38" t="s">
        <v>88</v>
      </c>
      <c r="B26" s="142" t="s">
        <v>89</v>
      </c>
      <c r="C26" s="142"/>
      <c r="D26" s="142"/>
      <c r="E26" s="142"/>
      <c r="F26" s="148" t="s">
        <v>90</v>
      </c>
      <c r="G26" s="148"/>
      <c r="H26" s="148"/>
      <c r="I26" s="148"/>
      <c r="J26" s="148" t="s">
        <v>91</v>
      </c>
      <c r="K26" s="148"/>
      <c r="L26" s="148"/>
      <c r="M26" s="148"/>
      <c r="N26" s="148"/>
      <c r="O26" s="148"/>
      <c r="P26" s="148"/>
      <c r="Q26" s="148"/>
    </row>
    <row r="27" spans="1:17" ht="100.5" customHeight="1" x14ac:dyDescent="0.3">
      <c r="A27" s="38" t="s">
        <v>92</v>
      </c>
      <c r="B27" s="142" t="s">
        <v>93</v>
      </c>
      <c r="C27" s="142"/>
      <c r="D27" s="142"/>
      <c r="E27" s="142"/>
      <c r="F27" s="148" t="s">
        <v>94</v>
      </c>
      <c r="G27" s="148"/>
      <c r="H27" s="148"/>
      <c r="I27" s="148"/>
      <c r="J27" s="148" t="s">
        <v>95</v>
      </c>
      <c r="K27" s="148"/>
      <c r="L27" s="148"/>
      <c r="M27" s="148"/>
      <c r="N27" s="148"/>
      <c r="O27" s="148"/>
      <c r="P27" s="148"/>
      <c r="Q27" s="148"/>
    </row>
    <row r="28" spans="1:17" ht="15.75" customHeight="1" x14ac:dyDescent="0.3"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7" x14ac:dyDescent="0.3">
      <c r="A29" s="25" t="s">
        <v>96</v>
      </c>
    </row>
    <row r="30" spans="1:17" ht="16.2" thickBot="1" x14ac:dyDescent="0.35"/>
    <row r="31" spans="1:17" ht="17.25" customHeight="1" x14ac:dyDescent="0.3">
      <c r="A31" s="137" t="s">
        <v>97</v>
      </c>
      <c r="B31" s="34" t="s">
        <v>98</v>
      </c>
      <c r="C31" s="140" t="s">
        <v>39</v>
      </c>
      <c r="D31" s="140" t="s">
        <v>39</v>
      </c>
      <c r="E31" s="145" t="s">
        <v>38</v>
      </c>
      <c r="F31" s="143" t="s">
        <v>38</v>
      </c>
      <c r="G31" s="143" t="s">
        <v>38</v>
      </c>
    </row>
    <row r="32" spans="1:17" ht="16.2" thickBot="1" x14ac:dyDescent="0.35">
      <c r="A32" s="138"/>
      <c r="B32" s="35">
        <v>5</v>
      </c>
      <c r="C32" s="141"/>
      <c r="D32" s="141"/>
      <c r="E32" s="146"/>
      <c r="F32" s="144"/>
      <c r="G32" s="144"/>
    </row>
    <row r="33" spans="1:15" x14ac:dyDescent="0.3">
      <c r="A33" s="138"/>
      <c r="B33" s="36" t="s">
        <v>99</v>
      </c>
      <c r="C33" s="125" t="s">
        <v>40</v>
      </c>
      <c r="D33" s="140" t="s">
        <v>39</v>
      </c>
      <c r="E33" s="140" t="s">
        <v>39</v>
      </c>
      <c r="F33" s="143" t="s">
        <v>38</v>
      </c>
      <c r="G33" s="143" t="s">
        <v>38</v>
      </c>
    </row>
    <row r="34" spans="1:15" ht="16.2" thickBot="1" x14ac:dyDescent="0.35">
      <c r="A34" s="138"/>
      <c r="B34" s="35">
        <v>4</v>
      </c>
      <c r="C34" s="126"/>
      <c r="D34" s="141"/>
      <c r="E34" s="141"/>
      <c r="F34" s="144"/>
      <c r="G34" s="144"/>
    </row>
    <row r="35" spans="1:15" x14ac:dyDescent="0.3">
      <c r="A35" s="138"/>
      <c r="B35" s="36" t="s">
        <v>100</v>
      </c>
      <c r="C35" s="125" t="s">
        <v>40</v>
      </c>
      <c r="D35" s="125" t="s">
        <v>40</v>
      </c>
      <c r="E35" s="125" t="s">
        <v>40</v>
      </c>
      <c r="F35" s="140" t="s">
        <v>39</v>
      </c>
      <c r="G35" s="140" t="s">
        <v>39</v>
      </c>
    </row>
    <row r="36" spans="1:15" ht="16.2" thickBot="1" x14ac:dyDescent="0.35">
      <c r="A36" s="138"/>
      <c r="B36" s="35">
        <v>3</v>
      </c>
      <c r="C36" s="126"/>
      <c r="D36" s="126"/>
      <c r="E36" s="126"/>
      <c r="F36" s="141"/>
      <c r="G36" s="141"/>
    </row>
    <row r="37" spans="1:15" x14ac:dyDescent="0.3">
      <c r="A37" s="138"/>
      <c r="B37" s="36" t="s">
        <v>101</v>
      </c>
      <c r="C37" s="125" t="s">
        <v>40</v>
      </c>
      <c r="D37" s="125" t="s">
        <v>40</v>
      </c>
      <c r="E37" s="125" t="s">
        <v>40</v>
      </c>
      <c r="F37" s="125" t="s">
        <v>40</v>
      </c>
      <c r="G37" s="125" t="s">
        <v>40</v>
      </c>
    </row>
    <row r="38" spans="1:15" ht="16.2" thickBot="1" x14ac:dyDescent="0.35">
      <c r="A38" s="138"/>
      <c r="B38" s="35">
        <v>2</v>
      </c>
      <c r="C38" s="126"/>
      <c r="D38" s="126"/>
      <c r="E38" s="126"/>
      <c r="F38" s="126"/>
      <c r="G38" s="126"/>
    </row>
    <row r="39" spans="1:15" x14ac:dyDescent="0.3">
      <c r="A39" s="138"/>
      <c r="B39" s="36" t="s">
        <v>102</v>
      </c>
      <c r="C39" s="125" t="s">
        <v>40</v>
      </c>
      <c r="D39" s="125" t="s">
        <v>40</v>
      </c>
      <c r="E39" s="125" t="s">
        <v>40</v>
      </c>
      <c r="F39" s="125" t="s">
        <v>40</v>
      </c>
      <c r="G39" s="125" t="s">
        <v>40</v>
      </c>
    </row>
    <row r="40" spans="1:15" ht="16.2" thickBot="1" x14ac:dyDescent="0.35">
      <c r="A40" s="139"/>
      <c r="B40" s="35">
        <v>1</v>
      </c>
      <c r="C40" s="126"/>
      <c r="D40" s="126"/>
      <c r="E40" s="126"/>
      <c r="F40" s="126"/>
      <c r="G40" s="126"/>
    </row>
    <row r="41" spans="1:15" x14ac:dyDescent="0.3">
      <c r="A41" s="127" t="s">
        <v>103</v>
      </c>
      <c r="B41" s="128"/>
      <c r="C41" s="36" t="s">
        <v>66</v>
      </c>
      <c r="D41" s="36" t="s">
        <v>63</v>
      </c>
      <c r="E41" s="36" t="s">
        <v>60</v>
      </c>
      <c r="F41" s="36" t="s">
        <v>57</v>
      </c>
      <c r="G41" s="36" t="s">
        <v>54</v>
      </c>
    </row>
    <row r="42" spans="1:15" ht="16.2" thickBot="1" x14ac:dyDescent="0.35">
      <c r="A42" s="129"/>
      <c r="B42" s="130"/>
      <c r="C42" s="35">
        <v>1</v>
      </c>
      <c r="D42" s="35">
        <v>2</v>
      </c>
      <c r="E42" s="35">
        <v>3</v>
      </c>
      <c r="F42" s="35">
        <v>4</v>
      </c>
      <c r="G42" s="35">
        <v>5</v>
      </c>
    </row>
    <row r="43" spans="1:15" ht="18.600000000000001" thickBot="1" x14ac:dyDescent="0.35">
      <c r="A43" s="131"/>
      <c r="B43" s="132"/>
      <c r="C43" s="133" t="s">
        <v>50</v>
      </c>
      <c r="D43" s="134"/>
      <c r="E43" s="134"/>
      <c r="F43" s="134"/>
      <c r="G43" s="135"/>
    </row>
    <row r="45" spans="1:15" x14ac:dyDescent="0.3">
      <c r="A45" s="136" t="s">
        <v>104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</sheetData>
  <sheetProtection sheet="1" objects="1" scenarios="1"/>
  <mergeCells count="54">
    <mergeCell ref="F23:I23"/>
    <mergeCell ref="B23:E23"/>
    <mergeCell ref="D9:G9"/>
    <mergeCell ref="D10:G10"/>
    <mergeCell ref="D11:G11"/>
    <mergeCell ref="D12:G12"/>
    <mergeCell ref="D13:G13"/>
    <mergeCell ref="D14:G14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3.2" x14ac:dyDescent="0.25"/>
  <cols>
    <col min="3" max="3" width="16.33203125" bestFit="1" customWidth="1"/>
    <col min="4" max="4" width="12.109375" bestFit="1" customWidth="1"/>
  </cols>
  <sheetData>
    <row r="1" spans="1:4" x14ac:dyDescent="0.25">
      <c r="A1" s="33" t="s">
        <v>105</v>
      </c>
      <c r="B1" s="33" t="s">
        <v>106</v>
      </c>
      <c r="C1" s="33" t="s">
        <v>107</v>
      </c>
      <c r="D1" s="33" t="s">
        <v>108</v>
      </c>
    </row>
    <row r="2" spans="1:4" x14ac:dyDescent="0.25">
      <c r="A2" s="33">
        <v>1</v>
      </c>
      <c r="B2" s="33">
        <v>1</v>
      </c>
      <c r="C2" s="33" t="str">
        <f>A2&amp;B2</f>
        <v>11</v>
      </c>
      <c r="D2" s="33" t="s">
        <v>40</v>
      </c>
    </row>
    <row r="3" spans="1:4" x14ac:dyDescent="0.25">
      <c r="A3" s="33">
        <v>1</v>
      </c>
      <c r="B3" s="33">
        <v>2</v>
      </c>
      <c r="C3" s="33" t="str">
        <f t="shared" ref="C3:C26" si="0">A3&amp;B3</f>
        <v>12</v>
      </c>
      <c r="D3" s="33" t="s">
        <v>40</v>
      </c>
    </row>
    <row r="4" spans="1:4" x14ac:dyDescent="0.25">
      <c r="A4" s="33">
        <v>1</v>
      </c>
      <c r="B4" s="33">
        <v>3</v>
      </c>
      <c r="C4" s="33" t="str">
        <f t="shared" si="0"/>
        <v>13</v>
      </c>
      <c r="D4" s="33" t="s">
        <v>40</v>
      </c>
    </row>
    <row r="5" spans="1:4" x14ac:dyDescent="0.25">
      <c r="A5" s="33">
        <v>1</v>
      </c>
      <c r="B5" s="33">
        <v>4</v>
      </c>
      <c r="C5" s="33" t="str">
        <f t="shared" si="0"/>
        <v>14</v>
      </c>
      <c r="D5" s="33" t="s">
        <v>40</v>
      </c>
    </row>
    <row r="6" spans="1:4" x14ac:dyDescent="0.25">
      <c r="A6" s="33">
        <v>1</v>
      </c>
      <c r="B6" s="33">
        <v>5</v>
      </c>
      <c r="C6" s="33" t="str">
        <f t="shared" si="0"/>
        <v>15</v>
      </c>
      <c r="D6" s="39" t="s">
        <v>39</v>
      </c>
    </row>
    <row r="7" spans="1:4" x14ac:dyDescent="0.25">
      <c r="A7" s="33">
        <v>2</v>
      </c>
      <c r="B7" s="33">
        <v>1</v>
      </c>
      <c r="C7" s="33" t="str">
        <f t="shared" si="0"/>
        <v>21</v>
      </c>
      <c r="D7" s="33" t="s">
        <v>40</v>
      </c>
    </row>
    <row r="8" spans="1:4" x14ac:dyDescent="0.25">
      <c r="A8" s="33">
        <v>2</v>
      </c>
      <c r="B8" s="33">
        <v>2</v>
      </c>
      <c r="C8" s="33" t="str">
        <f t="shared" si="0"/>
        <v>22</v>
      </c>
      <c r="D8" s="33" t="s">
        <v>40</v>
      </c>
    </row>
    <row r="9" spans="1:4" x14ac:dyDescent="0.25">
      <c r="A9" s="33">
        <v>2</v>
      </c>
      <c r="B9" s="33">
        <v>3</v>
      </c>
      <c r="C9" s="33" t="str">
        <f t="shared" si="0"/>
        <v>23</v>
      </c>
      <c r="D9" s="33" t="s">
        <v>40</v>
      </c>
    </row>
    <row r="10" spans="1:4" x14ac:dyDescent="0.25">
      <c r="A10" s="33">
        <v>2</v>
      </c>
      <c r="B10" s="33">
        <v>4</v>
      </c>
      <c r="C10" s="33" t="str">
        <f t="shared" si="0"/>
        <v>24</v>
      </c>
      <c r="D10" s="39" t="s">
        <v>39</v>
      </c>
    </row>
    <row r="11" spans="1:4" x14ac:dyDescent="0.25">
      <c r="A11" s="33">
        <v>2</v>
      </c>
      <c r="B11" s="33">
        <v>5</v>
      </c>
      <c r="C11" s="33" t="str">
        <f t="shared" si="0"/>
        <v>25</v>
      </c>
      <c r="D11" s="33" t="s">
        <v>39</v>
      </c>
    </row>
    <row r="12" spans="1:4" x14ac:dyDescent="0.25">
      <c r="A12" s="33">
        <v>3</v>
      </c>
      <c r="B12" s="33">
        <v>1</v>
      </c>
      <c r="C12" s="33" t="str">
        <f t="shared" si="0"/>
        <v>31</v>
      </c>
      <c r="D12" s="33" t="s">
        <v>40</v>
      </c>
    </row>
    <row r="13" spans="1:4" x14ac:dyDescent="0.25">
      <c r="A13" s="33">
        <v>3</v>
      </c>
      <c r="B13" s="33">
        <v>2</v>
      </c>
      <c r="C13" s="33" t="str">
        <f t="shared" si="0"/>
        <v>32</v>
      </c>
      <c r="D13" s="33" t="s">
        <v>40</v>
      </c>
    </row>
    <row r="14" spans="1:4" x14ac:dyDescent="0.25">
      <c r="A14" s="33">
        <v>3</v>
      </c>
      <c r="B14" s="33">
        <v>3</v>
      </c>
      <c r="C14" s="33" t="str">
        <f t="shared" si="0"/>
        <v>33</v>
      </c>
      <c r="D14" s="33" t="s">
        <v>40</v>
      </c>
    </row>
    <row r="15" spans="1:4" x14ac:dyDescent="0.25">
      <c r="A15" s="33">
        <v>3</v>
      </c>
      <c r="B15" s="33">
        <v>4</v>
      </c>
      <c r="C15" s="33" t="str">
        <f t="shared" si="0"/>
        <v>34</v>
      </c>
      <c r="D15" s="33" t="s">
        <v>39</v>
      </c>
    </row>
    <row r="16" spans="1:4" x14ac:dyDescent="0.25">
      <c r="A16" s="33">
        <v>3</v>
      </c>
      <c r="B16" s="33">
        <v>5</v>
      </c>
      <c r="C16" s="33" t="str">
        <f t="shared" si="0"/>
        <v>35</v>
      </c>
      <c r="D16" s="39" t="s">
        <v>38</v>
      </c>
    </row>
    <row r="17" spans="1:4" x14ac:dyDescent="0.25">
      <c r="A17" s="33">
        <v>4</v>
      </c>
      <c r="B17" s="33">
        <v>1</v>
      </c>
      <c r="C17" s="33" t="str">
        <f t="shared" si="0"/>
        <v>41</v>
      </c>
      <c r="D17" s="33" t="s">
        <v>40</v>
      </c>
    </row>
    <row r="18" spans="1:4" x14ac:dyDescent="0.25">
      <c r="A18" s="33">
        <v>4</v>
      </c>
      <c r="B18" s="33">
        <v>2</v>
      </c>
      <c r="C18" s="33" t="str">
        <f t="shared" si="0"/>
        <v>42</v>
      </c>
      <c r="D18" s="33" t="s">
        <v>40</v>
      </c>
    </row>
    <row r="19" spans="1:4" x14ac:dyDescent="0.25">
      <c r="A19" s="33">
        <v>4</v>
      </c>
      <c r="B19" s="33">
        <v>3</v>
      </c>
      <c r="C19" s="33" t="str">
        <f t="shared" si="0"/>
        <v>43</v>
      </c>
      <c r="D19" s="33" t="s">
        <v>39</v>
      </c>
    </row>
    <row r="20" spans="1:4" x14ac:dyDescent="0.25">
      <c r="A20" s="33">
        <v>4</v>
      </c>
      <c r="B20" s="33">
        <v>4</v>
      </c>
      <c r="C20" s="33" t="str">
        <f t="shared" si="0"/>
        <v>44</v>
      </c>
      <c r="D20" s="33" t="s">
        <v>38</v>
      </c>
    </row>
    <row r="21" spans="1:4" x14ac:dyDescent="0.25">
      <c r="A21" s="33">
        <v>4</v>
      </c>
      <c r="B21" s="33">
        <v>5</v>
      </c>
      <c r="C21" s="33" t="str">
        <f t="shared" si="0"/>
        <v>45</v>
      </c>
      <c r="D21" s="33" t="s">
        <v>38</v>
      </c>
    </row>
    <row r="22" spans="1:4" x14ac:dyDescent="0.25">
      <c r="A22" s="33">
        <v>5</v>
      </c>
      <c r="B22" s="33">
        <v>1</v>
      </c>
      <c r="C22" s="33" t="str">
        <f t="shared" si="0"/>
        <v>51</v>
      </c>
      <c r="D22" s="33" t="s">
        <v>40</v>
      </c>
    </row>
    <row r="23" spans="1:4" x14ac:dyDescent="0.25">
      <c r="A23" s="33">
        <v>5</v>
      </c>
      <c r="B23" s="33">
        <v>2</v>
      </c>
      <c r="C23" s="33" t="str">
        <f t="shared" si="0"/>
        <v>52</v>
      </c>
      <c r="D23" s="33" t="s">
        <v>40</v>
      </c>
    </row>
    <row r="24" spans="1:4" x14ac:dyDescent="0.25">
      <c r="A24" s="33">
        <v>5</v>
      </c>
      <c r="B24" s="33">
        <v>3</v>
      </c>
      <c r="C24" s="33" t="str">
        <f t="shared" si="0"/>
        <v>53</v>
      </c>
      <c r="D24" s="33" t="s">
        <v>39</v>
      </c>
    </row>
    <row r="25" spans="1:4" x14ac:dyDescent="0.25">
      <c r="A25" s="33">
        <v>5</v>
      </c>
      <c r="B25" s="33">
        <v>4</v>
      </c>
      <c r="C25" s="33" t="str">
        <f t="shared" si="0"/>
        <v>54</v>
      </c>
      <c r="D25" s="33" t="s">
        <v>38</v>
      </c>
    </row>
    <row r="26" spans="1:4" x14ac:dyDescent="0.25">
      <c r="A26" s="33">
        <v>5</v>
      </c>
      <c r="B26" s="33">
        <v>5</v>
      </c>
      <c r="C26" s="33" t="str">
        <f t="shared" si="0"/>
        <v>55</v>
      </c>
      <c r="D26" s="3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Manager/>
  <Company>Leeds Metropolitan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 Smith</dc:creator>
  <cp:keywords/>
  <dc:description/>
  <cp:lastModifiedBy>Acer</cp:lastModifiedBy>
  <cp:revision/>
  <dcterms:created xsi:type="dcterms:W3CDTF">2009-05-22T10:12:24Z</dcterms:created>
  <dcterms:modified xsi:type="dcterms:W3CDTF">2021-07-07T11:11:57Z</dcterms:modified>
  <cp:category/>
  <cp:contentStatus/>
</cp:coreProperties>
</file>